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888" firstSheet="23" activeTab="27"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EXTRACTIVE ENERGY INDUSTR (STL)" sheetId="25" state="visible" r:id="rId25"/>
    <sheet name="EXTRACTIVE ENERGY INDUSTR (DB)" sheetId="26" state="visible" r:id="rId26"/>
    <sheet name="OTHER ENERGY INDUSTRIES (STL) " sheetId="27" state="visible" r:id="rId27"/>
    <sheet name="OTHER ENERGY INDUSTRIES (DB)" sheetId="28" state="visible" r:id="rId28"/>
  </sheets>
  <externalReferences>
    <externalReference r:id="rId29"/>
  </externalReferences>
  <definedNames/>
  <calcPr calcId="191029" fullCalcOnLoad="1"/>
</workbook>
</file>

<file path=xl/styles.xml><?xml version="1.0" encoding="utf-8"?>
<styleSheet xmlns="http://schemas.openxmlformats.org/spreadsheetml/2006/main">
  <numFmts count="4">
    <numFmt numFmtId="164" formatCode="0.0%"/>
    <numFmt numFmtId="165" formatCode="_-* #,##0.00_-;\-* #,##0.00_-;_-* &quot;-&quot;??_-;_-@_-"/>
    <numFmt numFmtId="166" formatCode="_-* #,##0\ _€_-;\-* #,##0\ _€_-;_-* &quot;-&quot;??\ _€_-;_-@_-"/>
    <numFmt numFmtId="167" formatCode="_-* #,##0.00\ _€_-;\-* #,##0.00\ _€_-;_-* &quot;-&quot;??\ _€_-;_-@_-"/>
  </numFmts>
  <fonts count="55">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Body)_x0000_"/>
      <color theme="1"/>
      <sz val="11"/>
      <u val="single"/>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Calibri (Body)_x0000_"/>
      <sz val="11"/>
    </font>
    <font>
      <name val="Times New Roman"/>
      <family val="1"/>
      <sz val="9"/>
    </font>
    <font>
      <name val="Arial"/>
      <family val="2"/>
      <sz val="10"/>
    </font>
    <font>
      <name val="Calibri"/>
      <family val="2"/>
      <b val="1"/>
      <color theme="0"/>
      <sz val="14"/>
      <scheme val="minor"/>
    </font>
    <font>
      <name val="Calibri"/>
      <family val="2"/>
      <b val="1"/>
      <i val="1"/>
      <color theme="1"/>
      <sz val="18"/>
      <scheme val="minor"/>
    </font>
    <font>
      <name val="Calibri"/>
      <family val="2"/>
      <b val="1"/>
      <sz val="11"/>
      <u val="single"/>
      <scheme val="minor"/>
    </font>
    <font>
      <name val="Calibri"/>
      <family val="2"/>
      <b val="1"/>
      <color rgb="FFFF0000"/>
      <sz val="14"/>
      <scheme val="minor"/>
    </font>
    <font>
      <name val="Calibri (Body)_x0000_"/>
      <b val="1"/>
      <color rgb="FFFF0000"/>
      <sz val="16"/>
      <u val="single"/>
    </font>
    <font>
      <name val="Calibri"/>
      <family val="2"/>
      <b val="1"/>
      <color rgb="FFFF0000"/>
      <sz val="16"/>
      <scheme val="minor"/>
    </font>
    <font>
      <name val="Calibri"/>
      <family val="2"/>
      <b val="1"/>
      <color theme="1"/>
      <sz val="14"/>
      <scheme val="minor"/>
    </font>
    <font>
      <name val="Calibri"/>
      <family val="2"/>
      <b val="1"/>
      <color theme="1"/>
      <sz val="11"/>
      <u val="single"/>
      <scheme val="minor"/>
    </font>
    <font>
      <name val="Calibri"/>
      <family val="2"/>
      <sz val="8"/>
      <scheme val="minor"/>
    </font>
    <font>
      <name val="Calibri"/>
      <family val="2"/>
      <i val="1"/>
      <color theme="0"/>
      <sz val="11"/>
      <scheme val="minor"/>
    </font>
    <font>
      <name val="Calibri"/>
      <family val="2"/>
      <b val="1"/>
      <i val="1"/>
      <color theme="0"/>
      <sz val="11"/>
      <scheme val="minor"/>
    </font>
    <font>
      <name val="Calibri"/>
      <family val="2"/>
      <b val="1"/>
      <i val="1"/>
      <color theme="0"/>
      <sz val="11"/>
      <u val="single"/>
      <scheme val="minor"/>
    </font>
  </fonts>
  <fills count="36">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8">
    <xf numFmtId="0" fontId="1" fillId="0" borderId="0"/>
    <xf numFmtId="9" fontId="1" fillId="0" borderId="0"/>
    <xf numFmtId="43" fontId="1" fillId="0" borderId="0"/>
    <xf numFmtId="0" fontId="25" fillId="0" borderId="0"/>
    <xf numFmtId="167" fontId="1" fillId="0" borderId="0"/>
    <xf numFmtId="0" fontId="41" fillId="0" borderId="0"/>
    <xf numFmtId="0" fontId="42" fillId="0" borderId="0" applyAlignment="1">
      <alignment horizontal="left" vertical="center" indent="5"/>
    </xf>
    <xf numFmtId="43" fontId="1" fillId="0" borderId="0"/>
  </cellStyleXfs>
  <cellXfs count="239">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7" pivotButton="0" quotePrefix="0" xfId="0"/>
    <xf numFmtId="0" fontId="0" fillId="3" borderId="8" pivotButton="0" quotePrefix="0" xfId="0"/>
    <xf numFmtId="0" fontId="0" fillId="3" borderId="7" pivotButton="0" quotePrefix="0" xfId="0"/>
    <xf numFmtId="0" fontId="0" fillId="3" borderId="7" applyAlignment="1" pivotButton="0" quotePrefix="0" xfId="0">
      <alignment horizontal="right"/>
    </xf>
    <xf numFmtId="0" fontId="11" fillId="3" borderId="0" pivotButton="0" quotePrefix="0" xfId="0"/>
    <xf numFmtId="0" fontId="0" fillId="3" borderId="7" applyAlignment="1" pivotButton="0" quotePrefix="0" xfId="0">
      <alignment horizontal="left"/>
    </xf>
    <xf numFmtId="0" fontId="11" fillId="0" borderId="0" pivotButton="0" quotePrefix="0" xfId="0"/>
    <xf numFmtId="0" fontId="13" fillId="3" borderId="0" pivotButton="0" quotePrefix="0" xfId="0"/>
    <xf numFmtId="0" fontId="13" fillId="0" borderId="0" pivotButton="0" quotePrefix="0" xfId="0"/>
    <xf numFmtId="0" fontId="14" fillId="10" borderId="0" pivotButton="0" quotePrefix="0" xfId="0"/>
    <xf numFmtId="0" fontId="2" fillId="12" borderId="0" pivotButton="0" quotePrefix="0" xfId="0"/>
    <xf numFmtId="0" fontId="2" fillId="13" borderId="0" pivotButton="0" quotePrefix="0" xfId="0"/>
    <xf numFmtId="0" fontId="8" fillId="14" borderId="0" pivotButton="0" quotePrefix="0" xfId="0"/>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1" fillId="0" borderId="0" applyAlignment="1" pivotButton="0" quotePrefix="0" xfId="0">
      <alignment horizontal="left" vertical="top" wrapText="1"/>
    </xf>
    <xf numFmtId="0" fontId="21" fillId="0" borderId="0" applyAlignment="1" pivotButton="0" quotePrefix="0" xfId="0">
      <alignment horizontal="left" vertical="top"/>
    </xf>
    <xf numFmtId="0" fontId="15" fillId="18" borderId="13" applyAlignment="1" pivotButton="0" quotePrefix="0" xfId="0">
      <alignment vertical="top" wrapText="1"/>
    </xf>
    <xf numFmtId="0" fontId="9" fillId="14" borderId="13" applyAlignment="1" pivotButton="0" quotePrefix="0" xfId="0">
      <alignment horizontal="left" vertical="center" wrapText="1"/>
    </xf>
    <xf numFmtId="0" fontId="0" fillId="19" borderId="13" applyAlignment="1" pivotButton="0" quotePrefix="0" xfId="0">
      <alignment horizontal="left" vertical="center" wrapText="1"/>
    </xf>
    <xf numFmtId="0" fontId="2" fillId="11" borderId="13" applyAlignment="1" pivotButton="0" quotePrefix="1" xfId="0">
      <alignment vertical="top" wrapText="1"/>
    </xf>
    <xf numFmtId="0" fontId="0" fillId="0" borderId="13"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2" fillId="0" borderId="0" pivotButton="0" quotePrefix="0" xfId="0"/>
    <xf numFmtId="49" fontId="22" fillId="0" borderId="0" pivotButton="0" quotePrefix="0" xfId="0"/>
    <xf numFmtId="43" fontId="23"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4" fillId="0" borderId="0" pivotButton="0" quotePrefix="0" xfId="0"/>
    <xf numFmtId="0" fontId="26" fillId="0" borderId="0" applyAlignment="1" pivotButton="0" quotePrefix="0" xfId="3">
      <alignment horizontal="left" vertical="top"/>
    </xf>
    <xf numFmtId="0" fontId="0" fillId="0" borderId="0" pivotButton="0" quotePrefix="1" xfId="0"/>
    <xf numFmtId="0" fontId="9" fillId="14" borderId="13" applyAlignment="1" pivotButton="0" quotePrefix="0" xfId="0">
      <alignment vertical="center" wrapText="1"/>
    </xf>
    <xf numFmtId="0" fontId="5" fillId="11" borderId="13" applyAlignment="1" pivotButton="0" quotePrefix="1" xfId="0">
      <alignment vertical="top" wrapText="1"/>
    </xf>
    <xf numFmtId="0" fontId="5" fillId="11" borderId="13"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3" pivotButton="0" quotePrefix="0" xfId="0"/>
    <xf numFmtId="0" fontId="4" fillId="0" borderId="13"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3" applyAlignment="1" pivotButton="0" quotePrefix="0" xfId="0">
      <alignment horizontal="left" vertical="top" wrapText="1"/>
    </xf>
    <xf numFmtId="0" fontId="0" fillId="0" borderId="13" applyAlignment="1" pivotButton="0" quotePrefix="0" xfId="0">
      <alignment horizontal="left"/>
    </xf>
    <xf numFmtId="0" fontId="0" fillId="0" borderId="0" applyAlignment="1" pivotButton="0" quotePrefix="0" xfId="0">
      <alignment wrapText="1"/>
    </xf>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8" fillId="0" borderId="0" applyAlignment="1" pivotButton="0" quotePrefix="0" xfId="0">
      <alignment horizontal="left" vertical="top" wrapText="1"/>
    </xf>
    <xf numFmtId="0" fontId="2" fillId="12" borderId="14"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4" pivotButton="0" quotePrefix="0" xfId="0"/>
    <xf numFmtId="0" fontId="31" fillId="26" borderId="0" pivotButton="0" quotePrefix="0" xfId="0"/>
    <xf numFmtId="0" fontId="32" fillId="26" borderId="0" pivotButton="0" quotePrefix="0" xfId="0"/>
    <xf numFmtId="0" fontId="33" fillId="27" borderId="0" pivotButton="0" quotePrefix="0" xfId="0"/>
    <xf numFmtId="0" fontId="34" fillId="27" borderId="0" pivotButton="0" quotePrefix="0" xfId="0"/>
    <xf numFmtId="0" fontId="20" fillId="0" borderId="0" pivotButton="0" quotePrefix="0" xfId="0"/>
    <xf numFmtId="0" fontId="35" fillId="26" borderId="0" pivotButton="0" quotePrefix="0" xfId="0"/>
    <xf numFmtId="0" fontId="36" fillId="0" borderId="0" pivotButton="0" quotePrefix="0" xfId="0"/>
    <xf numFmtId="0" fontId="20" fillId="28" borderId="0" pivotButton="0" quotePrefix="0" xfId="0"/>
    <xf numFmtId="0" fontId="37" fillId="29" borderId="0" pivotButton="0" quotePrefix="0" xfId="0"/>
    <xf numFmtId="0" fontId="20" fillId="29" borderId="0" pivotButton="0" quotePrefix="0" xfId="0"/>
    <xf numFmtId="0" fontId="37" fillId="20" borderId="0" pivotButton="0" quotePrefix="0" xfId="0"/>
    <xf numFmtId="0" fontId="23" fillId="20" borderId="0" pivotButton="0" quotePrefix="0" xfId="0"/>
    <xf numFmtId="0" fontId="39" fillId="0" borderId="0" applyAlignment="1" pivotButton="0" quotePrefix="0" xfId="0">
      <alignment horizontal="left" vertical="top"/>
    </xf>
    <xf numFmtId="0" fontId="29" fillId="0" borderId="0" applyAlignment="1" pivotButton="0" quotePrefix="0" xfId="0">
      <alignment horizontal="right"/>
    </xf>
    <xf numFmtId="0" fontId="38" fillId="0" borderId="0" applyAlignment="1" pivotButton="0" quotePrefix="0" xfId="0">
      <alignment vertical="top" wrapText="1"/>
    </xf>
    <xf numFmtId="0" fontId="28" fillId="2" borderId="0" pivotButton="0" quotePrefix="0" xfId="0"/>
    <xf numFmtId="0" fontId="8" fillId="30" borderId="0" pivotButton="0" quotePrefix="0" xfId="0"/>
    <xf numFmtId="0" fontId="36" fillId="0" borderId="0" pivotButton="0" quotePrefix="0" xfId="3"/>
    <xf numFmtId="0" fontId="2" fillId="31" borderId="0" pivotButton="0" quotePrefix="0" xfId="0"/>
    <xf numFmtId="0" fontId="18"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8" fillId="0" borderId="0" pivotButton="0" quotePrefix="0" xfId="0"/>
    <xf numFmtId="0" fontId="8" fillId="14" borderId="0" applyAlignment="1" pivotButton="0" quotePrefix="1" xfId="0">
      <alignment wrapText="1"/>
    </xf>
    <xf numFmtId="0" fontId="43" fillId="12" borderId="0" pivotButton="0" quotePrefix="0" xfId="0"/>
    <xf numFmtId="0" fontId="8" fillId="0" borderId="0" pivotButton="0" quotePrefix="0" xfId="0"/>
    <xf numFmtId="0" fontId="0" fillId="3" borderId="9" pivotButton="0" quotePrefix="0" xfId="0"/>
    <xf numFmtId="0" fontId="0" fillId="3" borderId="10" pivotButton="0" quotePrefix="0" xfId="0"/>
    <xf numFmtId="0" fontId="0" fillId="3" borderId="11" pivotButton="0" quotePrefix="0" xfId="0"/>
    <xf numFmtId="0" fontId="10" fillId="3" borderId="7" applyAlignment="1" pivotButton="0" quotePrefix="0" xfId="0">
      <alignment horizontal="left" vertical="top" wrapText="1"/>
    </xf>
    <xf numFmtId="0" fontId="9" fillId="3" borderId="8" applyAlignment="1" pivotButton="0" quotePrefix="0" xfId="0">
      <alignment horizontal="left" vertical="top" wrapText="1"/>
    </xf>
    <xf numFmtId="0" fontId="0" fillId="32" borderId="0" pivotButton="0" quotePrefix="0" xfId="0"/>
    <xf numFmtId="0" fontId="12" fillId="33"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3" applyAlignment="1" pivotButton="0" quotePrefix="0" xfId="0">
      <alignment horizontal="left" vertical="top" wrapText="1"/>
    </xf>
    <xf numFmtId="0" fontId="5" fillId="11" borderId="13" applyAlignment="1" pivotButton="0" quotePrefix="1" xfId="0">
      <alignment horizontal="left" vertical="top" wrapText="1"/>
    </xf>
    <xf numFmtId="0" fontId="0" fillId="32" borderId="0" applyAlignment="1" pivotButton="0" quotePrefix="0" xfId="0">
      <alignment horizontal="right" vertical="top"/>
    </xf>
    <xf numFmtId="0" fontId="0" fillId="21" borderId="0" pivotButton="0" quotePrefix="0" xfId="0"/>
    <xf numFmtId="0" fontId="18" fillId="0" borderId="0" applyAlignment="1" pivotButton="0" quotePrefix="0" xfId="0">
      <alignment horizontal="left" vertical="top"/>
    </xf>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3" applyAlignment="1" pivotButton="0" quotePrefix="0" xfId="0">
      <alignment vertical="top" wrapText="1"/>
    </xf>
    <xf numFmtId="0" fontId="8" fillId="32" borderId="0" pivotButton="0" quotePrefix="0" xfId="0"/>
    <xf numFmtId="0" fontId="0" fillId="9" borderId="13" applyAlignment="1" pivotButton="0" quotePrefix="0" xfId="0">
      <alignment horizontal="left" vertical="center"/>
    </xf>
    <xf numFmtId="0" fontId="0" fillId="35" borderId="13" applyAlignment="1" pivotButton="0" quotePrefix="0" xfId="0">
      <alignment horizontal="left" vertical="center"/>
    </xf>
    <xf numFmtId="0" fontId="5" fillId="13" borderId="0" pivotButton="0" quotePrefix="0" xfId="0"/>
    <xf numFmtId="0" fontId="44" fillId="18" borderId="13"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3" applyAlignment="1" pivotButton="0" quotePrefix="0" xfId="0">
      <alignment horizontal="left"/>
    </xf>
    <xf numFmtId="0" fontId="0" fillId="6" borderId="13" pivotButton="0" quotePrefix="0" xfId="0"/>
    <xf numFmtId="0" fontId="9" fillId="14" borderId="0" applyAlignment="1" pivotButton="0" quotePrefix="0" xfId="0">
      <alignment wrapText="1"/>
    </xf>
    <xf numFmtId="0" fontId="15" fillId="32" borderId="0" pivotButton="0" quotePrefix="0" xfId="0"/>
    <xf numFmtId="0" fontId="12" fillId="0" borderId="0" pivotButton="0" quotePrefix="0" xfId="0"/>
    <xf numFmtId="0" fontId="0" fillId="0" borderId="12" pivotButton="0" quotePrefix="0" xfId="0"/>
    <xf numFmtId="0" fontId="4" fillId="0" borderId="13" applyAlignment="1" pivotButton="0" quotePrefix="0" xfId="0">
      <alignment horizontal="right"/>
    </xf>
    <xf numFmtId="0" fontId="11" fillId="6" borderId="0" pivotButton="0" quotePrefix="0" xfId="0"/>
    <xf numFmtId="0" fontId="4" fillId="32" borderId="13" applyAlignment="1" pivotButton="0" quotePrefix="0" xfId="0">
      <alignment wrapText="1"/>
    </xf>
    <xf numFmtId="0" fontId="4" fillId="0" borderId="1" pivotButton="0" quotePrefix="0" xfId="0"/>
    <xf numFmtId="0" fontId="0" fillId="16" borderId="13" pivotButton="0" quotePrefix="0" xfId="0"/>
    <xf numFmtId="0" fontId="3" fillId="0" borderId="13" pivotButton="0" quotePrefix="0" xfId="0"/>
    <xf numFmtId="0" fontId="2" fillId="0" borderId="13" pivotButton="0" quotePrefix="0" xfId="0"/>
    <xf numFmtId="0" fontId="0" fillId="8" borderId="13" pivotButton="0" quotePrefix="1" xfId="0"/>
    <xf numFmtId="0" fontId="19" fillId="0" borderId="13" pivotButton="0" quotePrefix="0" xfId="0"/>
    <xf numFmtId="0" fontId="0" fillId="0" borderId="13" pivotButton="0" quotePrefix="1" xfId="0"/>
    <xf numFmtId="0" fontId="0" fillId="0" borderId="13" applyAlignment="1" pivotButton="0" quotePrefix="0" xfId="0">
      <alignment horizontal="left" vertical="top"/>
    </xf>
    <xf numFmtId="0" fontId="36" fillId="0" borderId="13" pivotButton="0" quotePrefix="0" xfId="3"/>
    <xf numFmtId="0" fontId="38" fillId="0" borderId="13" pivotButton="0" quotePrefix="0" xfId="3"/>
    <xf numFmtId="0" fontId="30" fillId="0" borderId="13" pivotButton="0" quotePrefix="0" xfId="3"/>
    <xf numFmtId="0" fontId="0" fillId="0" borderId="15" pivotButton="0" quotePrefix="0" xfId="0"/>
    <xf numFmtId="0" fontId="17" fillId="6" borderId="13" pivotButton="0" quotePrefix="0" xfId="0"/>
    <xf numFmtId="0" fontId="50" fillId="0" borderId="0" pivotButton="0" quotePrefix="0" xfId="0"/>
    <xf numFmtId="0" fontId="13" fillId="14" borderId="0" pivotButton="0" quotePrefix="0" xfId="0"/>
    <xf numFmtId="165" fontId="0" fillId="32" borderId="0" applyAlignment="1" pivotButton="0" quotePrefix="0" xfId="7">
      <alignment horizontal="right" vertical="top"/>
    </xf>
    <xf numFmtId="165" fontId="0" fillId="6" borderId="0" pivotButton="0" quotePrefix="0" xfId="7"/>
    <xf numFmtId="1" fontId="0" fillId="0" borderId="13" pivotButton="0" quotePrefix="0" xfId="0"/>
    <xf numFmtId="0" fontId="13" fillId="6" borderId="7" applyAlignment="1" pivotButton="0" quotePrefix="0" xfId="0">
      <alignment horizontal="left" vertical="top"/>
    </xf>
    <xf numFmtId="0" fontId="13" fillId="6" borderId="0" applyAlignment="1" pivotButton="0" quotePrefix="0" xfId="0">
      <alignment horizontal="left" vertical="top"/>
    </xf>
    <xf numFmtId="0" fontId="13" fillId="6" borderId="8" applyAlignment="1" pivotButton="0" quotePrefix="0" xfId="0">
      <alignment horizontal="left" vertical="top"/>
    </xf>
    <xf numFmtId="0" fontId="4" fillId="9" borderId="13" applyAlignment="1" pivotButton="0" quotePrefix="0" xfId="0">
      <alignment horizontal="center" vertical="center" wrapText="1"/>
    </xf>
    <xf numFmtId="0" fontId="4" fillId="35" borderId="13" applyAlignment="1" pivotButton="0" quotePrefix="0" xfId="0">
      <alignment horizontal="center" vertical="center" wrapText="1"/>
    </xf>
    <xf numFmtId="0" fontId="9" fillId="4" borderId="1" applyAlignment="1" pivotButton="0" quotePrefix="0" xfId="0">
      <alignment horizontal="left" vertical="top" wrapText="1"/>
    </xf>
    <xf numFmtId="0" fontId="9" fillId="4" borderId="2" applyAlignment="1" pivotButton="0" quotePrefix="0" xfId="0">
      <alignment horizontal="left" vertical="top" wrapText="1"/>
    </xf>
    <xf numFmtId="0" fontId="9" fillId="4" borderId="3" applyAlignment="1" pivotButton="0" quotePrefix="0" xfId="0">
      <alignment horizontal="left" vertical="top" wrapText="1"/>
    </xf>
    <xf numFmtId="0" fontId="47" fillId="4" borderId="4" applyAlignment="1" pivotButton="0" quotePrefix="0" xfId="0">
      <alignment horizontal="left" vertical="top" wrapText="1"/>
    </xf>
    <xf numFmtId="0" fontId="48" fillId="4" borderId="5" applyAlignment="1" pivotButton="0" quotePrefix="0" xfId="0">
      <alignment horizontal="left" vertical="top" wrapText="1"/>
    </xf>
    <xf numFmtId="0" fontId="48" fillId="4" borderId="6" applyAlignment="1" pivotButton="0" quotePrefix="0" xfId="0">
      <alignment horizontal="left" vertical="top" wrapText="1"/>
    </xf>
    <xf numFmtId="0" fontId="8" fillId="0" borderId="13" applyAlignment="1" pivotButton="0" quotePrefix="0" xfId="0">
      <alignment horizontal="left" vertical="top" wrapText="1"/>
    </xf>
    <xf numFmtId="0" fontId="5" fillId="21" borderId="7" applyAlignment="1" pivotButton="0" quotePrefix="0" xfId="0">
      <alignment horizontal="left" wrapText="1"/>
    </xf>
    <xf numFmtId="0" fontId="5" fillId="21" borderId="0" applyAlignment="1" pivotButton="0" quotePrefix="0" xfId="0">
      <alignment horizontal="left" wrapText="1"/>
    </xf>
    <xf numFmtId="0" fontId="0" fillId="22" borderId="0" applyAlignment="1" pivotButton="0" quotePrefix="0" xfId="0">
      <alignment horizontal="left" vertical="top" wrapText="1"/>
    </xf>
    <xf numFmtId="0" fontId="5" fillId="21" borderId="13" applyAlignment="1" pivotButton="0" quotePrefix="0" xfId="0">
      <alignment horizontal="left" vertical="top" wrapText="1"/>
    </xf>
    <xf numFmtId="0" fontId="5" fillId="21" borderId="13" applyAlignment="1" pivotButton="0" quotePrefix="0" xfId="0">
      <alignment horizontal="left" wrapText="1"/>
    </xf>
    <xf numFmtId="0" fontId="8" fillId="0" borderId="1" applyAlignment="1" pivotButton="0" quotePrefix="0" xfId="0">
      <alignment horizontal="left" vertical="top" wrapText="1"/>
    </xf>
    <xf numFmtId="0" fontId="8" fillId="0" borderId="3" applyAlignment="1" pivotButton="0" quotePrefix="0" xfId="0">
      <alignment horizontal="left" vertical="top" wrapText="1"/>
    </xf>
    <xf numFmtId="0" fontId="49" fillId="5" borderId="13" applyAlignment="1" pivotButton="0" quotePrefix="0" xfId="0">
      <alignment horizontal="left" vertical="top" wrapText="1"/>
    </xf>
    <xf numFmtId="0" fontId="49" fillId="5" borderId="13" applyAlignment="1" pivotButton="0" quotePrefix="0" xfId="0">
      <alignment horizontal="left" vertical="top"/>
    </xf>
    <xf numFmtId="0" fontId="43" fillId="34" borderId="10" applyAlignment="1" pivotButton="0" quotePrefix="0" xfId="0">
      <alignment horizontal="left"/>
    </xf>
    <xf numFmtId="0" fontId="9" fillId="4" borderId="13" applyAlignment="1" pivotButton="0" quotePrefix="0" xfId="0">
      <alignment horizontal="left" vertical="top" wrapText="1"/>
    </xf>
    <xf numFmtId="0" fontId="0" fillId="0" borderId="2" pivotButton="0" quotePrefix="0" xfId="0"/>
    <xf numFmtId="0" fontId="0" fillId="0" borderId="3" pivotButton="0" quotePrefix="0" xfId="0"/>
    <xf numFmtId="0" fontId="47" fillId="4" borderId="17" applyAlignment="1" pivotButton="0" quotePrefix="0" xfId="0">
      <alignment horizontal="left" vertical="top" wrapText="1"/>
    </xf>
    <xf numFmtId="0" fontId="0" fillId="0" borderId="5" pivotButton="0" quotePrefix="0" xfId="0"/>
    <xf numFmtId="0" fontId="0" fillId="0" borderId="6" pivotButton="0" quotePrefix="0" xfId="0"/>
    <xf numFmtId="0" fontId="13" fillId="6" borderId="16" applyAlignment="1" pivotButton="0" quotePrefix="0" xfId="0">
      <alignment horizontal="left" vertical="top"/>
    </xf>
    <xf numFmtId="0" fontId="0" fillId="0" borderId="8" pivotButton="0" quotePrefix="0" xfId="0"/>
    <xf numFmtId="0" fontId="0" fillId="0" borderId="16" pivotButton="0" quotePrefix="0" xfId="0"/>
    <xf numFmtId="165" fontId="0" fillId="32" borderId="0" applyAlignment="1" pivotButton="0" quotePrefix="0" xfId="7">
      <alignment horizontal="right" vertical="top"/>
    </xf>
    <xf numFmtId="165" fontId="0" fillId="6" borderId="0" pivotButton="0" quotePrefix="0" xfId="7"/>
    <xf numFmtId="164" fontId="0" fillId="6" borderId="0" pivotButton="0" quotePrefix="0" xfId="1"/>
    <xf numFmtId="164" fontId="0" fillId="15" borderId="0" pivotButton="0" quotePrefix="0" xfId="1"/>
    <xf numFmtId="43" fontId="23" fillId="20" borderId="0" pivotButton="0" quotePrefix="0" xfId="2"/>
    <xf numFmtId="165" fontId="0" fillId="6" borderId="0" pivotButton="0" quotePrefix="0" xfId="0"/>
    <xf numFmtId="166" fontId="0" fillId="6" borderId="0" pivotButton="0" quotePrefix="0" xfId="4"/>
    <xf numFmtId="167" fontId="0" fillId="6" borderId="0" pivotButton="0" quotePrefix="0" xfId="4"/>
    <xf numFmtId="0" fontId="0" fillId="0" borderId="10" pivotButton="0" quotePrefix="0" xfId="0"/>
    <xf numFmtId="165" fontId="0" fillId="32" borderId="0" pivotButton="0" quotePrefix="0" xfId="0"/>
  </cellXfs>
  <cellStyles count="8">
    <cellStyle name="Normal" xfId="0" builtinId="0"/>
    <cellStyle name="Per cent" xfId="1" builtinId="5"/>
    <cellStyle name="Milliers 2" xfId="2"/>
    <cellStyle name="Normal 2" xfId="3"/>
    <cellStyle name="Milliers 2 2" xfId="4"/>
    <cellStyle name="Обычный_CRF2002 (1)" xfId="5"/>
    <cellStyle name="5x indented GHG Textfiels" xfId="6"/>
    <cellStyle name="Comma" xfId="7" builtinId="3"/>
  </cellStyles>
  <dxfs count="146">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0070C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externalLink" Target="/xl/externalLinks/externalLink1.xml" Id="rId29" /><Relationship Type="http://schemas.openxmlformats.org/officeDocument/2006/relationships/styles" Target="styles.xml" Id="rId30" /><Relationship Type="http://schemas.openxmlformats.org/officeDocument/2006/relationships/theme" Target="theme/theme1.xml" Id="rId31" /></Relationships>
</file>

<file path=xl/externalLinks/_rels/externalLink1.xml.rels><Relationships xmlns="http://schemas.openxmlformats.org/package/2006/relationships"><Relationship Type="http://schemas.openxmlformats.org/officeDocument/2006/relationships/externalLinkPath" Target="file:///C:\Users\153326\Documents\DDP\IMAGINE\RT\RT%20modif\RT_INTERMEDIATE.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User guide"/>
      <sheetName val="GLOBAL CONTEXT (STL)"/>
      <sheetName val="NATIONAL OVERVIEW (STL)"/>
      <sheetName val="NATIONAL OVERVIEW (DB)"/>
      <sheetName val="MACRO_DEMO_ECO (STL)"/>
      <sheetName val="MACRO-DEMO_ECO (DB)"/>
      <sheetName val="TRANSP_PASS (STL)"/>
      <sheetName val="TRANSP_PASS (DB)"/>
      <sheetName val="TRANSP_FREIGHT (STL) "/>
      <sheetName val="TRANSP_FREIGHT (DB)"/>
      <sheetName val="INDUSTRY_EII (STL)"/>
      <sheetName val="INDUSTRY_EII (DB)"/>
      <sheetName val="INDUSTRY_Light (STL)"/>
      <sheetName val="INDUSTRY_Light (DB)"/>
      <sheetName val="BUILDINGS_RESID (STL)"/>
      <sheetName val="BUILDINGS_RESID (DB)"/>
      <sheetName val="BUILDINGS_COM (STL)"/>
      <sheetName val="BUILDINGS_COM (DB)"/>
      <sheetName val="AFOLU (STL)"/>
      <sheetName val="AFOLU (DB)"/>
      <sheetName val="WASTE (STL)"/>
      <sheetName val="WASTE (DB)"/>
      <sheetName val="POWER (STL)"/>
      <sheetName val="POWER (DB)"/>
      <sheetName val="EXTRACTIVE ENERGY INDUSTR (STL)"/>
      <sheetName val="EXTRACTIVE ENERGY INDUSTR (DB)"/>
      <sheetName val="OTHER ENERGY INDUSTRIES (STL)"/>
      <sheetName val="OTHER ENERGY INDUSTRIES (DB)"/>
    </sheetNames>
    <sheetDataSet>
      <sheetData sheetId="0">
        <row r="12">
          <cell r="B12" t="str">
            <v>to define in the "User guide"</v>
          </cell>
        </row>
        <row r="16">
          <cell r="B16" t="str">
            <v>to define in the "User guide"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zoomScale="73" zoomScaleNormal="115" workbookViewId="0">
      <selection activeCell="A3" sqref="A3"/>
    </sheetView>
  </sheetViews>
  <sheetFormatPr baseColWidth="8" defaultColWidth="8.77734375" defaultRowHeight="14.4"/>
  <cols>
    <col width="48.21875" customWidth="1" min="1" max="1"/>
    <col width="38.44140625" customWidth="1" min="2" max="2"/>
    <col width="22.44140625" customWidth="1" min="3" max="3"/>
    <col width="29.44140625" customWidth="1" min="15" max="15"/>
  </cols>
  <sheetData>
    <row r="1" ht="15.6" customHeight="1">
      <c r="A1" s="1" t="inlineStr">
        <is>
          <t>DDP REPORTING TEMPLATE: the Pathways Design Framework</t>
        </is>
      </c>
      <c r="B1" s="1" t="n"/>
      <c r="C1" s="1" t="n"/>
      <c r="D1" s="1" t="n"/>
      <c r="E1" s="1" t="n"/>
      <c r="F1" s="1" t="n"/>
      <c r="G1" s="1" t="n"/>
      <c r="H1" s="1" t="n"/>
      <c r="I1" s="1" t="n"/>
      <c r="J1" s="1" t="n"/>
      <c r="K1" s="1" t="n"/>
      <c r="L1" s="1" t="n"/>
      <c r="M1" s="1" t="n"/>
      <c r="N1" s="1" t="n"/>
      <c r="O1" s="1" t="n"/>
    </row>
    <row r="2" ht="15.6" customHeight="1">
      <c r="A2" s="2" t="inlineStr">
        <is>
          <t>version Dec 2023</t>
        </is>
      </c>
      <c r="B2" s="1" t="n"/>
      <c r="C2" s="1" t="n"/>
      <c r="D2" s="1" t="n"/>
      <c r="E2" s="1" t="n"/>
      <c r="F2" s="1" t="n"/>
      <c r="G2" s="1" t="n"/>
      <c r="H2" s="1" t="n"/>
      <c r="I2" s="1" t="n"/>
      <c r="J2" s="1" t="n"/>
      <c r="K2" s="1" t="n"/>
      <c r="L2" s="1" t="n"/>
      <c r="M2" s="1" t="n"/>
      <c r="N2" s="1" t="n"/>
      <c r="O2" s="1" t="n"/>
    </row>
    <row r="3" ht="15.6" customHeight="1">
      <c r="A3" s="3" t="n"/>
      <c r="B3" s="3" t="n"/>
      <c r="C3" s="3" t="n"/>
      <c r="D3" s="3" t="n"/>
      <c r="E3" s="3" t="n"/>
      <c r="F3" s="3" t="n"/>
      <c r="G3" s="3" t="n"/>
      <c r="H3" s="3" t="n"/>
      <c r="I3" s="3" t="n"/>
      <c r="J3" s="3" t="n"/>
      <c r="K3" s="3" t="n"/>
      <c r="L3" s="3" t="n"/>
      <c r="M3" s="3" t="n"/>
      <c r="N3" s="3" t="n"/>
      <c r="O3" s="3" t="n"/>
    </row>
    <row r="4" ht="268.5" customHeight="1">
      <c r="A4" s="220"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21" t="n"/>
      <c r="C4" s="221" t="n"/>
      <c r="D4" s="221" t="n"/>
      <c r="E4" s="221" t="n"/>
      <c r="F4" s="221" t="n"/>
      <c r="G4" s="221" t="n"/>
      <c r="H4" s="221" t="n"/>
      <c r="I4" s="221" t="n"/>
      <c r="J4" s="221" t="n"/>
      <c r="K4" s="221" t="n"/>
      <c r="L4" s="221" t="n"/>
      <c r="M4" s="221" t="n"/>
      <c r="N4" s="221" t="n"/>
      <c r="O4" s="222" t="n"/>
      <c r="Q4" s="167" t="n"/>
    </row>
    <row r="5">
      <c r="A5" s="5" t="n"/>
      <c r="B5" s="5" t="n"/>
      <c r="C5" s="5" t="n"/>
      <c r="D5" s="5" t="n"/>
      <c r="E5" s="5" t="n"/>
      <c r="F5" s="5" t="n"/>
      <c r="G5" s="5" t="n"/>
      <c r="H5" s="5" t="n"/>
      <c r="I5" s="5" t="n"/>
      <c r="J5" s="5" t="n"/>
      <c r="K5" s="5" t="n"/>
      <c r="L5" s="5" t="n"/>
      <c r="M5" s="5" t="n"/>
      <c r="N5" s="5" t="n"/>
      <c r="O5" s="5" t="n"/>
    </row>
    <row r="6" ht="289.5" customHeight="1">
      <c r="A6" s="220"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21" t="n"/>
      <c r="C6" s="221" t="n"/>
      <c r="D6" s="221" t="n"/>
      <c r="E6" s="221" t="n"/>
      <c r="F6" s="221" t="n"/>
      <c r="G6" s="221" t="n"/>
      <c r="H6" s="221" t="n"/>
      <c r="I6" s="221" t="n"/>
      <c r="J6" s="221" t="n"/>
      <c r="K6" s="221" t="n"/>
      <c r="L6" s="221" t="n"/>
      <c r="M6" s="221" t="n"/>
      <c r="N6" s="221" t="n"/>
      <c r="O6" s="222" t="n"/>
    </row>
    <row r="7">
      <c r="A7" s="5" t="n"/>
      <c r="B7" s="5" t="n"/>
      <c r="C7" s="5" t="n"/>
      <c r="D7" s="5" t="n"/>
      <c r="E7" s="5" t="n"/>
      <c r="F7" s="5" t="n"/>
      <c r="G7" s="5" t="n"/>
      <c r="H7" s="5" t="n"/>
      <c r="I7" s="5" t="n"/>
      <c r="J7" s="5" t="n"/>
      <c r="K7" s="5" t="n"/>
      <c r="L7" s="5" t="n"/>
      <c r="M7" s="5" t="n"/>
      <c r="N7" s="5" t="n"/>
      <c r="O7" s="5" t="n"/>
    </row>
    <row r="8">
      <c r="A8" s="5" t="n"/>
      <c r="B8" s="5" t="n"/>
      <c r="C8" s="5" t="n"/>
      <c r="D8" s="5" t="n"/>
      <c r="E8" s="5" t="n"/>
      <c r="F8" s="5" t="n"/>
      <c r="G8" s="5" t="n"/>
      <c r="H8" s="5" t="n"/>
      <c r="I8" s="5" t="n"/>
      <c r="J8" s="5" t="n"/>
      <c r="K8" s="5" t="n"/>
      <c r="L8" s="5" t="n"/>
      <c r="M8" s="5" t="n"/>
      <c r="N8" s="5" t="n"/>
      <c r="O8" s="5" t="n"/>
    </row>
    <row r="9" ht="21" customHeight="1">
      <c r="A9" s="223" t="inlineStr">
        <is>
          <t>Before to start  - First information to report !</t>
        </is>
      </c>
      <c r="B9" s="224" t="n"/>
      <c r="C9" s="224" t="n"/>
      <c r="D9" s="224" t="n"/>
      <c r="E9" s="224" t="n"/>
      <c r="F9" s="224" t="n"/>
      <c r="G9" s="224" t="n"/>
      <c r="H9" s="224" t="n"/>
      <c r="I9" s="224" t="n"/>
      <c r="J9" s="224" t="n"/>
      <c r="K9" s="224" t="n"/>
      <c r="L9" s="224" t="n"/>
      <c r="M9" s="224" t="n"/>
      <c r="N9" s="224" t="n"/>
      <c r="O9" s="225" t="n"/>
    </row>
    <row r="10">
      <c r="A10" s="140" t="n"/>
      <c r="B10" s="5" t="n"/>
      <c r="C10" s="5" t="n"/>
      <c r="D10" s="5" t="n"/>
      <c r="E10" s="5" t="n"/>
      <c r="F10" s="5" t="n"/>
      <c r="G10" s="5" t="n"/>
      <c r="H10" s="5" t="n"/>
      <c r="I10" s="5" t="n"/>
      <c r="J10" s="5" t="n"/>
      <c r="K10" s="5" t="n"/>
      <c r="L10" s="5" t="n"/>
      <c r="M10" s="5" t="n"/>
      <c r="N10" s="5" t="n"/>
      <c r="O10" s="141" t="n"/>
    </row>
    <row r="11">
      <c r="A11" s="6" t="inlineStr">
        <is>
          <t>1) Name of your scenario</t>
        </is>
      </c>
      <c r="B11" s="5" t="n"/>
      <c r="C11" s="5" t="n"/>
      <c r="D11" s="5" t="n"/>
      <c r="E11" s="5" t="n"/>
      <c r="F11" s="5" t="n"/>
      <c r="G11" s="5" t="n"/>
      <c r="H11" s="5" t="n"/>
      <c r="I11" s="5" t="n"/>
      <c r="J11" s="5" t="n"/>
      <c r="K11" s="5" t="n"/>
      <c r="L11" s="5" t="n"/>
      <c r="M11" s="5" t="n"/>
      <c r="N11" s="5" t="n"/>
      <c r="O11" s="141" t="n"/>
    </row>
    <row r="12">
      <c r="A12" s="177" t="inlineStr">
        <is>
          <t>Please indicate the name of the scenario reported:</t>
        </is>
      </c>
      <c r="B12" s="192" t="inlineStr">
        <is>
          <t>netzero_9_imagine</t>
        </is>
      </c>
      <c r="C12" s="5" t="n"/>
      <c r="D12" s="5" t="n"/>
      <c r="E12" s="5" t="n"/>
      <c r="F12" s="5" t="n"/>
      <c r="G12" s="5" t="n"/>
      <c r="H12" s="5" t="n"/>
      <c r="I12" s="5" t="n"/>
      <c r="J12" s="5" t="n"/>
      <c r="K12" s="5" t="n"/>
      <c r="L12" s="5" t="n"/>
      <c r="M12" s="5" t="n"/>
      <c r="N12" s="5" t="n"/>
      <c r="O12" s="141" t="n"/>
    </row>
    <row r="13">
      <c r="A13" s="140" t="n"/>
      <c r="B13" s="5" t="n"/>
      <c r="C13" s="5" t="n"/>
      <c r="D13" s="5" t="n"/>
      <c r="E13" s="5" t="n"/>
      <c r="F13" s="5" t="n"/>
      <c r="G13" s="5" t="n"/>
      <c r="H13" s="5" t="n"/>
      <c r="I13" s="5" t="n"/>
      <c r="J13" s="5" t="n"/>
      <c r="K13" s="5" t="n"/>
      <c r="L13" s="5" t="n"/>
      <c r="M13" s="5" t="n"/>
      <c r="N13" s="5" t="n"/>
      <c r="O13" s="141" t="n"/>
    </row>
    <row r="14">
      <c r="A14" s="6" t="inlineStr">
        <is>
          <t>2) Flexible Year</t>
        </is>
      </c>
      <c r="B14" s="4" t="n"/>
      <c r="C14" s="4" t="n"/>
      <c r="D14" s="4" t="n"/>
      <c r="E14" s="4" t="n"/>
      <c r="F14" s="5" t="n"/>
      <c r="G14" s="5" t="n"/>
      <c r="H14" s="5" t="n"/>
      <c r="I14" s="5" t="n"/>
      <c r="J14" s="5" t="n"/>
      <c r="K14" s="5" t="n"/>
      <c r="L14" s="5" t="n"/>
      <c r="M14" s="5" t="n"/>
      <c r="N14" s="5" t="n"/>
      <c r="O14" s="141" t="n"/>
    </row>
    <row r="15">
      <c r="A15" s="8" t="inlineStr">
        <is>
          <t>Each research team is free to select a flexible historical year between 2016 and 2022, according to your best available datasets</t>
        </is>
      </c>
      <c r="B15" s="4" t="n"/>
      <c r="C15" s="4" t="n"/>
      <c r="D15" s="4" t="n"/>
      <c r="E15" s="4" t="n"/>
      <c r="F15" s="5" t="n"/>
      <c r="G15" s="5" t="n"/>
      <c r="H15" s="5" t="n"/>
      <c r="I15" s="5" t="n"/>
      <c r="J15" s="5" t="n"/>
      <c r="K15" s="5" t="n"/>
      <c r="L15" s="5" t="n"/>
      <c r="M15" s="5" t="n"/>
      <c r="N15" s="5" t="n"/>
      <c r="O15" s="141" t="n"/>
    </row>
    <row r="16">
      <c r="A16" s="177" t="inlineStr">
        <is>
          <t>Please indicate your flexible YEAR:</t>
        </is>
      </c>
      <c r="B16" s="192" t="inlineStr">
        <is>
          <t>to define in the "User guide"</t>
        </is>
      </c>
      <c r="C16" s="4" t="n"/>
      <c r="D16" s="4" t="n"/>
      <c r="E16" s="4" t="n"/>
      <c r="F16" s="4" t="n"/>
      <c r="G16" s="4" t="n"/>
      <c r="H16" s="4" t="n"/>
      <c r="I16" s="4" t="n"/>
      <c r="J16" s="4" t="n"/>
      <c r="K16" s="4" t="n"/>
      <c r="L16" s="4" t="n"/>
      <c r="M16" s="4" t="n"/>
      <c r="N16" s="4" t="n"/>
      <c r="O16" s="7" t="n"/>
    </row>
    <row r="17">
      <c r="A17" s="140" t="n"/>
      <c r="B17" s="5" t="n"/>
      <c r="C17" s="5" t="n"/>
      <c r="D17" s="5" t="n"/>
      <c r="E17" s="5" t="n"/>
      <c r="F17" s="5" t="n"/>
      <c r="G17" s="5" t="n"/>
      <c r="H17" s="5" t="n"/>
      <c r="I17" s="5" t="n"/>
      <c r="J17" s="5" t="n"/>
      <c r="K17" s="5" t="n"/>
      <c r="L17" s="5" t="n"/>
      <c r="M17" s="5" t="n"/>
      <c r="N17" s="5" t="n"/>
      <c r="O17" s="141" t="n"/>
    </row>
    <row r="18">
      <c r="A18" s="6" t="inlineStr">
        <is>
          <t>3) Conversion factors</t>
        </is>
      </c>
      <c r="B18" s="10" t="n"/>
      <c r="C18" s="4" t="n"/>
      <c r="D18" s="4" t="n"/>
      <c r="E18" s="4" t="n"/>
      <c r="F18" s="4" t="n"/>
      <c r="G18" s="4" t="n"/>
      <c r="H18" s="4" t="n"/>
      <c r="I18" s="4" t="n"/>
      <c r="J18" s="4" t="n"/>
      <c r="K18" s="4" t="n"/>
      <c r="L18" s="4" t="n"/>
      <c r="M18" s="4" t="n"/>
      <c r="N18" s="4" t="n"/>
      <c r="O18" s="7" t="n"/>
    </row>
    <row r="19">
      <c r="A19" s="11" t="inlineStr">
        <is>
          <t>Non-CO2 emissions have to be reported in CO2-equivalent units. For transparency, please indicate conversion factors for each of the gases reported in this template:</t>
        </is>
      </c>
      <c r="B19" s="12" t="n"/>
      <c r="C19" s="4" t="n"/>
      <c r="D19" s="4" t="n"/>
      <c r="E19" s="4" t="n"/>
      <c r="F19" s="4" t="n"/>
      <c r="G19" s="4" t="n"/>
      <c r="H19" s="4" t="n"/>
      <c r="I19" s="4" t="n"/>
      <c r="J19" s="4" t="n"/>
      <c r="K19" s="4" t="n"/>
      <c r="L19" s="4" t="n"/>
      <c r="M19" s="4" t="n"/>
      <c r="N19" s="4" t="n"/>
      <c r="O19" s="7" t="n"/>
    </row>
    <row r="20">
      <c r="A20" s="9" t="inlineStr">
        <is>
          <t>1 gCH4</t>
        </is>
      </c>
      <c r="B20" s="178" t="n"/>
      <c r="C20" s="4" t="inlineStr">
        <is>
          <t>gCO2eq</t>
        </is>
      </c>
      <c r="D20" s="4" t="n"/>
      <c r="E20" s="4" t="n"/>
      <c r="F20" s="4" t="n"/>
      <c r="G20" s="4" t="n"/>
      <c r="H20" s="4" t="n"/>
      <c r="I20" s="4" t="n"/>
      <c r="J20" s="4" t="n"/>
      <c r="K20" s="4" t="n"/>
      <c r="L20" s="4" t="n"/>
      <c r="M20" s="4" t="n"/>
      <c r="N20" s="4" t="n"/>
      <c r="O20" s="7" t="n"/>
    </row>
    <row r="21">
      <c r="A21" s="9" t="inlineStr">
        <is>
          <t>1 gN2O</t>
        </is>
      </c>
      <c r="B21" s="178" t="n"/>
      <c r="C21" s="4" t="inlineStr">
        <is>
          <t>gCO2eq</t>
        </is>
      </c>
      <c r="D21" s="4" t="n"/>
      <c r="E21" s="4" t="n"/>
      <c r="F21" s="4" t="n"/>
      <c r="G21" s="4" t="n"/>
      <c r="H21" s="4" t="n"/>
      <c r="I21" s="4" t="n"/>
      <c r="J21" s="4" t="n"/>
      <c r="K21" s="4" t="n"/>
      <c r="L21" s="4" t="n"/>
      <c r="M21" s="4" t="n"/>
      <c r="N21" s="4" t="n"/>
      <c r="O21" s="7" t="n"/>
    </row>
    <row r="22">
      <c r="A22" s="9" t="inlineStr">
        <is>
          <t>1 gHFC</t>
        </is>
      </c>
      <c r="B22" s="178" t="n"/>
      <c r="C22" s="4" t="inlineStr">
        <is>
          <t>gCO2eq</t>
        </is>
      </c>
      <c r="D22" s="4" t="n"/>
      <c r="E22" s="4" t="n"/>
      <c r="F22" s="4" t="n"/>
      <c r="G22" s="4" t="n"/>
      <c r="H22" s="4" t="n"/>
      <c r="I22" s="4" t="n"/>
      <c r="J22" s="4" t="n"/>
      <c r="K22" s="4" t="n"/>
      <c r="L22" s="4" t="n"/>
      <c r="M22" s="4" t="n"/>
      <c r="N22" s="4" t="n"/>
      <c r="O22" s="7" t="n"/>
    </row>
    <row r="23">
      <c r="A23" s="9" t="inlineStr">
        <is>
          <t>1 gPFC</t>
        </is>
      </c>
      <c r="B23" s="178" t="n"/>
      <c r="C23" s="4" t="inlineStr">
        <is>
          <t>gCO2eq</t>
        </is>
      </c>
      <c r="D23" s="4" t="n"/>
      <c r="E23" s="4" t="n"/>
      <c r="F23" s="4" t="n"/>
      <c r="G23" s="4" t="n"/>
      <c r="H23" s="4" t="n"/>
      <c r="I23" s="4" t="n"/>
      <c r="J23" s="4" t="n"/>
      <c r="K23" s="4" t="n"/>
      <c r="L23" s="4" t="n"/>
      <c r="M23" s="4" t="n"/>
      <c r="N23" s="4" t="n"/>
      <c r="O23" s="7" t="n"/>
    </row>
    <row r="24">
      <c r="A24" s="9" t="inlineStr">
        <is>
          <t>1 gSF6</t>
        </is>
      </c>
      <c r="B24" s="178" t="n"/>
      <c r="C24" s="4" t="inlineStr">
        <is>
          <t>gCO2eq</t>
        </is>
      </c>
      <c r="D24" s="4" t="n"/>
      <c r="E24" s="4" t="n"/>
      <c r="F24" s="4" t="n"/>
      <c r="G24" s="4" t="n"/>
      <c r="H24" s="4" t="n"/>
      <c r="I24" s="4" t="n"/>
      <c r="J24" s="4" t="n"/>
      <c r="K24" s="4" t="n"/>
      <c r="L24" s="4" t="n"/>
      <c r="M24" s="4" t="n"/>
      <c r="N24" s="4" t="n"/>
      <c r="O24" s="7" t="n"/>
    </row>
    <row r="25">
      <c r="A25" s="9" t="n"/>
      <c r="B25" s="4" t="n"/>
      <c r="C25" s="4" t="n"/>
      <c r="D25" s="4" t="n"/>
      <c r="E25" s="4" t="n"/>
      <c r="F25" s="4" t="n"/>
      <c r="G25" s="4" t="n"/>
      <c r="H25" s="4" t="n"/>
      <c r="I25" s="4" t="n"/>
      <c r="J25" s="4" t="n"/>
      <c r="K25" s="4" t="n"/>
      <c r="L25" s="4" t="n"/>
      <c r="M25" s="4" t="n"/>
      <c r="N25" s="4" t="n"/>
      <c r="O25" s="7" t="n"/>
    </row>
    <row r="26">
      <c r="A26" s="6" t="inlineStr">
        <is>
          <t>4) Scenario-setting approach and use of modelling approaches</t>
        </is>
      </c>
      <c r="B26" s="4" t="n"/>
      <c r="C26" s="4" t="n"/>
      <c r="D26" s="4" t="n"/>
      <c r="E26" s="4" t="n"/>
      <c r="F26" s="4" t="n"/>
      <c r="G26" s="4" t="n"/>
      <c r="H26" s="4" t="n"/>
      <c r="I26" s="4" t="n"/>
      <c r="J26" s="4" t="n"/>
      <c r="K26" s="4" t="n"/>
      <c r="L26" s="4" t="n"/>
      <c r="M26" s="4" t="n"/>
      <c r="N26" s="4" t="n"/>
      <c r="O26" s="7" t="n"/>
    </row>
    <row r="27">
      <c r="A27" s="11" t="inlineStr">
        <is>
          <t xml:space="preserve">Each research team is responsible for the design of their national scenario. </t>
        </is>
      </c>
      <c r="B27" s="4" t="n"/>
      <c r="C27" s="4" t="n"/>
      <c r="D27" s="4" t="n"/>
      <c r="E27" s="4" t="n"/>
      <c r="F27" s="4" t="n"/>
      <c r="G27" s="4" t="n"/>
      <c r="H27" s="4" t="n"/>
      <c r="I27" s="4" t="n"/>
      <c r="J27" s="4" t="n"/>
      <c r="K27" s="4" t="n"/>
      <c r="L27" s="4" t="n"/>
      <c r="M27" s="4" t="n"/>
      <c r="N27" s="4" t="n"/>
      <c r="O27" s="7" t="n"/>
    </row>
    <row r="28">
      <c r="A28" s="11" t="inlineStr">
        <is>
          <t>For transparency, please indicate what are the main characteristics of your scenario-setting approach and relation with your modelling approach (e.g. driven by a least-cost optimization, …)</t>
        </is>
      </c>
      <c r="B28" s="4" t="n"/>
      <c r="C28" s="4" t="n"/>
      <c r="D28" s="4" t="n"/>
      <c r="E28" s="4" t="n"/>
      <c r="F28" s="4" t="n"/>
      <c r="G28" s="4" t="n"/>
      <c r="H28" s="4" t="n"/>
      <c r="I28" s="4" t="n"/>
      <c r="J28" s="4" t="n"/>
      <c r="K28" s="4" t="n"/>
      <c r="L28" s="4" t="n"/>
      <c r="M28" s="4" t="n"/>
      <c r="N28" s="4" t="n"/>
      <c r="O28" s="7" t="n"/>
    </row>
    <row r="29" ht="54" customHeight="1">
      <c r="A29" s="226" t="inlineStr">
        <is>
          <t>Write here.</t>
        </is>
      </c>
      <c r="O29" s="227" t="n"/>
    </row>
    <row r="30">
      <c r="A30" s="9" t="n"/>
      <c r="B30" s="4" t="n"/>
      <c r="C30" s="4" t="n"/>
      <c r="D30" s="4" t="n"/>
      <c r="E30" s="4" t="n"/>
      <c r="F30" s="4" t="n"/>
      <c r="G30" s="4" t="n"/>
      <c r="H30" s="4" t="n"/>
      <c r="I30" s="4" t="n"/>
      <c r="J30" s="4" t="n"/>
      <c r="K30" s="4" t="n"/>
      <c r="L30" s="4" t="n"/>
      <c r="M30" s="4" t="n"/>
      <c r="N30" s="4" t="n"/>
      <c r="O30" s="7" t="n"/>
    </row>
    <row r="31">
      <c r="A31" s="6" t="inlineStr">
        <is>
          <t>5) Modelling framework at a glance</t>
        </is>
      </c>
      <c r="B31" s="4" t="n"/>
      <c r="C31" s="4" t="n"/>
      <c r="D31" s="4" t="n"/>
      <c r="E31" s="4" t="n"/>
      <c r="F31" s="4" t="n"/>
      <c r="G31" s="4" t="n"/>
      <c r="H31" s="4" t="n"/>
      <c r="I31" s="4" t="n"/>
      <c r="J31" s="4" t="n"/>
      <c r="K31" s="4" t="n"/>
      <c r="L31" s="4" t="n"/>
      <c r="M31" s="4" t="n"/>
      <c r="N31" s="4"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4" t="n"/>
      <c r="C32" s="4" t="n"/>
      <c r="D32" s="4" t="n"/>
      <c r="E32" s="4" t="n"/>
      <c r="F32" s="4" t="n"/>
      <c r="G32" s="4" t="n"/>
      <c r="H32" s="4" t="n"/>
      <c r="I32" s="4" t="n"/>
      <c r="J32" s="4" t="n"/>
      <c r="K32" s="4" t="n"/>
      <c r="L32" s="4" t="n"/>
      <c r="M32" s="4" t="n"/>
      <c r="N32" s="4" t="n"/>
      <c r="O32" s="7" t="n"/>
    </row>
    <row r="33" ht="60" customHeight="1">
      <c r="A33" s="226" t="inlineStr">
        <is>
          <t>Write here.</t>
        </is>
      </c>
      <c r="O33" s="227" t="n"/>
    </row>
    <row r="34">
      <c r="A34" s="137" t="n"/>
      <c r="B34" s="138" t="n"/>
      <c r="C34" s="138" t="n"/>
      <c r="D34" s="138" t="n"/>
      <c r="E34" s="138" t="n"/>
      <c r="F34" s="138" t="n"/>
      <c r="G34" s="138" t="n"/>
      <c r="H34" s="138" t="n"/>
      <c r="I34" s="138" t="n"/>
      <c r="J34" s="138" t="n"/>
      <c r="K34" s="138" t="n"/>
      <c r="L34" s="138" t="n"/>
      <c r="M34" s="138" t="n"/>
      <c r="N34" s="138" t="n"/>
      <c r="O34" s="139" t="n"/>
    </row>
    <row r="35">
      <c r="A35" s="4" t="n"/>
      <c r="B35" s="4" t="n"/>
      <c r="C35" s="4" t="n"/>
      <c r="D35" s="4" t="n"/>
      <c r="E35" s="4" t="n"/>
      <c r="F35" s="4" t="n"/>
      <c r="G35" s="4" t="n"/>
      <c r="H35" s="4" t="n"/>
      <c r="I35" s="4" t="n"/>
      <c r="J35" s="4" t="n"/>
      <c r="K35" s="4" t="n"/>
      <c r="L35" s="4" t="n"/>
      <c r="M35" s="4" t="n"/>
      <c r="N35" s="4" t="n"/>
      <c r="O35" s="4" t="n"/>
    </row>
    <row r="37">
      <c r="A37" s="193" t="inlineStr">
        <is>
          <t>Table. Overview of the main tabs of the reporting template</t>
        </is>
      </c>
    </row>
    <row r="38">
      <c r="A38" s="68" t="inlineStr">
        <is>
          <t>Macro vs Sectoral pictures</t>
        </is>
      </c>
      <c r="B38" s="68" t="inlineStr">
        <is>
          <t>Tabs</t>
        </is>
      </c>
      <c r="C38" s="68" t="inlineStr">
        <is>
          <t>Short name</t>
        </is>
      </c>
    </row>
    <row r="39">
      <c r="A39" s="201" t="inlineStr">
        <is>
          <t>Macro-national and international picture</t>
        </is>
      </c>
      <c r="B39" s="163" t="inlineStr">
        <is>
          <t>Global Context</t>
        </is>
      </c>
      <c r="C39" s="163" t="inlineStr">
        <is>
          <t>Global Context</t>
        </is>
      </c>
    </row>
    <row r="40">
      <c r="A40" s="228" t="n"/>
      <c r="B40" s="163" t="inlineStr">
        <is>
          <t>National Overview</t>
        </is>
      </c>
      <c r="C40" s="163" t="inlineStr">
        <is>
          <t>National Overview</t>
        </is>
      </c>
    </row>
    <row r="41">
      <c r="A41" s="191" t="n"/>
      <c r="B41" s="163" t="inlineStr">
        <is>
          <t>Macro- demographic and economic picture</t>
        </is>
      </c>
      <c r="C41" s="163" t="inlineStr">
        <is>
          <t>Macro-Demo_Eco</t>
        </is>
      </c>
    </row>
    <row r="42" ht="18.75" customHeight="1">
      <c r="A42" s="202" t="inlineStr">
        <is>
          <t>National sectoral transitions</t>
        </is>
      </c>
      <c r="B42" s="164" t="inlineStr">
        <is>
          <t>Transport Passenger sector</t>
        </is>
      </c>
      <c r="C42" s="164" t="inlineStr">
        <is>
          <t>Transp_Pass</t>
        </is>
      </c>
    </row>
    <row r="43" ht="18.75" customHeight="1">
      <c r="A43" s="228" t="n"/>
      <c r="B43" s="164" t="inlineStr">
        <is>
          <t>Transport Freight sector</t>
        </is>
      </c>
      <c r="C43" s="164" t="inlineStr">
        <is>
          <t>Transp_Freight</t>
        </is>
      </c>
    </row>
    <row r="44" ht="18.75" customHeight="1">
      <c r="A44" s="228" t="n"/>
      <c r="B44" s="164" t="inlineStr">
        <is>
          <t>Industry - Energy Intensive Industries</t>
        </is>
      </c>
      <c r="C44" s="164" t="inlineStr">
        <is>
          <t>Industry_EII</t>
        </is>
      </c>
    </row>
    <row r="45" ht="18.75" customHeight="1">
      <c r="A45" s="228" t="n"/>
      <c r="B45" s="164" t="inlineStr">
        <is>
          <t>Industry - Light Industries</t>
        </is>
      </c>
      <c r="C45" s="164" t="inlineStr">
        <is>
          <t>Industry_Light</t>
        </is>
      </c>
    </row>
    <row r="46" ht="18.75" customHeight="1">
      <c r="A46" s="228" t="n"/>
      <c r="B46" s="164" t="inlineStr">
        <is>
          <t>Buildings - Residential</t>
        </is>
      </c>
      <c r="C46" s="164" t="inlineStr">
        <is>
          <t>Buildings_Resid</t>
        </is>
      </c>
    </row>
    <row r="47" ht="18.75" customHeight="1">
      <c r="A47" s="228" t="n"/>
      <c r="B47" s="164" t="inlineStr">
        <is>
          <t>Buildings - Commercial</t>
        </is>
      </c>
      <c r="C47" s="164" t="inlineStr">
        <is>
          <t>Buildings_Com</t>
        </is>
      </c>
    </row>
    <row r="48" ht="18.75" customHeight="1">
      <c r="A48" s="228" t="n"/>
      <c r="B48" s="164" t="inlineStr">
        <is>
          <t>Agriculture, Forestry and Land Use</t>
        </is>
      </c>
      <c r="C48" s="164" t="inlineStr">
        <is>
          <t>AFOLU</t>
        </is>
      </c>
    </row>
    <row r="49" ht="18.75" customHeight="1">
      <c r="A49" s="228" t="n"/>
      <c r="B49" s="164" t="inlineStr">
        <is>
          <t>Waste</t>
        </is>
      </c>
      <c r="C49" s="164" t="inlineStr">
        <is>
          <t>Waste</t>
        </is>
      </c>
    </row>
    <row r="50" ht="18.75" customHeight="1">
      <c r="A50" s="228" t="n"/>
      <c r="B50" s="164" t="inlineStr">
        <is>
          <t>Power supply</t>
        </is>
      </c>
      <c r="C50" s="164" t="inlineStr">
        <is>
          <t>Power</t>
        </is>
      </c>
    </row>
    <row r="51" ht="18.75" customHeight="1">
      <c r="A51" s="191" t="n"/>
      <c r="B51" s="164" t="inlineStr">
        <is>
          <t>Other energy supply</t>
        </is>
      </c>
      <c r="C51" s="164" t="inlineStr">
        <is>
          <t>Other Energy Supply</t>
        </is>
      </c>
    </row>
    <row r="52" ht="18.75" customHeight="1"/>
    <row r="53" ht="18.75" customHeight="1"/>
    <row r="54" ht="18.75" customHeight="1"/>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55"/>
  <sheetViews>
    <sheetView zoomScale="70" zoomScaleNormal="70" workbookViewId="0">
      <selection activeCell="A153" sqref="A153"/>
    </sheetView>
  </sheetViews>
  <sheetFormatPr baseColWidth="8" defaultColWidth="11.5546875" defaultRowHeight="14.4"/>
  <cols>
    <col width="85.77734375" customWidth="1" min="1" max="1"/>
    <col width="20.77734375" customWidth="1" min="2" max="2"/>
    <col width="14.77734375" customWidth="1" min="4" max="4"/>
    <col width="22.77734375" customWidth="1" min="10" max="10"/>
    <col width="19.21875" bestFit="1" customWidth="1" min="11" max="11"/>
    <col width="20" bestFit="1" customWidth="1" min="12" max="12"/>
  </cols>
  <sheetData>
    <row r="1" ht="15.6" customHeight="1">
      <c r="A1" s="1" t="inlineStr">
        <is>
          <t>The Pathways Design Framework: FREIGHT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53" t="n"/>
      <c r="B6" s="64" t="n"/>
      <c r="C6" s="65" t="n"/>
      <c r="D6" s="65" t="n"/>
      <c r="E6" s="65" t="n"/>
      <c r="F6" s="65" t="n"/>
      <c r="G6" s="65" t="n"/>
      <c r="H6" s="65" t="n"/>
      <c r="I6" s="65" t="n"/>
      <c r="J6" s="65" t="n"/>
    </row>
    <row r="7">
      <c r="A7" s="18" t="inlineStr">
        <is>
          <t>Freight mobility per GDP unit</t>
        </is>
      </c>
      <c r="B7" s="19" t="inlineStr">
        <is>
          <t>tkm/$ GDP (2015)</t>
        </is>
      </c>
      <c r="C7" s="156">
        <f>C23/C21</f>
        <v/>
      </c>
      <c r="D7" s="156">
        <f>D23/D21</f>
        <v/>
      </c>
      <c r="E7" s="156">
        <f>E23/E21</f>
        <v/>
      </c>
      <c r="F7" s="156">
        <f>F23/F21</f>
        <v/>
      </c>
      <c r="G7" s="156">
        <f>G23/G21</f>
        <v/>
      </c>
      <c r="H7" s="156">
        <f>H23/H21</f>
        <v/>
      </c>
      <c r="I7" s="156">
        <f>I23/I21</f>
        <v/>
      </c>
    </row>
    <row r="8">
      <c r="A8" s="18" t="inlineStr">
        <is>
          <t>Energy use per tkm</t>
        </is>
      </c>
      <c r="B8" s="19" t="inlineStr">
        <is>
          <t>MJ/tkm</t>
        </is>
      </c>
      <c r="C8" s="156">
        <f>C141*10^12/(C23*10^9)</f>
        <v/>
      </c>
      <c r="D8" s="156">
        <f>D141*10^12/(D23*10^9)</f>
        <v/>
      </c>
      <c r="E8" s="156">
        <f>E141*10^12/(E23*10^9)</f>
        <v/>
      </c>
      <c r="F8" s="156">
        <f>F141*10^12/(F23*10^9)</f>
        <v/>
      </c>
      <c r="G8" s="156">
        <f>G141*10^12/(G23*10^9)</f>
        <v/>
      </c>
      <c r="H8" s="156">
        <f>H141*10^12/(H23*10^9)</f>
        <v/>
      </c>
      <c r="I8" s="156">
        <f>I141*10^12/(I23*10^9)</f>
        <v/>
      </c>
    </row>
    <row r="9">
      <c r="A9" s="18" t="inlineStr">
        <is>
          <t>CO2 emissions per energy unit</t>
        </is>
      </c>
      <c r="B9" s="19" t="inlineStr">
        <is>
          <t>gCO2/MJ</t>
        </is>
      </c>
      <c r="C9" s="156">
        <f>C171/C141</f>
        <v/>
      </c>
      <c r="D9" s="156">
        <f>D171/D141</f>
        <v/>
      </c>
      <c r="E9" s="156">
        <f>E171/E141</f>
        <v/>
      </c>
      <c r="F9" s="156">
        <f>F171/F141</f>
        <v/>
      </c>
      <c r="G9" s="156">
        <f>G171/G141</f>
        <v/>
      </c>
      <c r="H9" s="156">
        <f>H171/H141</f>
        <v/>
      </c>
      <c r="I9" s="156">
        <f>I171/I141</f>
        <v/>
      </c>
    </row>
    <row r="10">
      <c r="A10" s="19" t="inlineStr">
        <is>
          <t>Energy consumption</t>
        </is>
      </c>
      <c r="B10" s="19" t="inlineStr">
        <is>
          <t>PJ</t>
        </is>
      </c>
      <c r="C10" s="156">
        <f>C141*10^3</f>
        <v/>
      </c>
      <c r="D10" s="156">
        <f>D141*10^3</f>
        <v/>
      </c>
      <c r="E10" s="156">
        <f>E141*10^3</f>
        <v/>
      </c>
      <c r="F10" s="156">
        <f>F141*10^3</f>
        <v/>
      </c>
      <c r="G10" s="156">
        <f>G141*10^3</f>
        <v/>
      </c>
      <c r="H10" s="156">
        <f>H141*10^3</f>
        <v/>
      </c>
      <c r="I10" s="156">
        <f>I141*10^3</f>
        <v/>
      </c>
    </row>
    <row r="11">
      <c r="A11" s="19" t="inlineStr">
        <is>
          <t>Total CO2 emissions</t>
        </is>
      </c>
      <c r="B11" s="19" t="inlineStr">
        <is>
          <t>MtCO2</t>
        </is>
      </c>
      <c r="C11" s="156">
        <f>C171</f>
        <v/>
      </c>
      <c r="D11" s="156">
        <f>D171</f>
        <v/>
      </c>
      <c r="E11" s="156">
        <f>E171</f>
        <v/>
      </c>
      <c r="F11" s="156">
        <f>F171</f>
        <v/>
      </c>
      <c r="G11" s="156">
        <f>G171</f>
        <v/>
      </c>
      <c r="H11" s="156">
        <f>H171</f>
        <v/>
      </c>
      <c r="I11" s="156">
        <f>I171</f>
        <v/>
      </c>
    </row>
    <row r="12">
      <c r="A12" s="19" t="inlineStr">
        <is>
          <t>Total non-CO2 emissions</t>
        </is>
      </c>
      <c r="B12" s="19" t="inlineStr">
        <is>
          <t>MtCO2e</t>
        </is>
      </c>
      <c r="C12" s="156">
        <f>C188</f>
        <v/>
      </c>
      <c r="D12" s="156">
        <f>D188</f>
        <v/>
      </c>
      <c r="E12" s="156">
        <f>E188</f>
        <v/>
      </c>
      <c r="F12" s="156">
        <f>F188</f>
        <v/>
      </c>
      <c r="G12" s="156">
        <f>G188</f>
        <v/>
      </c>
      <c r="H12" s="156">
        <f>H188</f>
        <v/>
      </c>
      <c r="I12" s="156">
        <f>I188</f>
        <v/>
      </c>
    </row>
    <row r="13">
      <c r="A13" s="19" t="inlineStr">
        <is>
          <t>International freight-related shipping emissions</t>
        </is>
      </c>
      <c r="B13" s="19" t="inlineStr">
        <is>
          <t>MtCO2e</t>
        </is>
      </c>
      <c r="C13" s="156">
        <f>C212</f>
        <v/>
      </c>
      <c r="D13" s="156">
        <f>D212</f>
        <v/>
      </c>
      <c r="E13" s="156">
        <f>E212</f>
        <v/>
      </c>
      <c r="F13" s="156">
        <f>F212</f>
        <v/>
      </c>
      <c r="G13" s="156">
        <f>G212</f>
        <v/>
      </c>
      <c r="H13" s="156">
        <f>H212</f>
        <v/>
      </c>
      <c r="I13" s="156">
        <f>I212</f>
        <v/>
      </c>
    </row>
    <row r="14">
      <c r="A14" s="19" t="inlineStr">
        <is>
          <t>International freight-related air emissions</t>
        </is>
      </c>
      <c r="B14" s="19" t="inlineStr">
        <is>
          <t>MtCO2e</t>
        </is>
      </c>
      <c r="C14" s="156">
        <f>C213</f>
        <v/>
      </c>
      <c r="D14" s="156">
        <f>D213</f>
        <v/>
      </c>
      <c r="E14" s="156">
        <f>E213</f>
        <v/>
      </c>
      <c r="F14" s="156">
        <f>F213</f>
        <v/>
      </c>
      <c r="G14" s="156">
        <f>G213</f>
        <v/>
      </c>
      <c r="H14" s="156">
        <f>H213</f>
        <v/>
      </c>
      <c r="I14" s="156">
        <f>I213</f>
        <v/>
      </c>
    </row>
    <row r="15">
      <c r="A15" s="153" t="n"/>
      <c r="B15" s="65" t="n"/>
      <c r="C15" s="65" t="n"/>
      <c r="D15" s="65" t="n"/>
      <c r="E15" s="65" t="n"/>
      <c r="F15" s="65" t="n"/>
      <c r="G15" s="65" t="n"/>
      <c r="H15" s="65" t="n"/>
      <c r="I15" s="65" t="n"/>
      <c r="J15" s="65" t="n"/>
    </row>
    <row r="16">
      <c r="B16" s="14" t="n"/>
      <c r="C16" s="14" t="n"/>
      <c r="D16" s="14" t="n"/>
      <c r="E16" s="14" t="n"/>
      <c r="F16" s="14" t="n"/>
      <c r="G16" s="14" t="n"/>
      <c r="H16" s="14" t="n"/>
      <c r="I16" s="14" t="n"/>
    </row>
    <row r="17">
      <c r="A17" s="14" t="n"/>
      <c r="B17" s="14" t="n"/>
      <c r="C17" s="14" t="n"/>
      <c r="D17" s="14" t="n"/>
      <c r="E17" s="14" t="n"/>
      <c r="F17" s="14" t="n"/>
      <c r="G17" s="14" t="n"/>
      <c r="H17" s="14" t="n"/>
      <c r="I17" s="14" t="n"/>
    </row>
    <row r="18" ht="28.8" customHeight="1">
      <c r="A18" s="68" t="inlineStr">
        <is>
          <t>Variable</t>
        </is>
      </c>
      <c r="B18" s="68" t="inlineStr">
        <is>
          <t>Unit</t>
        </is>
      </c>
      <c r="C18" s="68" t="n">
        <v>2010</v>
      </c>
      <c r="D18" s="179">
        <f>'User guide'!B16</f>
        <v/>
      </c>
      <c r="E18" s="68" t="n">
        <v>2030</v>
      </c>
      <c r="F18" s="68" t="n">
        <v>2040</v>
      </c>
      <c r="G18" s="68" t="n">
        <v>2050</v>
      </c>
      <c r="H18" s="68" t="n">
        <v>2060</v>
      </c>
      <c r="I18" s="180" t="n">
        <v>2070</v>
      </c>
      <c r="J18" s="67" t="inlineStr">
        <is>
          <t>Consistency checks</t>
        </is>
      </c>
      <c r="K18" s="67" t="inlineStr">
        <is>
          <t>Method category</t>
        </is>
      </c>
      <c r="L18" s="67" t="inlineStr">
        <is>
          <t>Note &amp; comments</t>
        </is>
      </c>
    </row>
    <row r="19">
      <c r="A19" s="16" t="inlineStr">
        <is>
          <t xml:space="preserve">Total goods transported </t>
        </is>
      </c>
      <c r="B19" s="16" t="n"/>
      <c r="C19" s="16" t="n"/>
      <c r="D19" s="16" t="n"/>
      <c r="E19" s="16" t="n"/>
      <c r="F19" s="16" t="n"/>
      <c r="G19" s="16" t="n"/>
      <c r="H19" s="16" t="n"/>
      <c r="I19" s="16" t="n"/>
      <c r="J19" s="44" t="n"/>
      <c r="K19" s="44" t="n"/>
      <c r="L19" s="44" t="n"/>
    </row>
    <row r="20">
      <c r="A20" s="91" t="inlineStr">
        <is>
          <t>Average aggregated</t>
        </is>
      </c>
      <c r="B20" s="91" t="n"/>
      <c r="C20" s="91" t="n"/>
      <c r="D20" s="91" t="n"/>
      <c r="E20" s="91" t="n"/>
      <c r="F20" s="91" t="n"/>
      <c r="G20" s="91" t="n"/>
      <c r="H20" s="91" t="n"/>
      <c r="I20" s="91" t="n"/>
      <c r="J20" s="44" t="n"/>
      <c r="K20" s="44" t="n"/>
      <c r="L20" s="44" t="n"/>
    </row>
    <row r="21">
      <c r="A21" s="18" t="inlineStr">
        <is>
          <t xml:space="preserve">Gross Domestic Product </t>
        </is>
      </c>
      <c r="B21" s="18" t="inlineStr">
        <is>
          <t>Bn 2015 USD</t>
        </is>
      </c>
      <c r="C21" s="48" t="n"/>
      <c r="D21" s="48" t="n"/>
      <c r="E21" s="48" t="n"/>
      <c r="F21" s="48" t="n"/>
      <c r="G21" s="48" t="n"/>
      <c r="H21" s="48" t="n"/>
      <c r="I21" s="48" t="n"/>
      <c r="J21" s="184" t="inlineStr">
        <is>
          <t>Macro - demo _ eco</t>
        </is>
      </c>
      <c r="K21" s="44" t="n"/>
      <c r="L21" s="44" t="n"/>
    </row>
    <row r="22">
      <c r="A22" s="18" t="inlineStr">
        <is>
          <t>Total goods transported</t>
        </is>
      </c>
      <c r="B22" s="18" t="inlineStr">
        <is>
          <t>Mt transported</t>
        </is>
      </c>
      <c r="C22" s="48" t="n"/>
      <c r="D22" s="48" t="n"/>
      <c r="E22" s="48" t="n"/>
      <c r="F22" s="48" t="n"/>
      <c r="G22" s="48" t="n"/>
      <c r="H22" s="48" t="n"/>
      <c r="I22" s="48" t="n"/>
      <c r="J22" s="44" t="n"/>
      <c r="K22" s="44" t="n"/>
      <c r="L22" s="44" t="n"/>
    </row>
    <row r="23">
      <c r="A23" s="18" t="inlineStr">
        <is>
          <t>Total goods transported</t>
        </is>
      </c>
      <c r="B23" s="18" t="inlineStr">
        <is>
          <t>Gtkm</t>
        </is>
      </c>
      <c r="C23" s="48" t="n"/>
      <c r="D23" s="48" t="n"/>
      <c r="E23" s="48" t="n">
        <v>397.0479439930501</v>
      </c>
      <c r="F23" s="48" t="n">
        <v>527.334156346446</v>
      </c>
      <c r="G23" s="48" t="n">
        <v>702.5597627953759</v>
      </c>
      <c r="H23" s="48" t="n"/>
      <c r="I23" s="48" t="n"/>
      <c r="J23" s="44" t="n"/>
      <c r="K23" s="44" t="n"/>
      <c r="L23" s="44" t="n"/>
    </row>
    <row r="24">
      <c r="A24" s="91" t="inlineStr">
        <is>
          <t>disaggregated in goods categories by Mt  - See definition below</t>
        </is>
      </c>
      <c r="B24" s="91" t="n"/>
      <c r="C24" s="91" t="n"/>
      <c r="D24" s="91" t="n"/>
      <c r="E24" s="91" t="n"/>
      <c r="F24" s="91" t="n"/>
      <c r="G24" s="91" t="n"/>
      <c r="H24" s="91" t="n"/>
      <c r="I24" s="91" t="n"/>
      <c r="J24" s="44" t="n"/>
      <c r="K24" s="44" t="n"/>
      <c r="L24" s="44" t="n"/>
    </row>
    <row r="25">
      <c r="A25" s="18" t="inlineStr">
        <is>
          <t>G1 - Agro-food</t>
        </is>
      </c>
      <c r="B25" s="18" t="inlineStr">
        <is>
          <t>Mt transported</t>
        </is>
      </c>
      <c r="C25" s="48" t="n"/>
      <c r="D25" s="48" t="n"/>
      <c r="E25" s="48" t="n"/>
      <c r="F25" s="48" t="n"/>
      <c r="G25" s="48" t="n"/>
      <c r="H25" s="48" t="n"/>
      <c r="I25" s="48" t="n"/>
      <c r="J25" s="44" t="n"/>
      <c r="K25" s="44" t="n"/>
      <c r="L25" s="44" t="n"/>
    </row>
    <row r="26">
      <c r="A26" s="18" t="inlineStr">
        <is>
          <t>G2 - Heavy industrial materials and energy carriers</t>
        </is>
      </c>
      <c r="B26" s="18" t="inlineStr">
        <is>
          <t>Mt transported</t>
        </is>
      </c>
      <c r="C26" s="48" t="n"/>
      <c r="D26" s="48" t="n"/>
      <c r="E26" s="48" t="n"/>
      <c r="F26" s="48" t="n"/>
      <c r="G26" s="48" t="n"/>
      <c r="H26" s="48" t="n"/>
      <c r="I26" s="48" t="n"/>
      <c r="J26" s="44" t="n"/>
      <c r="K26" s="44" t="n"/>
      <c r="L26" s="44" t="n"/>
    </row>
    <row r="27">
      <c r="A27" s="18" t="inlineStr">
        <is>
          <t>G3 - Industrial waste</t>
        </is>
      </c>
      <c r="B27" s="18" t="inlineStr">
        <is>
          <t>Mt transported</t>
        </is>
      </c>
      <c r="C27" s="48" t="n"/>
      <c r="D27" s="48" t="n"/>
      <c r="E27" s="48" t="n"/>
      <c r="F27" s="48" t="n"/>
      <c r="G27" s="48" t="n"/>
      <c r="H27" s="48" t="n"/>
      <c r="I27" s="48" t="n"/>
      <c r="J27" s="44" t="n"/>
      <c r="K27" s="44" t="n"/>
      <c r="L27" s="44" t="n"/>
    </row>
    <row r="28">
      <c r="A28" s="18" t="inlineStr">
        <is>
          <t>G4 - Construction materials</t>
        </is>
      </c>
      <c r="B28" s="18" t="inlineStr">
        <is>
          <t>Mt transported</t>
        </is>
      </c>
      <c r="C28" s="48" t="n"/>
      <c r="D28" s="48" t="n"/>
      <c r="E28" s="48" t="n"/>
      <c r="F28" s="48" t="n"/>
      <c r="G28" s="48" t="n"/>
      <c r="H28" s="48" t="n"/>
      <c r="I28" s="48" t="n"/>
      <c r="J28" s="44" t="n"/>
      <c r="K28" s="44" t="n"/>
      <c r="L28" s="44" t="n"/>
    </row>
    <row r="29">
      <c r="A29" s="18" t="inlineStr">
        <is>
          <t>G5 - Manufactured products (low Added Value - A.V.)</t>
        </is>
      </c>
      <c r="B29" s="18" t="inlineStr">
        <is>
          <t>Mt transported</t>
        </is>
      </c>
      <c r="C29" s="37" t="n"/>
      <c r="D29" s="37" t="n"/>
      <c r="E29" s="37" t="n"/>
      <c r="F29" s="37" t="n"/>
      <c r="G29" s="37" t="n"/>
      <c r="H29" s="37" t="n"/>
      <c r="I29" s="37" t="n"/>
      <c r="J29" s="44" t="n"/>
      <c r="K29" s="44" t="n"/>
      <c r="L29" s="44" t="n"/>
    </row>
    <row r="30">
      <c r="A30" s="18" t="inlineStr">
        <is>
          <t>G6 - Manufactured products (high A.V.)</t>
        </is>
      </c>
      <c r="B30" s="18" t="inlineStr">
        <is>
          <t>Mt transported</t>
        </is>
      </c>
      <c r="C30" s="48" t="n"/>
      <c r="D30" s="48" t="n"/>
      <c r="E30" s="48" t="n"/>
      <c r="F30" s="48" t="n"/>
      <c r="G30" s="48" t="n"/>
      <c r="H30" s="48" t="n"/>
      <c r="I30" s="48" t="n"/>
      <c r="J30" s="44" t="n"/>
      <c r="K30" s="44" t="n"/>
      <c r="L30" s="44" t="n"/>
    </row>
    <row r="31">
      <c r="A31" s="91" t="inlineStr">
        <is>
          <t xml:space="preserve">disaggregated in goods categories by Tkm </t>
        </is>
      </c>
      <c r="B31" s="91" t="n"/>
      <c r="C31" s="91" t="n"/>
      <c r="D31" s="91" t="n"/>
      <c r="E31" s="91" t="n"/>
      <c r="F31" s="91" t="n"/>
      <c r="G31" s="91" t="n"/>
      <c r="H31" s="91" t="n"/>
      <c r="I31" s="91" t="n"/>
      <c r="J31" s="44" t="n"/>
      <c r="K31" s="44" t="n"/>
      <c r="L31" s="44" t="n"/>
    </row>
    <row r="32">
      <c r="A32" s="18" t="inlineStr">
        <is>
          <t>G1 - Agro-food</t>
        </is>
      </c>
      <c r="B32" s="18" t="inlineStr">
        <is>
          <t>Gtkm</t>
        </is>
      </c>
      <c r="C32" s="48" t="n"/>
      <c r="D32" s="48" t="n"/>
      <c r="E32" s="48" t="n"/>
      <c r="F32" s="48" t="n"/>
      <c r="G32" s="48" t="n"/>
      <c r="H32" s="48" t="n"/>
      <c r="I32" s="48" t="n"/>
      <c r="J32" s="44" t="n"/>
      <c r="K32" s="44" t="n"/>
      <c r="L32" s="44" t="n"/>
    </row>
    <row r="33">
      <c r="A33" s="18" t="inlineStr">
        <is>
          <t>G2 - Heavy industrial materials and energy carriers</t>
        </is>
      </c>
      <c r="B33" s="18" t="inlineStr">
        <is>
          <t>Gtkm</t>
        </is>
      </c>
      <c r="C33" s="48" t="n"/>
      <c r="D33" s="48" t="n"/>
      <c r="E33" s="48" t="n"/>
      <c r="F33" s="48" t="n"/>
      <c r="G33" s="48" t="n"/>
      <c r="H33" s="48" t="n"/>
      <c r="I33" s="48" t="n"/>
      <c r="J33" s="44" t="n"/>
      <c r="K33" s="44" t="n"/>
      <c r="L33" s="44" t="n"/>
    </row>
    <row r="34">
      <c r="A34" s="18" t="inlineStr">
        <is>
          <t>G3 - Industrial waste</t>
        </is>
      </c>
      <c r="B34" s="18" t="inlineStr">
        <is>
          <t>Gtkm</t>
        </is>
      </c>
      <c r="C34" s="48" t="n"/>
      <c r="D34" s="48" t="n"/>
      <c r="E34" s="48" t="n"/>
      <c r="F34" s="48" t="n"/>
      <c r="G34" s="48" t="n"/>
      <c r="H34" s="48" t="n"/>
      <c r="I34" s="48" t="n"/>
      <c r="J34" s="44" t="n"/>
      <c r="K34" s="44" t="n"/>
      <c r="L34" s="44" t="n"/>
    </row>
    <row r="35">
      <c r="A35" s="18" t="inlineStr">
        <is>
          <t>G4 - Construction materials</t>
        </is>
      </c>
      <c r="B35" s="18" t="inlineStr">
        <is>
          <t>Gtkm</t>
        </is>
      </c>
      <c r="C35" s="48" t="n"/>
      <c r="D35" s="48" t="n"/>
      <c r="E35" s="48" t="n"/>
      <c r="F35" s="48" t="n"/>
      <c r="G35" s="48" t="n"/>
      <c r="H35" s="48" t="n"/>
      <c r="I35" s="48" t="n"/>
      <c r="J35" s="44" t="n"/>
      <c r="K35" s="44" t="n"/>
      <c r="L35" s="44" t="n"/>
    </row>
    <row r="36">
      <c r="A36" s="18" t="inlineStr">
        <is>
          <t>G5 - Manufactured products (low Added Value - A.V.)</t>
        </is>
      </c>
      <c r="B36" s="18" t="inlineStr">
        <is>
          <t>Gtkm</t>
        </is>
      </c>
      <c r="C36" s="37" t="n"/>
      <c r="D36" s="37" t="n"/>
      <c r="E36" s="37" t="n"/>
      <c r="F36" s="37" t="n"/>
      <c r="G36" s="37" t="n"/>
      <c r="H36" s="37" t="n"/>
      <c r="I36" s="37" t="n"/>
      <c r="J36" s="44" t="n"/>
      <c r="K36" s="44" t="n"/>
      <c r="L36" s="44" t="n"/>
    </row>
    <row r="37">
      <c r="A37" s="18" t="inlineStr">
        <is>
          <t>G6 - Manufactured products (high A.V.)</t>
        </is>
      </c>
      <c r="B37" s="18" t="inlineStr">
        <is>
          <t>Gtkm</t>
        </is>
      </c>
      <c r="C37" s="48" t="n"/>
      <c r="D37" s="48" t="n"/>
      <c r="E37" s="48" t="n"/>
      <c r="F37" s="48" t="n"/>
      <c r="G37" s="48" t="n"/>
      <c r="H37" s="48" t="n"/>
      <c r="I37" s="48" t="n"/>
      <c r="J37" s="44" t="n"/>
      <c r="K37" s="44" t="n"/>
      <c r="L37" s="44" t="n"/>
    </row>
    <row r="38">
      <c r="A38" s="91" t="inlineStr">
        <is>
          <t xml:space="preserve">disaggregated in type of transport </t>
        </is>
      </c>
      <c r="B38" s="91" t="n"/>
      <c r="C38" s="91" t="n"/>
      <c r="D38" s="91" t="n"/>
      <c r="E38" s="91" t="n"/>
      <c r="F38" s="91" t="n"/>
      <c r="G38" s="91" t="n"/>
      <c r="H38" s="91" t="n"/>
      <c r="I38" s="91" t="n"/>
      <c r="J38" s="44" t="n"/>
      <c r="K38" s="44" t="n"/>
      <c r="L38" s="44" t="n"/>
    </row>
    <row r="39">
      <c r="A39" s="18" t="inlineStr">
        <is>
          <t>National only (Departure and arrival in the country)</t>
        </is>
      </c>
      <c r="B39" s="18" t="inlineStr">
        <is>
          <t>Gtkm</t>
        </is>
      </c>
      <c r="C39" s="48" t="n"/>
      <c r="D39" s="48" t="n"/>
      <c r="E39" s="48" t="n"/>
      <c r="F39" s="48" t="n"/>
      <c r="G39" s="48" t="n"/>
      <c r="H39" s="48" t="n"/>
      <c r="I39" s="48" t="n"/>
      <c r="J39" s="44" t="n"/>
      <c r="K39" s="44" t="n"/>
      <c r="L39" s="44" t="n"/>
    </row>
    <row r="40">
      <c r="A40" s="18" t="inlineStr">
        <is>
          <t>Imp/Exp (Departure or arrival in another country)</t>
        </is>
      </c>
      <c r="B40" s="18" t="inlineStr">
        <is>
          <t>Gtkm</t>
        </is>
      </c>
      <c r="C40" s="48" t="n"/>
      <c r="D40" s="48" t="n"/>
      <c r="E40" s="48" t="n"/>
      <c r="F40" s="48" t="n"/>
      <c r="G40" s="48" t="n"/>
      <c r="H40" s="48" t="n"/>
      <c r="I40" s="48" t="n"/>
      <c r="J40" s="44" t="n"/>
      <c r="K40" s="44" t="n"/>
      <c r="L40" s="44" t="n"/>
    </row>
    <row r="41">
      <c r="A41" s="18" t="inlineStr">
        <is>
          <t>Transit (Departure and arrival in other countries)</t>
        </is>
      </c>
      <c r="B41" s="18" t="inlineStr">
        <is>
          <t>Gtkm</t>
        </is>
      </c>
      <c r="C41" s="48" t="n"/>
      <c r="D41" s="48" t="n"/>
      <c r="E41" s="48" t="n"/>
      <c r="F41" s="48" t="n"/>
      <c r="G41" s="48" t="n"/>
      <c r="H41" s="48" t="n"/>
      <c r="I41" s="48" t="n"/>
      <c r="J41" s="44" t="n"/>
      <c r="K41" s="44" t="n"/>
      <c r="L41" s="44" t="n"/>
    </row>
    <row r="42">
      <c r="A42" s="91" t="inlineStr">
        <is>
          <t xml:space="preserve">disaggregated in distance categories by Tkm </t>
        </is>
      </c>
      <c r="B42" s="91" t="n"/>
      <c r="C42" s="91" t="n"/>
      <c r="D42" s="91" t="n"/>
      <c r="E42" s="91" t="n"/>
      <c r="F42" s="91" t="n"/>
      <c r="G42" s="91" t="n"/>
      <c r="H42" s="91" t="n"/>
      <c r="I42" s="91" t="n"/>
      <c r="J42" s="44" t="n"/>
      <c r="K42" s="44" t="n"/>
      <c r="L42" s="44" t="n"/>
    </row>
    <row r="43">
      <c r="A43" s="18" t="inlineStr">
        <is>
          <t>Urban and regional traffics (&lt;150km)</t>
        </is>
      </c>
      <c r="B43" s="18" t="inlineStr">
        <is>
          <t>Gtkm</t>
        </is>
      </c>
      <c r="C43" s="48" t="n"/>
      <c r="D43" s="48" t="n"/>
      <c r="E43" s="48" t="n"/>
      <c r="F43" s="48" t="n"/>
      <c r="G43" s="48" t="n"/>
      <c r="H43" s="48" t="n"/>
      <c r="I43" s="48" t="n"/>
      <c r="J43" s="44" t="n"/>
      <c r="K43" s="44" t="n"/>
      <c r="L43" s="44" t="n"/>
    </row>
    <row r="44">
      <c r="A44" s="18" t="inlineStr">
        <is>
          <t>Long distance traffics (&gt;150km)</t>
        </is>
      </c>
      <c r="B44" s="18" t="inlineStr">
        <is>
          <t>Gtkm</t>
        </is>
      </c>
      <c r="C44" s="48" t="n"/>
      <c r="D44" s="48" t="n"/>
      <c r="E44" s="48" t="n"/>
      <c r="F44" s="48" t="n"/>
      <c r="G44" s="48" t="n"/>
      <c r="H44" s="48" t="n"/>
      <c r="I44" s="48" t="n"/>
      <c r="J44" s="44" t="n"/>
      <c r="K44" s="44" t="n"/>
      <c r="L44" s="44" t="n"/>
    </row>
    <row r="45">
      <c r="A45" s="16" t="inlineStr">
        <is>
          <t xml:space="preserve">Modal structure </t>
        </is>
      </c>
      <c r="B45" s="16" t="n"/>
      <c r="C45" s="16" t="n"/>
      <c r="D45" s="16" t="n"/>
      <c r="E45" s="16" t="n"/>
      <c r="F45" s="16" t="n"/>
      <c r="G45" s="16" t="n"/>
      <c r="H45" s="16" t="n"/>
      <c r="I45" s="16" t="n"/>
      <c r="J45" s="44" t="n"/>
      <c r="K45" s="44" t="n"/>
      <c r="L45" s="44" t="n"/>
    </row>
    <row r="46">
      <c r="A46" s="91" t="inlineStr">
        <is>
          <t>Average aggregated</t>
        </is>
      </c>
      <c r="B46" s="91" t="n"/>
      <c r="C46" s="91" t="n"/>
      <c r="D46" s="91" t="n"/>
      <c r="E46" s="91" t="n"/>
      <c r="F46" s="91" t="n"/>
      <c r="G46" s="91" t="n"/>
      <c r="H46" s="91" t="n"/>
      <c r="I46" s="91" t="n"/>
      <c r="J46" s="44" t="n"/>
      <c r="K46" s="44" t="n"/>
      <c r="L46" s="44" t="n"/>
    </row>
    <row r="47">
      <c r="A47" s="18" t="inlineStr">
        <is>
          <t>Road</t>
        </is>
      </c>
      <c r="B47" s="18" t="inlineStr">
        <is>
          <t>Gtkm</t>
        </is>
      </c>
      <c r="C47" s="48" t="n"/>
      <c r="D47" s="48" t="n"/>
      <c r="E47" s="48" t="n">
        <v>248.8759277893415</v>
      </c>
      <c r="F47" s="48" t="n">
        <v>333.6245980018709</v>
      </c>
      <c r="G47" s="48" t="n">
        <v>445.8949613409396</v>
      </c>
      <c r="H47" s="48" t="n"/>
      <c r="I47" s="48" t="n"/>
      <c r="J47" s="44" t="n"/>
      <c r="K47" s="44" t="n"/>
      <c r="L47" s="44" t="n"/>
    </row>
    <row r="48">
      <c r="A48" s="18" t="inlineStr">
        <is>
          <t xml:space="preserve">Rail </t>
        </is>
      </c>
      <c r="B48" s="18" t="inlineStr">
        <is>
          <t>Gtkm</t>
        </is>
      </c>
      <c r="C48" s="48" t="n"/>
      <c r="D48" s="48" t="n"/>
      <c r="E48" s="48" t="n">
        <v>148.1720162037086</v>
      </c>
      <c r="F48" s="48" t="n">
        <v>193.709558344575</v>
      </c>
      <c r="G48" s="48" t="n">
        <v>256.6648014544363</v>
      </c>
      <c r="H48" s="48" t="n"/>
      <c r="I48" s="48" t="n"/>
      <c r="J48" s="44" t="n"/>
      <c r="K48" s="44" t="n"/>
      <c r="L48" s="44" t="n"/>
    </row>
    <row r="49">
      <c r="A49" s="18" t="inlineStr">
        <is>
          <t>Inland waterways (IWW) and sea cabottage</t>
        </is>
      </c>
      <c r="B49" s="18" t="inlineStr">
        <is>
          <t>Gtkm</t>
        </is>
      </c>
      <c r="C49" s="48" t="n"/>
      <c r="D49" s="48" t="n"/>
      <c r="E49" s="48" t="n"/>
      <c r="F49" s="48" t="n"/>
      <c r="G49" s="48" t="n"/>
      <c r="H49" s="48" t="n"/>
      <c r="I49" s="48" t="n"/>
      <c r="J49" s="44" t="n"/>
      <c r="K49" s="44" t="n"/>
      <c r="L49" s="44" t="n"/>
    </row>
    <row r="50">
      <c r="A50" s="18" t="inlineStr">
        <is>
          <t>Air domestic</t>
        </is>
      </c>
      <c r="B50" s="18" t="inlineStr">
        <is>
          <t>Gtkm</t>
        </is>
      </c>
      <c r="C50" s="48" t="n"/>
      <c r="D50" s="48" t="n"/>
      <c r="E50" s="48" t="n"/>
      <c r="F50" s="48" t="n"/>
      <c r="G50" s="48" t="n"/>
      <c r="H50" s="48" t="n"/>
      <c r="I50" s="48" t="n"/>
      <c r="J50" s="44" t="n"/>
      <c r="K50" s="44" t="n"/>
      <c r="L50" s="44" t="n"/>
    </row>
    <row r="51">
      <c r="A51" s="18" t="inlineStr">
        <is>
          <t>Pipelines</t>
        </is>
      </c>
      <c r="B51" s="18" t="inlineStr">
        <is>
          <t>Gtkm</t>
        </is>
      </c>
      <c r="C51" s="48" t="n"/>
      <c r="D51" s="48" t="n"/>
      <c r="E51" s="48" t="n"/>
      <c r="F51" s="48" t="n"/>
      <c r="G51" s="48" t="n"/>
      <c r="H51" s="48" t="n"/>
      <c r="I51" s="48" t="n"/>
      <c r="J51" s="44" t="n"/>
      <c r="K51" s="44" t="n"/>
      <c r="L51" s="44" t="n"/>
    </row>
    <row r="52">
      <c r="A52" s="91" t="inlineStr">
        <is>
          <t xml:space="preserve">disaggregated in type of transport </t>
        </is>
      </c>
      <c r="B52" s="91" t="n"/>
      <c r="C52" s="91" t="n"/>
      <c r="D52" s="91" t="n"/>
      <c r="E52" s="91" t="n"/>
      <c r="F52" s="91" t="n"/>
      <c r="G52" s="91" t="n"/>
      <c r="H52" s="91" t="n"/>
      <c r="I52" s="91" t="n"/>
      <c r="J52" s="44" t="n"/>
      <c r="K52" s="44" t="n"/>
      <c r="L52" s="44" t="n"/>
    </row>
    <row r="53">
      <c r="A53" s="18" t="inlineStr">
        <is>
          <t>National - road</t>
        </is>
      </c>
      <c r="B53" s="18" t="inlineStr">
        <is>
          <t>Gtkm</t>
        </is>
      </c>
      <c r="C53" s="235" t="n"/>
      <c r="D53" s="235" t="n"/>
      <c r="E53" s="235" t="n"/>
      <c r="F53" s="235" t="n"/>
      <c r="G53" s="235" t="n"/>
      <c r="H53" s="235" t="n"/>
      <c r="I53" s="235" t="n"/>
      <c r="J53" s="44" t="n"/>
      <c r="K53" s="44" t="n"/>
      <c r="L53" s="44" t="n"/>
    </row>
    <row r="54">
      <c r="A54" s="18" t="inlineStr">
        <is>
          <t>National - rail</t>
        </is>
      </c>
      <c r="B54" s="18" t="inlineStr">
        <is>
          <t>Gtkm</t>
        </is>
      </c>
      <c r="C54" s="235" t="n"/>
      <c r="D54" s="235" t="n"/>
      <c r="E54" s="235" t="n"/>
      <c r="F54" s="235" t="n"/>
      <c r="G54" s="235" t="n"/>
      <c r="H54" s="235" t="n"/>
      <c r="I54" s="235" t="n"/>
      <c r="J54" s="44" t="n"/>
      <c r="K54" s="44" t="n"/>
      <c r="L54" s="44" t="n"/>
    </row>
    <row r="55">
      <c r="A55" s="18" t="inlineStr">
        <is>
          <t>National - IWW and sea cabottage</t>
        </is>
      </c>
      <c r="B55" s="18" t="inlineStr">
        <is>
          <t>Gtkm</t>
        </is>
      </c>
      <c r="C55" s="235" t="n"/>
      <c r="D55" s="235" t="n"/>
      <c r="E55" s="235" t="n"/>
      <c r="F55" s="235" t="n"/>
      <c r="G55" s="235" t="n"/>
      <c r="H55" s="235" t="n"/>
      <c r="I55" s="235" t="n"/>
      <c r="J55" s="44" t="n"/>
      <c r="K55" s="44" t="n"/>
      <c r="L55" s="44" t="n"/>
    </row>
    <row r="56">
      <c r="A56" s="18" t="inlineStr">
        <is>
          <t>National - air</t>
        </is>
      </c>
      <c r="B56" s="18" t="inlineStr">
        <is>
          <t>Gtkm</t>
        </is>
      </c>
      <c r="C56" s="235" t="n"/>
      <c r="D56" s="235" t="n"/>
      <c r="E56" s="235" t="n"/>
      <c r="F56" s="235" t="n"/>
      <c r="G56" s="235" t="n"/>
      <c r="H56" s="235" t="n"/>
      <c r="I56" s="235" t="n"/>
      <c r="J56" s="44" t="n"/>
      <c r="K56" s="44" t="n"/>
      <c r="L56" s="44" t="n"/>
    </row>
    <row r="57">
      <c r="A57" s="18" t="inlineStr">
        <is>
          <t>National - pipelines</t>
        </is>
      </c>
      <c r="B57" s="18" t="inlineStr">
        <is>
          <t>Gtkm</t>
        </is>
      </c>
      <c r="C57" s="235" t="n"/>
      <c r="D57" s="235" t="n"/>
      <c r="E57" s="235" t="n"/>
      <c r="F57" s="235" t="n"/>
      <c r="G57" s="235" t="n"/>
      <c r="H57" s="235" t="n"/>
      <c r="I57" s="235" t="n"/>
      <c r="J57" s="44" t="n"/>
      <c r="K57" s="44" t="n"/>
      <c r="L57" s="44" t="n"/>
    </row>
    <row r="58">
      <c r="A58" s="18" t="inlineStr">
        <is>
          <t>Imp/Exp - road</t>
        </is>
      </c>
      <c r="B58" s="18" t="inlineStr">
        <is>
          <t>Gtkm</t>
        </is>
      </c>
      <c r="C58" s="48" t="n"/>
      <c r="D58" s="48" t="n"/>
      <c r="E58" s="48" t="n"/>
      <c r="F58" s="48" t="n"/>
      <c r="G58" s="48" t="n"/>
      <c r="H58" s="48" t="n"/>
      <c r="I58" s="48" t="n"/>
      <c r="J58" s="44" t="n"/>
      <c r="K58" s="44" t="n"/>
      <c r="L58" s="44" t="n"/>
    </row>
    <row r="59">
      <c r="A59" s="18" t="inlineStr">
        <is>
          <t>Imp/Exp - rail</t>
        </is>
      </c>
      <c r="B59" s="18" t="inlineStr">
        <is>
          <t>Gtkm</t>
        </is>
      </c>
      <c r="C59" s="48" t="n"/>
      <c r="D59" s="48" t="n"/>
      <c r="E59" s="48" t="n"/>
      <c r="F59" s="48" t="n"/>
      <c r="G59" s="48" t="n"/>
      <c r="H59" s="48" t="n"/>
      <c r="I59" s="48" t="n"/>
      <c r="J59" s="44" t="n"/>
      <c r="K59" s="44" t="n"/>
      <c r="L59" s="44" t="n"/>
    </row>
    <row r="60">
      <c r="A60" s="18" t="inlineStr">
        <is>
          <t>Imp/Exp - IWW and sea cabottage</t>
        </is>
      </c>
      <c r="B60" s="18" t="inlineStr">
        <is>
          <t>Gtkm</t>
        </is>
      </c>
      <c r="C60" s="48" t="n"/>
      <c r="D60" s="48" t="n"/>
      <c r="E60" s="48" t="n"/>
      <c r="F60" s="48" t="n"/>
      <c r="G60" s="48" t="n"/>
      <c r="H60" s="48" t="n"/>
      <c r="I60" s="48" t="n"/>
      <c r="J60" s="44" t="n"/>
      <c r="K60" s="44" t="n"/>
      <c r="L60" s="44" t="n"/>
    </row>
    <row r="61">
      <c r="A61" s="18" t="inlineStr">
        <is>
          <t>Imp/Exp - air</t>
        </is>
      </c>
      <c r="B61" s="18" t="inlineStr">
        <is>
          <t>Gtkm</t>
        </is>
      </c>
      <c r="C61" s="48" t="n"/>
      <c r="D61" s="48" t="n"/>
      <c r="E61" s="48" t="n"/>
      <c r="F61" s="48" t="n"/>
      <c r="G61" s="48" t="n"/>
      <c r="H61" s="48" t="n"/>
      <c r="I61" s="48" t="n"/>
      <c r="J61" s="44" t="n"/>
      <c r="K61" s="44" t="n"/>
      <c r="L61" s="44" t="n"/>
    </row>
    <row r="62">
      <c r="A62" s="18" t="inlineStr">
        <is>
          <t>Imp/Exp - pipelines</t>
        </is>
      </c>
      <c r="B62" s="18" t="inlineStr">
        <is>
          <t>Gtkm</t>
        </is>
      </c>
      <c r="C62" s="48" t="n"/>
      <c r="D62" s="48" t="n"/>
      <c r="E62" s="48" t="n"/>
      <c r="F62" s="48" t="n"/>
      <c r="G62" s="48" t="n"/>
      <c r="H62" s="48" t="n"/>
      <c r="I62" s="48" t="n"/>
      <c r="J62" s="44" t="n"/>
      <c r="K62" s="44" t="n"/>
      <c r="L62" s="44" t="n"/>
    </row>
    <row r="63">
      <c r="A63" s="18" t="inlineStr">
        <is>
          <t>Transit - road</t>
        </is>
      </c>
      <c r="B63" s="18" t="inlineStr">
        <is>
          <t>Gtkm</t>
        </is>
      </c>
      <c r="C63" s="48" t="n"/>
      <c r="D63" s="48" t="n"/>
      <c r="E63" s="48" t="n"/>
      <c r="F63" s="48" t="n"/>
      <c r="G63" s="48" t="n"/>
      <c r="H63" s="48" t="n"/>
      <c r="I63" s="48" t="n"/>
      <c r="J63" s="44" t="n"/>
      <c r="K63" s="44" t="n"/>
      <c r="L63" s="44" t="n"/>
    </row>
    <row r="64">
      <c r="A64" s="18" t="inlineStr">
        <is>
          <t>Transit - rail</t>
        </is>
      </c>
      <c r="B64" s="18" t="inlineStr">
        <is>
          <t>Gtkm</t>
        </is>
      </c>
      <c r="C64" s="48" t="n"/>
      <c r="D64" s="48" t="n"/>
      <c r="E64" s="48" t="n"/>
      <c r="F64" s="48" t="n"/>
      <c r="G64" s="48" t="n"/>
      <c r="H64" s="48" t="n"/>
      <c r="I64" s="48" t="n"/>
      <c r="J64" s="44" t="n"/>
      <c r="K64" s="44" t="n"/>
      <c r="L64" s="44" t="n"/>
    </row>
    <row r="65">
      <c r="A65" s="18" t="inlineStr">
        <is>
          <t>Transit - IWW and sea cabottage</t>
        </is>
      </c>
      <c r="B65" s="18" t="inlineStr">
        <is>
          <t>Gtkm</t>
        </is>
      </c>
      <c r="C65" s="48" t="n"/>
      <c r="D65" s="48" t="n"/>
      <c r="E65" s="48" t="n"/>
      <c r="F65" s="48" t="n"/>
      <c r="G65" s="48" t="n"/>
      <c r="H65" s="48" t="n"/>
      <c r="I65" s="48" t="n"/>
      <c r="J65" s="44" t="n"/>
      <c r="K65" s="44" t="n"/>
      <c r="L65" s="44" t="n"/>
    </row>
    <row r="66">
      <c r="A66" s="18" t="inlineStr">
        <is>
          <t>Transit - air</t>
        </is>
      </c>
      <c r="B66" s="18" t="inlineStr">
        <is>
          <t>Gtkm</t>
        </is>
      </c>
      <c r="C66" s="48" t="n"/>
      <c r="D66" s="48" t="n"/>
      <c r="E66" s="48" t="n"/>
      <c r="F66" s="48" t="n"/>
      <c r="G66" s="48" t="n"/>
      <c r="H66" s="48" t="n"/>
      <c r="I66" s="48" t="n"/>
      <c r="J66" s="44" t="n"/>
      <c r="K66" s="44" t="n"/>
      <c r="L66" s="44" t="n"/>
    </row>
    <row r="67">
      <c r="A67" s="18" t="inlineStr">
        <is>
          <t>Transit - pipelines</t>
        </is>
      </c>
      <c r="B67" s="18" t="inlineStr">
        <is>
          <t>Gtkm</t>
        </is>
      </c>
      <c r="C67" s="48" t="n"/>
      <c r="D67" s="48" t="n"/>
      <c r="E67" s="48" t="n"/>
      <c r="F67" s="48" t="n"/>
      <c r="G67" s="48" t="n"/>
      <c r="H67" s="48" t="n"/>
      <c r="I67" s="48" t="n"/>
      <c r="J67" s="44" t="n"/>
      <c r="K67" s="44" t="n"/>
      <c r="L67" s="44" t="n"/>
    </row>
    <row r="68">
      <c r="A68" s="91" t="inlineStr">
        <is>
          <t xml:space="preserve">disaggregated in distance categories by Tkm </t>
        </is>
      </c>
      <c r="B68" s="91" t="n"/>
      <c r="C68" s="91" t="n"/>
      <c r="D68" s="91" t="n"/>
      <c r="E68" s="91" t="n"/>
      <c r="F68" s="91" t="n"/>
      <c r="G68" s="91" t="n"/>
      <c r="H68" s="91" t="n"/>
      <c r="I68" s="91" t="n"/>
      <c r="J68" s="44" t="n"/>
      <c r="K68" s="44" t="n"/>
      <c r="L68" s="44" t="n"/>
    </row>
    <row r="69">
      <c r="A69" s="18" t="inlineStr">
        <is>
          <t>Urban and regional traffics (&lt;150km) - road</t>
        </is>
      </c>
      <c r="B69" s="18" t="inlineStr">
        <is>
          <t>Gtkm</t>
        </is>
      </c>
      <c r="C69" s="235" t="n"/>
      <c r="D69" s="235" t="n"/>
      <c r="E69" s="235" t="n"/>
      <c r="F69" s="235" t="n"/>
      <c r="G69" s="235" t="n"/>
      <c r="H69" s="235" t="n"/>
      <c r="I69" s="235" t="n"/>
      <c r="J69" s="44" t="n"/>
      <c r="K69" s="44" t="n"/>
      <c r="L69" s="44" t="n"/>
    </row>
    <row r="70">
      <c r="A70" s="18" t="inlineStr">
        <is>
          <t>Urban and regional traffics (&lt;150km) - rail</t>
        </is>
      </c>
      <c r="B70" s="18" t="inlineStr">
        <is>
          <t>Gtkm</t>
        </is>
      </c>
      <c r="C70" s="48" t="n"/>
      <c r="D70" s="48" t="n"/>
      <c r="E70" s="48" t="n"/>
      <c r="F70" s="48" t="n"/>
      <c r="G70" s="48" t="n"/>
      <c r="H70" s="48" t="n"/>
      <c r="I70" s="48" t="n"/>
      <c r="J70" s="44" t="n"/>
      <c r="K70" s="44" t="n"/>
      <c r="L70" s="44" t="n"/>
    </row>
    <row r="71">
      <c r="A71" s="18" t="inlineStr">
        <is>
          <t>Urban and regional traffics (&lt;150km)  - IWW and sea cabottage</t>
        </is>
      </c>
      <c r="B71" s="18" t="inlineStr">
        <is>
          <t>Gtkm</t>
        </is>
      </c>
      <c r="C71" s="48" t="n"/>
      <c r="D71" s="48" t="n"/>
      <c r="E71" s="48" t="n"/>
      <c r="F71" s="48" t="n"/>
      <c r="G71" s="48" t="n"/>
      <c r="H71" s="48" t="n"/>
      <c r="I71" s="48" t="n"/>
      <c r="J71" s="44" t="n"/>
      <c r="K71" s="44" t="n"/>
      <c r="L71" s="44" t="n"/>
    </row>
    <row r="72">
      <c r="A72" s="18" t="inlineStr">
        <is>
          <t>Urban and regional traffics (&lt;150km)  - air</t>
        </is>
      </c>
      <c r="B72" s="18" t="inlineStr">
        <is>
          <t>Gtkm</t>
        </is>
      </c>
      <c r="C72" s="48" t="n"/>
      <c r="D72" s="48" t="n"/>
      <c r="E72" s="48" t="n"/>
      <c r="F72" s="48" t="n"/>
      <c r="G72" s="48" t="n"/>
      <c r="H72" s="48" t="n"/>
      <c r="I72" s="48" t="n"/>
      <c r="J72" s="44" t="n"/>
      <c r="K72" s="44" t="n"/>
      <c r="L72" s="44" t="n"/>
    </row>
    <row r="73">
      <c r="A73" s="18" t="inlineStr">
        <is>
          <t>Urban and regional traffics (&lt;150km)  - pipelines</t>
        </is>
      </c>
      <c r="B73" s="18" t="inlineStr">
        <is>
          <t>Gtkm</t>
        </is>
      </c>
      <c r="C73" s="48" t="n"/>
      <c r="D73" s="48" t="n"/>
      <c r="E73" s="48" t="n"/>
      <c r="F73" s="48" t="n"/>
      <c r="G73" s="48" t="n"/>
      <c r="H73" s="48" t="n"/>
      <c r="I73" s="48" t="n"/>
      <c r="J73" s="44" t="n"/>
      <c r="K73" s="44" t="n"/>
      <c r="L73" s="44" t="n"/>
    </row>
    <row r="74">
      <c r="A74" s="18" t="inlineStr">
        <is>
          <t>Long-distance traffics (&gt;150km) - road</t>
        </is>
      </c>
      <c r="B74" s="18" t="inlineStr">
        <is>
          <t>Gtkm</t>
        </is>
      </c>
      <c r="C74" s="48" t="n"/>
      <c r="D74" s="48" t="n"/>
      <c r="E74" s="48" t="n"/>
      <c r="F74" s="48" t="n"/>
      <c r="G74" s="48" t="n"/>
      <c r="H74" s="48" t="n"/>
      <c r="I74" s="48" t="n"/>
      <c r="J74" s="44" t="n"/>
      <c r="K74" s="44" t="n"/>
      <c r="L74" s="44" t="n"/>
    </row>
    <row r="75">
      <c r="A75" s="18" t="inlineStr">
        <is>
          <t>Long-distance traffics (&gt;150km) - rail</t>
        </is>
      </c>
      <c r="B75" s="18" t="inlineStr">
        <is>
          <t>Gtkm</t>
        </is>
      </c>
      <c r="C75" s="48" t="n"/>
      <c r="D75" s="48" t="n"/>
      <c r="E75" s="48" t="n"/>
      <c r="F75" s="48" t="n"/>
      <c r="G75" s="48" t="n"/>
      <c r="H75" s="48" t="n"/>
      <c r="I75" s="48" t="n"/>
      <c r="J75" s="44" t="n"/>
      <c r="K75" s="44" t="n"/>
      <c r="L75" s="44" t="n"/>
    </row>
    <row r="76">
      <c r="A76" s="18" t="inlineStr">
        <is>
          <t>Long-distance traffics (&gt;150km) - IWW and sea cabottage</t>
        </is>
      </c>
      <c r="B76" s="18" t="inlineStr">
        <is>
          <t>Gtkm</t>
        </is>
      </c>
      <c r="C76" s="48" t="n"/>
      <c r="D76" s="48" t="n"/>
      <c r="E76" s="48" t="n"/>
      <c r="F76" s="48" t="n"/>
      <c r="G76" s="48" t="n"/>
      <c r="H76" s="48" t="n"/>
      <c r="I76" s="48" t="n"/>
      <c r="J76" s="44" t="n"/>
      <c r="K76" s="44" t="n"/>
      <c r="L76" s="44" t="n"/>
    </row>
    <row r="77">
      <c r="A77" s="18" t="inlineStr">
        <is>
          <t>Long-distance traffics (&gt;150km) - air</t>
        </is>
      </c>
      <c r="B77" s="18" t="inlineStr">
        <is>
          <t>Gtkm</t>
        </is>
      </c>
      <c r="C77" s="48" t="n"/>
      <c r="D77" s="48" t="n"/>
      <c r="E77" s="48" t="n"/>
      <c r="F77" s="48" t="n"/>
      <c r="G77" s="48" t="n"/>
      <c r="H77" s="48" t="n"/>
      <c r="I77" s="48" t="n"/>
      <c r="J77" s="44" t="n"/>
      <c r="K77" s="44" t="n"/>
      <c r="L77" s="44" t="n"/>
    </row>
    <row r="78">
      <c r="A78" s="18" t="inlineStr">
        <is>
          <t>Long-distance traffics (&gt;150km)  - pipelines</t>
        </is>
      </c>
      <c r="B78" s="18" t="inlineStr">
        <is>
          <t>Gtkm</t>
        </is>
      </c>
      <c r="C78" s="48" t="n"/>
      <c r="D78" s="48" t="n"/>
      <c r="E78" s="48" t="n"/>
      <c r="F78" s="48" t="n"/>
      <c r="G78" s="48" t="n"/>
      <c r="H78" s="48" t="n"/>
      <c r="I78" s="48" t="n"/>
      <c r="J78" s="44" t="n"/>
      <c r="K78" s="44" t="n"/>
      <c r="L78" s="44" t="n"/>
    </row>
    <row r="79">
      <c r="A79" s="16" t="inlineStr">
        <is>
          <t xml:space="preserve">Road transport traffic and logistics details </t>
        </is>
      </c>
      <c r="B79" s="16" t="n"/>
      <c r="C79" s="16" t="n"/>
      <c r="D79" s="16" t="n"/>
      <c r="E79" s="16" t="n"/>
      <c r="F79" s="16" t="n"/>
      <c r="G79" s="16" t="n"/>
      <c r="H79" s="16" t="n"/>
      <c r="I79" s="16" t="n"/>
      <c r="J79" s="44" t="n"/>
      <c r="K79" s="44" t="n"/>
      <c r="L79" s="44" t="n"/>
    </row>
    <row r="80">
      <c r="A80" s="18" t="inlineStr">
        <is>
          <t>Total Heavy duty vehicles (HGV) - Tkm transported</t>
        </is>
      </c>
      <c r="B80" s="18" t="inlineStr">
        <is>
          <t>Gtkm</t>
        </is>
      </c>
      <c r="C80" s="48" t="n"/>
      <c r="D80" s="48" t="n"/>
      <c r="E80" s="48" t="n">
        <v>227.926592438894</v>
      </c>
      <c r="F80" s="48" t="n">
        <v>305.5414738251712</v>
      </c>
      <c r="G80" s="48" t="n">
        <v>408.3613872456863</v>
      </c>
      <c r="H80" s="48" t="n"/>
      <c r="I80" s="48" t="n"/>
      <c r="J80" s="44" t="n"/>
      <c r="K80" s="44" t="n"/>
      <c r="L80" s="44" t="n"/>
    </row>
    <row r="81">
      <c r="A81" s="18" t="inlineStr">
        <is>
          <t>Total Light commercial vehicles (LCV) - Tkm transported</t>
        </is>
      </c>
      <c r="B81" s="18" t="inlineStr">
        <is>
          <t>Gtkm</t>
        </is>
      </c>
      <c r="C81" s="48" t="n"/>
      <c r="D81" s="48" t="n"/>
      <c r="E81" s="48" t="n">
        <v>20.94933535044753</v>
      </c>
      <c r="F81" s="48" t="n">
        <v>28.08312417669968</v>
      </c>
      <c r="G81" s="48" t="n">
        <v>37.5335740952533</v>
      </c>
      <c r="H81" s="48" t="n"/>
      <c r="I81" s="48" t="n"/>
      <c r="J81" s="44" t="n"/>
      <c r="K81" s="44" t="n"/>
      <c r="L81" s="44" t="n"/>
    </row>
    <row r="82">
      <c r="A82" s="18" t="inlineStr">
        <is>
          <t>Total Heavy duty vehicles (HGV) - Traffic</t>
        </is>
      </c>
      <c r="B82" s="18" t="inlineStr">
        <is>
          <t>Gvkm</t>
        </is>
      </c>
      <c r="C82" s="48" t="n"/>
      <c r="D82" s="48" t="n"/>
      <c r="E82" s="48" t="n">
        <v>20.36976013612652</v>
      </c>
      <c r="F82" s="48" t="n">
        <v>27.30618865863969</v>
      </c>
      <c r="G82" s="48" t="n">
        <v>36.49518653371075</v>
      </c>
      <c r="H82" s="48" t="n"/>
      <c r="I82" s="48" t="n"/>
      <c r="J82" s="44" t="n"/>
      <c r="K82" s="44" t="n"/>
      <c r="L82" s="44" t="n"/>
    </row>
    <row r="83">
      <c r="A83" s="18" t="inlineStr">
        <is>
          <t>Total Light commercial vehicles (LCV) - Traffic</t>
        </is>
      </c>
      <c r="B83" s="18" t="inlineStr">
        <is>
          <t>Gvkm</t>
        </is>
      </c>
      <c r="C83" s="48" t="n"/>
      <c r="D83" s="48" t="n"/>
      <c r="E83" s="48" t="n">
        <v>52.65768990158726</v>
      </c>
      <c r="F83" s="48" t="n">
        <v>70.58899099311211</v>
      </c>
      <c r="G83" s="48" t="n">
        <v>94.3433895416583</v>
      </c>
      <c r="H83" s="48" t="n"/>
      <c r="I83" s="48" t="n"/>
      <c r="J83" s="44" t="n"/>
      <c r="K83" s="44" t="n"/>
      <c r="L83" s="44" t="n"/>
    </row>
    <row r="84">
      <c r="A84" s="91" t="inlineStr">
        <is>
          <t xml:space="preserve">Load factor disaggregated in cargo load in loaded vehicles and empty running factors </t>
        </is>
      </c>
      <c r="B84" s="91" t="n"/>
      <c r="C84" s="91" t="n"/>
      <c r="D84" s="91" t="n"/>
      <c r="E84" s="91" t="n"/>
      <c r="F84" s="91" t="n"/>
      <c r="G84" s="91" t="n"/>
      <c r="H84" s="91" t="n"/>
      <c r="I84" s="91" t="n"/>
      <c r="J84" s="44" t="n"/>
      <c r="K84" s="44" t="n"/>
      <c r="L84" s="44" t="n"/>
    </row>
    <row r="85">
      <c r="A85" s="18" t="inlineStr">
        <is>
          <t>Average cargo load in loaded HGV</t>
        </is>
      </c>
      <c r="B85" s="18" t="inlineStr">
        <is>
          <t>ton/veh</t>
        </is>
      </c>
      <c r="C85" s="48" t="n"/>
      <c r="D85" s="48" t="n"/>
      <c r="E85" s="48" t="n"/>
      <c r="F85" s="48" t="n"/>
      <c r="G85" s="48" t="n"/>
      <c r="H85" s="48" t="n"/>
      <c r="I85" s="48" t="n"/>
      <c r="J85" s="44" t="n"/>
      <c r="K85" s="44" t="n"/>
      <c r="L85" s="44" t="n"/>
    </row>
    <row r="86">
      <c r="A86" s="18" t="inlineStr">
        <is>
          <t>Average cargo load in loaded LCV</t>
        </is>
      </c>
      <c r="B86" s="18" t="inlineStr">
        <is>
          <t>ton/veh</t>
        </is>
      </c>
      <c r="C86" s="48" t="n"/>
      <c r="D86" s="48" t="n"/>
      <c r="E86" s="48" t="n"/>
      <c r="F86" s="48" t="n"/>
      <c r="G86" s="48" t="n"/>
      <c r="H86" s="48" t="n"/>
      <c r="I86" s="48" t="n"/>
      <c r="J86" s="44" t="n"/>
      <c r="K86" s="44" t="n"/>
      <c r="L86" s="44" t="n"/>
    </row>
    <row r="87">
      <c r="A87" s="18" t="inlineStr">
        <is>
          <t>Average empty running factor - HGV</t>
        </is>
      </c>
      <c r="B87" s="18" t="inlineStr">
        <is>
          <t>% all HGV Gvkm</t>
        </is>
      </c>
      <c r="C87" s="48" t="n"/>
      <c r="D87" s="48" t="n"/>
      <c r="E87" s="48" t="n"/>
      <c r="F87" s="48" t="n"/>
      <c r="G87" s="48" t="n"/>
      <c r="H87" s="48" t="n"/>
      <c r="I87" s="48" t="n"/>
      <c r="J87" s="44" t="n"/>
      <c r="K87" s="44" t="n"/>
      <c r="L87" s="44" t="n"/>
    </row>
    <row r="88">
      <c r="A88" s="18" t="inlineStr">
        <is>
          <t>Average empty running factor - LCV</t>
        </is>
      </c>
      <c r="B88" s="18" t="inlineStr">
        <is>
          <t>% all LCV Gvkm</t>
        </is>
      </c>
      <c r="C88" s="48" t="n"/>
      <c r="D88" s="48" t="n"/>
      <c r="E88" s="48" t="n"/>
      <c r="F88" s="48" t="n"/>
      <c r="G88" s="48" t="n"/>
      <c r="H88" s="48" t="n"/>
      <c r="I88" s="48" t="n"/>
      <c r="J88" s="44" t="n"/>
      <c r="K88" s="44" t="n"/>
      <c r="L88" s="44" t="n"/>
    </row>
    <row r="89">
      <c r="A89" s="91" t="inlineStr">
        <is>
          <t xml:space="preserve">Traffic disaggregated in distance categories by Vkm </t>
        </is>
      </c>
      <c r="B89" s="91" t="n"/>
      <c r="C89" s="91" t="n"/>
      <c r="D89" s="91" t="n"/>
      <c r="E89" s="91" t="n"/>
      <c r="F89" s="91" t="n"/>
      <c r="G89" s="91" t="n"/>
      <c r="H89" s="91" t="n"/>
      <c r="I89" s="91" t="n"/>
      <c r="J89" s="44" t="n"/>
      <c r="K89" s="44" t="n"/>
      <c r="L89" s="44" t="n"/>
    </row>
    <row r="90">
      <c r="A90" s="18" t="inlineStr">
        <is>
          <t>HGV - Urban and regional traffics (&lt;150km)</t>
        </is>
      </c>
      <c r="B90" s="18" t="inlineStr">
        <is>
          <t>Gvkm</t>
        </is>
      </c>
      <c r="C90" s="48" t="n"/>
      <c r="D90" s="48" t="n"/>
      <c r="E90" s="48" t="n"/>
      <c r="F90" s="48" t="n"/>
      <c r="G90" s="48" t="n"/>
      <c r="H90" s="48" t="n"/>
      <c r="I90" s="48" t="n"/>
      <c r="J90" s="44" t="n"/>
      <c r="K90" s="44" t="n"/>
      <c r="L90" s="44" t="n"/>
    </row>
    <row r="91">
      <c r="A91" s="18" t="inlineStr">
        <is>
          <t>HGV - Long-distance traffics (&gt;150km)</t>
        </is>
      </c>
      <c r="B91" s="18" t="inlineStr">
        <is>
          <t>Gvkm</t>
        </is>
      </c>
      <c r="C91" s="48" t="n"/>
      <c r="D91" s="48" t="n"/>
      <c r="E91" s="48" t="n"/>
      <c r="F91" s="48" t="n"/>
      <c r="G91" s="48" t="n"/>
      <c r="H91" s="48" t="n"/>
      <c r="I91" s="48" t="n"/>
      <c r="J91" s="44" t="n"/>
      <c r="K91" s="44" t="n"/>
      <c r="L91" s="44" t="n"/>
    </row>
    <row r="92">
      <c r="A92" s="18" t="inlineStr">
        <is>
          <t>LCV - Urban and regional traffics (&lt;150km)</t>
        </is>
      </c>
      <c r="B92" s="18" t="inlineStr">
        <is>
          <t>Gvkm</t>
        </is>
      </c>
      <c r="C92" s="48" t="n"/>
      <c r="D92" s="48" t="n"/>
      <c r="E92" s="48" t="n"/>
      <c r="F92" s="48" t="n"/>
      <c r="G92" s="48" t="n"/>
      <c r="H92" s="48" t="n"/>
      <c r="I92" s="48" t="n"/>
      <c r="J92" s="44" t="n"/>
      <c r="K92" s="44" t="n"/>
      <c r="L92" s="44" t="n"/>
    </row>
    <row r="93">
      <c r="A93" s="18" t="inlineStr">
        <is>
          <t>LCV - Long-distance traffics (&gt;150km)</t>
        </is>
      </c>
      <c r="B93" s="18" t="inlineStr">
        <is>
          <t>Gvkm</t>
        </is>
      </c>
      <c r="C93" s="48" t="n"/>
      <c r="D93" s="48" t="n"/>
      <c r="E93" s="48" t="n"/>
      <c r="F93" s="48" t="n"/>
      <c r="G93" s="48" t="n"/>
      <c r="H93" s="48" t="n"/>
      <c r="I93" s="48" t="n"/>
      <c r="J93" s="44" t="n"/>
      <c r="K93" s="44" t="n"/>
      <c r="L93" s="44" t="n"/>
    </row>
    <row r="94">
      <c r="A94" s="16" t="inlineStr">
        <is>
          <t>Road stock and technology</t>
        </is>
      </c>
      <c r="B94" s="16" t="n"/>
      <c r="C94" s="16" t="n"/>
      <c r="D94" s="16" t="n"/>
      <c r="E94" s="16" t="n"/>
      <c r="F94" s="16" t="n"/>
      <c r="G94" s="16" t="n"/>
      <c r="H94" s="16" t="n"/>
      <c r="I94" s="16" t="n"/>
      <c r="J94" s="44" t="n"/>
      <c r="K94" s="44" t="n"/>
      <c r="L94" s="44" t="n"/>
    </row>
    <row r="95">
      <c r="A95" s="18" t="inlineStr">
        <is>
          <t>Total HGV - Stock</t>
        </is>
      </c>
      <c r="B95" s="18" t="inlineStr">
        <is>
          <t>000's veh</t>
        </is>
      </c>
      <c r="C95" s="48" t="n"/>
      <c r="D95" s="48" t="n"/>
      <c r="E95" s="48" t="n">
        <v>504.362096</v>
      </c>
      <c r="F95" s="48" t="n">
        <v>573.793143</v>
      </c>
      <c r="G95" s="48" t="n">
        <v>886.324806</v>
      </c>
      <c r="H95" s="48" t="n"/>
      <c r="I95" s="48" t="n"/>
      <c r="J95" s="44" t="n"/>
      <c r="K95" s="44" t="n"/>
      <c r="L95" s="44" t="n"/>
    </row>
    <row r="96">
      <c r="A96" s="18" t="inlineStr">
        <is>
          <t>Total HGV - Annual New Sales</t>
        </is>
      </c>
      <c r="B96" s="18" t="inlineStr">
        <is>
          <t>000's veh</t>
        </is>
      </c>
      <c r="C96" s="48" t="n"/>
      <c r="D96" s="48" t="n"/>
      <c r="E96" s="48" t="n">
        <v>25.6909</v>
      </c>
      <c r="F96" s="48" t="n">
        <v>36.090656</v>
      </c>
      <c r="G96" s="48" t="n">
        <v>112.671025</v>
      </c>
      <c r="H96" s="48" t="n"/>
      <c r="I96" s="48" t="n"/>
      <c r="J96" s="44" t="n"/>
      <c r="K96" s="44" t="n"/>
      <c r="L96" s="44" t="n"/>
    </row>
    <row r="97">
      <c r="A97" s="18" t="inlineStr">
        <is>
          <t>Total LCV - Stock</t>
        </is>
      </c>
      <c r="B97" s="18" t="inlineStr">
        <is>
          <t>000's veh</t>
        </is>
      </c>
      <c r="C97" s="48" t="n"/>
      <c r="D97" s="48" t="n"/>
      <c r="E97" s="48" t="n">
        <v>3030.347523</v>
      </c>
      <c r="F97" s="48" t="n">
        <v>3069.796858</v>
      </c>
      <c r="G97" s="48" t="n">
        <v>5086.02695</v>
      </c>
      <c r="H97" s="48" t="n"/>
      <c r="I97" s="48" t="n"/>
      <c r="J97" s="44" t="n"/>
      <c r="K97" s="44" t="n"/>
      <c r="L97" s="44" t="n"/>
    </row>
    <row r="98">
      <c r="A98" s="18" t="inlineStr">
        <is>
          <t>Total LCV - Annual New Sales</t>
        </is>
      </c>
      <c r="B98" s="18" t="inlineStr">
        <is>
          <t>000's veh</t>
        </is>
      </c>
      <c r="C98" s="48" t="n"/>
      <c r="D98" s="48" t="n"/>
      <c r="E98" s="48" t="n">
        <v>127.056681</v>
      </c>
      <c r="F98" s="48" t="n">
        <v>202.198323</v>
      </c>
      <c r="G98" s="48" t="n">
        <v>621.025727</v>
      </c>
      <c r="H98" s="48" t="n"/>
      <c r="I98" s="48" t="n"/>
      <c r="J98" s="44" t="n"/>
      <c r="K98" s="44" t="n"/>
      <c r="L98" s="44" t="n"/>
    </row>
    <row r="99">
      <c r="A99" s="91" t="inlineStr">
        <is>
          <t xml:space="preserve">HGV stock disaggregated in technologies  </t>
        </is>
      </c>
      <c r="B99" s="91" t="n"/>
      <c r="C99" s="91" t="n"/>
      <c r="D99" s="91" t="n"/>
      <c r="E99" s="91" t="n"/>
      <c r="F99" s="91" t="n"/>
      <c r="G99" s="91" t="n"/>
      <c r="H99" s="91" t="n"/>
      <c r="I99" s="91" t="n"/>
      <c r="J99" s="44" t="n"/>
      <c r="K99" s="44" t="n"/>
      <c r="L99" s="44" t="n"/>
    </row>
    <row r="100">
      <c r="A100" s="18" t="inlineStr">
        <is>
          <t>Total HGV Stock - Internal Combusion Engine (ICE) + small hybrids for Liquid Fuels</t>
        </is>
      </c>
      <c r="B100" s="18" t="inlineStr">
        <is>
          <t>000's veh</t>
        </is>
      </c>
      <c r="C100" s="48" t="n"/>
      <c r="D100" s="48" t="n"/>
      <c r="E100" s="48" t="n">
        <v>447.96838</v>
      </c>
      <c r="F100" s="48" t="n">
        <v>378.79046</v>
      </c>
      <c r="G100" s="48" t="n">
        <v>194.941372</v>
      </c>
      <c r="H100" s="48" t="n"/>
      <c r="I100" s="48" t="n"/>
      <c r="J100" s="44" t="n"/>
      <c r="K100" s="44" t="n"/>
      <c r="L100" s="44" t="n"/>
    </row>
    <row r="101">
      <c r="A101" s="18" t="inlineStr">
        <is>
          <t>Total HGV Stock - Internal Combusion Engine (ICE) + small hybrids for CH4</t>
        </is>
      </c>
      <c r="B101" s="18" t="inlineStr">
        <is>
          <t>000's veh</t>
        </is>
      </c>
      <c r="C101" s="48" t="n"/>
      <c r="D101" s="48" t="n"/>
      <c r="E101" s="48" t="n"/>
      <c r="F101" s="48" t="n"/>
      <c r="G101" s="48" t="n"/>
      <c r="H101" s="48" t="n"/>
      <c r="I101" s="48" t="n"/>
      <c r="J101" s="44" t="n"/>
      <c r="K101" s="44" t="n"/>
      <c r="L101" s="44" t="n"/>
    </row>
    <row r="102">
      <c r="A102" s="18" t="inlineStr">
        <is>
          <t>Total HGV Stock - BEV (Battery Electric Vehicle)</t>
        </is>
      </c>
      <c r="B102" s="18" t="inlineStr">
        <is>
          <t>000's veh</t>
        </is>
      </c>
      <c r="C102" s="48" t="n"/>
      <c r="D102" s="48" t="n"/>
      <c r="E102" s="48" t="n">
        <v>56.393716</v>
      </c>
      <c r="F102" s="48" t="n">
        <v>186.014814</v>
      </c>
      <c r="G102" s="48" t="n">
        <v>561.7299389999999</v>
      </c>
      <c r="H102" s="48" t="n"/>
      <c r="I102" s="48" t="n"/>
      <c r="J102" s="44" t="n"/>
      <c r="K102" s="44" t="n"/>
      <c r="L102" s="44" t="n"/>
    </row>
    <row r="103">
      <c r="A103" s="18" t="inlineStr">
        <is>
          <t>Total HGV Stock - PHEV (Plug-and-Hybrid Electric Vehicle)</t>
        </is>
      </c>
      <c r="B103" s="18" t="inlineStr">
        <is>
          <t>000's veh</t>
        </is>
      </c>
      <c r="C103" s="48" t="n"/>
      <c r="D103" s="48" t="n"/>
      <c r="E103" s="48" t="n"/>
      <c r="F103" s="48" t="n"/>
      <c r="G103" s="48" t="n"/>
      <c r="H103" s="48" t="n"/>
      <c r="I103" s="48" t="n"/>
      <c r="J103" s="44" t="n"/>
      <c r="K103" s="44" t="n"/>
      <c r="L103" s="44" t="n"/>
    </row>
    <row r="104">
      <c r="A104" s="18" t="inlineStr">
        <is>
          <t>Total HGV Stock - FCEV (Fuel Cell Electric Vehicle)</t>
        </is>
      </c>
      <c r="B104" s="18" t="inlineStr">
        <is>
          <t>000's veh</t>
        </is>
      </c>
      <c r="C104" s="48" t="n"/>
      <c r="D104" s="48" t="n"/>
      <c r="E104" s="48" t="n"/>
      <c r="F104" s="48" t="n">
        <v>8.987869</v>
      </c>
      <c r="G104" s="48" t="n">
        <v>129.653494</v>
      </c>
      <c r="H104" s="48" t="n"/>
      <c r="I104" s="48" t="n"/>
      <c r="J104" s="44" t="n"/>
      <c r="K104" s="44" t="n"/>
      <c r="L104" s="44" t="n"/>
    </row>
    <row r="105">
      <c r="A105" s="91" t="inlineStr">
        <is>
          <t xml:space="preserve">HGV annual new sales disaggregated in technologies  </t>
        </is>
      </c>
      <c r="B105" s="91" t="n"/>
      <c r="C105" s="91" t="n"/>
      <c r="D105" s="91" t="n"/>
      <c r="E105" s="91" t="n"/>
      <c r="F105" s="91" t="n"/>
      <c r="G105" s="91" t="n"/>
      <c r="H105" s="91" t="n"/>
      <c r="I105" s="91" t="n"/>
      <c r="J105" s="44" t="n"/>
      <c r="K105" s="44" t="n"/>
      <c r="L105" s="44" t="n"/>
    </row>
    <row r="106">
      <c r="A106" s="18" t="inlineStr">
        <is>
          <t>Total HGV Sales - Internal Combusion Engine (ICE) + small hybrids for Liquid Fuels</t>
        </is>
      </c>
      <c r="B106" s="18" t="inlineStr">
        <is>
          <t>000's veh</t>
        </is>
      </c>
      <c r="C106" s="48" t="n"/>
      <c r="D106" s="48" t="n"/>
      <c r="E106" s="48" t="n">
        <v>14.08221</v>
      </c>
      <c r="F106" s="48" t="n">
        <v>13.194667</v>
      </c>
      <c r="G106" s="48" t="n"/>
      <c r="H106" s="48" t="n"/>
      <c r="I106" s="48" t="n"/>
      <c r="J106" s="44" t="n"/>
      <c r="K106" s="44" t="n"/>
      <c r="L106" s="44" t="n"/>
    </row>
    <row r="107">
      <c r="A107" s="18" t="inlineStr">
        <is>
          <t>Total HGV Sales - Internal Combusion Engine (ICE) + small hybrids for CH4</t>
        </is>
      </c>
      <c r="B107" s="18" t="inlineStr">
        <is>
          <t>000's veh</t>
        </is>
      </c>
      <c r="C107" s="48" t="n"/>
      <c r="D107" s="48" t="n"/>
      <c r="E107" s="48" t="n"/>
      <c r="F107" s="48" t="n"/>
      <c r="G107" s="48" t="n"/>
      <c r="H107" s="48" t="n"/>
      <c r="I107" s="48" t="n"/>
      <c r="J107" s="44" t="n"/>
      <c r="K107" s="44" t="n"/>
      <c r="L107" s="44" t="n"/>
    </row>
    <row r="108">
      <c r="A108" s="18" t="inlineStr">
        <is>
          <t>Total HGV Sales - BEV (Battery Electric Vehicle)</t>
        </is>
      </c>
      <c r="B108" s="18" t="inlineStr">
        <is>
          <t>000's veh</t>
        </is>
      </c>
      <c r="C108" s="48" t="n"/>
      <c r="D108" s="48" t="n"/>
      <c r="E108" s="48" t="n">
        <v>11.60869</v>
      </c>
      <c r="F108" s="48" t="n">
        <v>16.802678</v>
      </c>
      <c r="G108" s="48" t="n">
        <v>79.791293</v>
      </c>
      <c r="H108" s="48" t="n"/>
      <c r="I108" s="48" t="n"/>
      <c r="J108" s="44" t="n"/>
      <c r="K108" s="44" t="n"/>
      <c r="L108" s="44" t="n"/>
    </row>
    <row r="109">
      <c r="A109" s="18" t="inlineStr">
        <is>
          <t>Total HGV Sales - PHEV (Plug-and-Hybrid Electric Vehicle)</t>
        </is>
      </c>
      <c r="B109" s="18" t="inlineStr">
        <is>
          <t>000's veh</t>
        </is>
      </c>
      <c r="C109" s="48" t="n"/>
      <c r="D109" s="48" t="n"/>
      <c r="E109" s="48" t="n"/>
      <c r="F109" s="48" t="n"/>
      <c r="G109" s="48" t="n"/>
      <c r="H109" s="48" t="n"/>
      <c r="I109" s="48" t="n"/>
      <c r="J109" s="44" t="n"/>
      <c r="K109" s="44" t="n"/>
      <c r="L109" s="44" t="n"/>
    </row>
    <row r="110">
      <c r="A110" s="18" t="inlineStr">
        <is>
          <t>Total HGV Sales - FCEV (Fuel Cell Electric Vehicle)</t>
        </is>
      </c>
      <c r="B110" s="18" t="inlineStr">
        <is>
          <t>000's veh</t>
        </is>
      </c>
      <c r="C110" s="48" t="n"/>
      <c r="D110" s="48" t="n"/>
      <c r="E110" s="48" t="n"/>
      <c r="F110" s="48" t="n">
        <v>6.093311</v>
      </c>
      <c r="G110" s="48" t="n">
        <v>32.879732</v>
      </c>
      <c r="H110" s="48" t="n"/>
      <c r="I110" s="48" t="n"/>
      <c r="J110" s="44" t="n"/>
      <c r="K110" s="44" t="n"/>
      <c r="L110" s="44" t="n"/>
    </row>
    <row r="111">
      <c r="A111" s="91" t="inlineStr">
        <is>
          <t xml:space="preserve">LCV stock disaggregated in technologies  </t>
        </is>
      </c>
      <c r="B111" s="91" t="n"/>
      <c r="C111" s="91" t="n"/>
      <c r="D111" s="91" t="n"/>
      <c r="E111" s="91" t="n"/>
      <c r="F111" s="91" t="n"/>
      <c r="G111" s="91" t="n"/>
      <c r="H111" s="91" t="n"/>
      <c r="I111" s="91" t="n"/>
      <c r="J111" s="44" t="n"/>
      <c r="K111" s="44" t="n"/>
      <c r="L111" s="44" t="n"/>
    </row>
    <row r="112">
      <c r="A112" s="18" t="inlineStr">
        <is>
          <t>Total LCV Stock - Internal Combusion Engine (ICE) + small hybrids for Liquid Fuels</t>
        </is>
      </c>
      <c r="B112" s="18" t="inlineStr">
        <is>
          <t>000's veh</t>
        </is>
      </c>
      <c r="C112" s="48" t="n"/>
      <c r="D112" s="48" t="n"/>
      <c r="E112" s="48" t="n">
        <v>3030.347523</v>
      </c>
      <c r="F112" s="48" t="n">
        <v>2769.972976</v>
      </c>
      <c r="G112" s="48" t="n">
        <v>1618.503083</v>
      </c>
      <c r="H112" s="48" t="n"/>
      <c r="I112" s="48" t="n"/>
      <c r="J112" s="44" t="n"/>
      <c r="K112" s="44" t="n"/>
      <c r="L112" s="44" t="n"/>
    </row>
    <row r="113">
      <c r="A113" s="18" t="inlineStr">
        <is>
          <t>Total LCV Stock - Internal Combusion Engine (ICE) + small hybrids for CH4</t>
        </is>
      </c>
      <c r="B113" s="18" t="inlineStr">
        <is>
          <t>000's veh</t>
        </is>
      </c>
      <c r="C113" s="48" t="n"/>
      <c r="D113" s="48" t="n"/>
      <c r="E113" s="48" t="n"/>
      <c r="F113" s="48" t="n"/>
      <c r="G113" s="48" t="n"/>
      <c r="H113" s="48" t="n"/>
      <c r="I113" s="48" t="n"/>
      <c r="J113" s="44" t="n"/>
      <c r="K113" s="44" t="n"/>
      <c r="L113" s="44" t="n"/>
    </row>
    <row r="114">
      <c r="A114" s="18" t="inlineStr">
        <is>
          <t>Total LCV Stock - BEV (Battery Electric Vehicle)</t>
        </is>
      </c>
      <c r="B114" s="18" t="inlineStr">
        <is>
          <t>000's veh</t>
        </is>
      </c>
      <c r="C114" s="48" t="n"/>
      <c r="D114" s="48" t="n"/>
      <c r="E114" s="48" t="n"/>
      <c r="F114" s="48" t="n">
        <v>299.823882</v>
      </c>
      <c r="G114" s="48" t="n">
        <v>3467.523867</v>
      </c>
      <c r="H114" s="48" t="n"/>
      <c r="I114" s="48" t="n"/>
      <c r="J114" s="44" t="n"/>
      <c r="K114" s="44" t="n"/>
      <c r="L114" s="44" t="n"/>
    </row>
    <row r="115">
      <c r="A115" s="18" t="inlineStr">
        <is>
          <t>Total LCV Stock - PHEV (Plug-and-Hybrid Electric Vehicle)</t>
        </is>
      </c>
      <c r="B115" s="18" t="inlineStr">
        <is>
          <t>000's veh</t>
        </is>
      </c>
      <c r="C115" s="48" t="n"/>
      <c r="D115" s="48" t="n"/>
      <c r="E115" s="48" t="n"/>
      <c r="F115" s="48" t="n"/>
      <c r="G115" s="48" t="n"/>
      <c r="H115" s="48" t="n"/>
      <c r="I115" s="48" t="n"/>
      <c r="J115" s="44" t="n"/>
      <c r="K115" s="44" t="n"/>
      <c r="L115" s="44" t="n"/>
    </row>
    <row r="116">
      <c r="A116" s="18" t="inlineStr">
        <is>
          <t>Total LCV Stock - FCEV (Fuel Cell Electric Vehicle)</t>
        </is>
      </c>
      <c r="B116" s="18" t="inlineStr">
        <is>
          <t>000's veh</t>
        </is>
      </c>
      <c r="C116" s="48" t="n"/>
      <c r="D116" s="48" t="n"/>
      <c r="E116" s="48" t="n"/>
      <c r="F116" s="48" t="n"/>
      <c r="G116" s="48" t="n"/>
      <c r="H116" s="48" t="n"/>
      <c r="I116" s="48" t="n"/>
      <c r="J116" s="44" t="n"/>
      <c r="K116" s="44" t="n"/>
      <c r="L116" s="44" t="n"/>
    </row>
    <row r="117">
      <c r="A117" s="91" t="inlineStr">
        <is>
          <t xml:space="preserve">LCV annual new sales disaggregated in technologies  </t>
        </is>
      </c>
      <c r="B117" s="91" t="n"/>
      <c r="C117" s="91" t="n"/>
      <c r="D117" s="91" t="n"/>
      <c r="E117" s="91" t="n"/>
      <c r="F117" s="91" t="n"/>
      <c r="G117" s="91" t="n"/>
      <c r="H117" s="91" t="n"/>
      <c r="I117" s="91" t="n"/>
      <c r="J117" s="44" t="n"/>
      <c r="K117" s="44" t="n"/>
      <c r="L117" s="44" t="n"/>
    </row>
    <row r="118">
      <c r="A118" s="18" t="inlineStr">
        <is>
          <t>Total LCV Sales - Internal Combusion Engine (ICE) + small hybrids for Liquid Fuels</t>
        </is>
      </c>
      <c r="B118" s="18" t="inlineStr">
        <is>
          <t>000's veh</t>
        </is>
      </c>
      <c r="C118" s="48" t="n"/>
      <c r="D118" s="48" t="n"/>
      <c r="E118" s="48" t="n">
        <v>127.056681</v>
      </c>
      <c r="F118" s="48" t="n">
        <v>101.967746</v>
      </c>
      <c r="G118" s="48" t="n"/>
      <c r="H118" s="48" t="n"/>
      <c r="I118" s="48" t="n"/>
      <c r="J118" s="44" t="n"/>
      <c r="K118" s="44" t="n"/>
      <c r="L118" s="44" t="n"/>
    </row>
    <row r="119">
      <c r="A119" s="18" t="inlineStr">
        <is>
          <t>Total LCV Sales - Internal Combusion Engine (ICE) + small hybrids for CH4</t>
        </is>
      </c>
      <c r="B119" s="18" t="inlineStr">
        <is>
          <t>000's veh</t>
        </is>
      </c>
      <c r="C119" s="48" t="n"/>
      <c r="D119" s="48" t="n"/>
      <c r="E119" s="48" t="n"/>
      <c r="F119" s="48" t="n"/>
      <c r="G119" s="48" t="n"/>
      <c r="H119" s="48" t="n"/>
      <c r="I119" s="48" t="n"/>
      <c r="J119" s="44" t="n"/>
      <c r="K119" s="44" t="n"/>
      <c r="L119" s="44" t="n"/>
    </row>
    <row r="120">
      <c r="A120" s="18" t="inlineStr">
        <is>
          <t>Total LCV Sales - BEV (Battery Electric Vehicle)</t>
        </is>
      </c>
      <c r="B120" s="18" t="inlineStr">
        <is>
          <t>000's veh</t>
        </is>
      </c>
      <c r="C120" s="48" t="n"/>
      <c r="D120" s="48" t="n"/>
      <c r="E120" s="48" t="n"/>
      <c r="F120" s="48" t="n">
        <v>100.230577</v>
      </c>
      <c r="G120" s="48" t="n">
        <v>621.025727</v>
      </c>
      <c r="H120" s="48" t="n"/>
      <c r="I120" s="48" t="n"/>
      <c r="J120" s="44" t="n"/>
      <c r="K120" s="44" t="n"/>
      <c r="L120" s="44" t="n"/>
    </row>
    <row r="121">
      <c r="A121" s="18" t="inlineStr">
        <is>
          <t>Total LCV Sales - PHEV (Plug-and-Hybrid Electric Vehicle)</t>
        </is>
      </c>
      <c r="B121" s="18" t="inlineStr">
        <is>
          <t>000's veh</t>
        </is>
      </c>
      <c r="C121" s="48" t="n"/>
      <c r="D121" s="48" t="n"/>
      <c r="E121" s="48" t="n"/>
      <c r="F121" s="48" t="n"/>
      <c r="G121" s="48" t="n"/>
      <c r="H121" s="48" t="n"/>
      <c r="I121" s="48" t="n"/>
      <c r="J121" s="44" t="n"/>
      <c r="K121" s="44" t="n"/>
      <c r="L121" s="44" t="n"/>
    </row>
    <row r="122">
      <c r="A122" s="18" t="inlineStr">
        <is>
          <t>Total LCV Sales - FCEV (Fuel Cell Electric Vehicle)</t>
        </is>
      </c>
      <c r="B122" s="18" t="inlineStr">
        <is>
          <t>000's veh</t>
        </is>
      </c>
      <c r="C122" s="48" t="n"/>
      <c r="D122" s="48" t="n"/>
      <c r="E122" s="48" t="n"/>
      <c r="F122" s="48" t="n"/>
      <c r="G122" s="48" t="n"/>
      <c r="H122" s="48" t="n"/>
      <c r="I122" s="48" t="n"/>
      <c r="J122" s="44" t="n"/>
      <c r="K122" s="44" t="n"/>
      <c r="L122" s="44" t="n"/>
    </row>
    <row r="123">
      <c r="A123" s="91" t="inlineStr">
        <is>
          <t xml:space="preserve">PHEV - electricity use </t>
        </is>
      </c>
      <c r="B123" s="91" t="n"/>
      <c r="C123" s="91" t="n"/>
      <c r="D123" s="91" t="n"/>
      <c r="E123" s="91" t="n"/>
      <c r="F123" s="91" t="n"/>
      <c r="G123" s="91" t="n"/>
      <c r="H123" s="91" t="n"/>
      <c r="I123" s="91" t="n"/>
      <c r="J123" s="44" t="n"/>
      <c r="K123" s="44" t="n"/>
      <c r="L123" s="44" t="n"/>
    </row>
    <row r="124">
      <c r="A124" s="18" t="inlineStr">
        <is>
          <t>HGV - PHEV - Share of annual km travelled with electricity</t>
        </is>
      </c>
      <c r="B124" s="18" t="inlineStr">
        <is>
          <t>% annual km</t>
        </is>
      </c>
      <c r="C124" s="48" t="n"/>
      <c r="D124" s="48" t="n"/>
      <c r="E124" s="48" t="n"/>
      <c r="F124" s="48" t="n"/>
      <c r="G124" s="48" t="n"/>
      <c r="H124" s="48" t="n"/>
      <c r="I124" s="48" t="n"/>
      <c r="J124" s="44" t="n"/>
      <c r="K124" s="44" t="n"/>
      <c r="L124" s="44" t="n"/>
    </row>
    <row r="125">
      <c r="A125" s="18" t="inlineStr">
        <is>
          <t>LCV - PHEV - Share of annual km travelled with electricity</t>
        </is>
      </c>
      <c r="B125" s="18" t="inlineStr">
        <is>
          <t>% annual km</t>
        </is>
      </c>
      <c r="C125" s="48" t="n"/>
      <c r="D125" s="48" t="n"/>
      <c r="E125" s="48" t="n"/>
      <c r="F125" s="48" t="n"/>
      <c r="G125" s="48" t="n"/>
      <c r="H125" s="48" t="n"/>
      <c r="I125" s="48" t="n"/>
      <c r="J125" s="44" t="n"/>
      <c r="K125" s="44" t="n"/>
      <c r="L125" s="44" t="n"/>
    </row>
    <row r="126">
      <c r="A126" s="16" t="inlineStr">
        <is>
          <t>Other vehicle stock and energy used</t>
        </is>
      </c>
      <c r="B126" s="73" t="n"/>
      <c r="C126" s="73" t="n"/>
      <c r="D126" s="73" t="n"/>
      <c r="E126" s="73" t="n"/>
      <c r="F126" s="73" t="n"/>
      <c r="G126" s="73" t="n"/>
      <c r="H126" s="73" t="n"/>
      <c r="I126" s="73" t="n"/>
      <c r="J126" s="44" t="n"/>
      <c r="K126" s="44" t="n"/>
      <c r="L126" s="44" t="n"/>
    </row>
    <row r="127">
      <c r="A127" s="75" t="inlineStr">
        <is>
          <t>Other vehicle traffics by technologies</t>
        </is>
      </c>
      <c r="B127" s="75" t="n"/>
      <c r="C127" s="76" t="n"/>
      <c r="D127" s="76" t="n"/>
      <c r="E127" s="76" t="n"/>
      <c r="F127" s="76" t="n"/>
      <c r="G127" s="76" t="n"/>
      <c r="H127" s="76" t="n"/>
      <c r="I127" s="76" t="n"/>
      <c r="J127" s="44" t="n"/>
      <c r="K127" s="44" t="n"/>
      <c r="L127" s="44" t="n"/>
    </row>
    <row r="128">
      <c r="A128" s="18" t="inlineStr">
        <is>
          <t>Trains - Electric</t>
        </is>
      </c>
      <c r="B128" s="70" t="inlineStr">
        <is>
          <t>Gvkm</t>
        </is>
      </c>
      <c r="C128" s="71" t="n"/>
      <c r="D128" s="71" t="n"/>
      <c r="E128" s="71" t="n"/>
      <c r="F128" s="71" t="n"/>
      <c r="G128" s="71" t="n"/>
      <c r="H128" s="71" t="n"/>
      <c r="I128" s="71" t="n"/>
      <c r="J128" s="44" t="n"/>
      <c r="K128" s="44" t="n"/>
      <c r="L128" s="44" t="n"/>
    </row>
    <row r="129">
      <c r="A129" s="18" t="inlineStr">
        <is>
          <t>Trains - ICE</t>
        </is>
      </c>
      <c r="B129" s="70" t="inlineStr">
        <is>
          <t>Gvkm</t>
        </is>
      </c>
      <c r="C129" s="71" t="n"/>
      <c r="D129" s="71" t="n"/>
      <c r="E129" s="71" t="n"/>
      <c r="F129" s="71" t="n"/>
      <c r="G129" s="71" t="n"/>
      <c r="H129" s="71" t="n"/>
      <c r="I129" s="71" t="n"/>
      <c r="J129" s="44" t="n"/>
      <c r="K129" s="44" t="n"/>
      <c r="L129" s="44" t="n"/>
    </row>
    <row r="130">
      <c r="A130" s="18" t="inlineStr">
        <is>
          <t>Boats/ships - Non-fossil powered (BEV+FCEV, please specify)</t>
        </is>
      </c>
      <c r="B130" s="70" t="inlineStr">
        <is>
          <t>Gvkm</t>
        </is>
      </c>
      <c r="C130" s="71" t="n"/>
      <c r="D130" s="71" t="n"/>
      <c r="E130" s="71" t="n"/>
      <c r="F130" s="71" t="n"/>
      <c r="G130" s="71" t="n"/>
      <c r="H130" s="71" t="n"/>
      <c r="I130" s="71" t="n"/>
      <c r="J130" s="44" t="n"/>
      <c r="K130" s="44" t="n"/>
      <c r="L130" s="44" t="n"/>
    </row>
    <row r="131">
      <c r="A131" s="18" t="inlineStr">
        <is>
          <t>Boats/ships - Fossil powered</t>
        </is>
      </c>
      <c r="B131" s="70" t="inlineStr">
        <is>
          <t>Gvkm</t>
        </is>
      </c>
      <c r="C131" s="71" t="n"/>
      <c r="D131" s="71" t="n"/>
      <c r="E131" s="71" t="n"/>
      <c r="F131" s="71" t="n"/>
      <c r="G131" s="71" t="n"/>
      <c r="H131" s="71" t="n"/>
      <c r="I131" s="71" t="n"/>
      <c r="J131" s="44" t="n"/>
      <c r="K131" s="44" t="n"/>
      <c r="L131" s="44" t="n"/>
    </row>
    <row r="132">
      <c r="A132" s="18" t="inlineStr">
        <is>
          <t>Aircrafts - ICE</t>
        </is>
      </c>
      <c r="B132" s="70" t="inlineStr">
        <is>
          <t>Gvkm</t>
        </is>
      </c>
      <c r="C132" s="71" t="n"/>
      <c r="D132" s="71" t="n"/>
      <c r="E132" s="71" t="n"/>
      <c r="F132" s="71" t="n"/>
      <c r="G132" s="71" t="n"/>
      <c r="H132" s="71" t="n"/>
      <c r="I132" s="71" t="n"/>
      <c r="J132" s="44" t="n"/>
      <c r="K132" s="44" t="n"/>
      <c r="L132" s="44" t="n"/>
    </row>
    <row r="133">
      <c r="A133" s="74" t="inlineStr">
        <is>
          <t>Other vehicle-related energy consumption by technologies</t>
        </is>
      </c>
      <c r="B133" s="74" t="n"/>
      <c r="C133" s="76" t="n"/>
      <c r="D133" s="76" t="n"/>
      <c r="E133" s="76" t="n"/>
      <c r="F133" s="76" t="n"/>
      <c r="G133" s="76" t="n"/>
      <c r="H133" s="76" t="n"/>
      <c r="I133" s="76" t="n"/>
      <c r="J133" s="44" t="n"/>
      <c r="K133" s="44" t="n"/>
      <c r="L133" s="44" t="n"/>
    </row>
    <row r="134">
      <c r="A134" s="18" t="inlineStr">
        <is>
          <t>Trains - Electricity</t>
        </is>
      </c>
      <c r="B134" s="18" t="inlineStr">
        <is>
          <t>EJ</t>
        </is>
      </c>
      <c r="C134" s="71" t="n"/>
      <c r="D134" s="71" t="n"/>
      <c r="E134" s="71" t="n"/>
      <c r="F134" s="71" t="n"/>
      <c r="G134" s="71" t="n"/>
      <c r="H134" s="71" t="n"/>
      <c r="I134" s="71" t="n"/>
      <c r="J134" s="44" t="n"/>
      <c r="K134" s="44" t="n"/>
      <c r="L134" s="44" t="n"/>
    </row>
    <row r="135">
      <c r="A135" s="18" t="inlineStr">
        <is>
          <t>Trains - Not electricity</t>
        </is>
      </c>
      <c r="B135" s="18" t="inlineStr">
        <is>
          <t>EJ</t>
        </is>
      </c>
      <c r="C135" s="71" t="n"/>
      <c r="D135" s="71" t="n"/>
      <c r="E135" s="71" t="n"/>
      <c r="F135" s="71" t="n"/>
      <c r="G135" s="71" t="n"/>
      <c r="H135" s="71" t="n"/>
      <c r="I135" s="71" t="n"/>
      <c r="J135" s="44" t="n"/>
      <c r="K135" s="44" t="n"/>
      <c r="L135" s="44" t="n"/>
    </row>
    <row r="136">
      <c r="A136" s="18" t="inlineStr">
        <is>
          <t>Boats - Non-fossil fuels (please specify)</t>
        </is>
      </c>
      <c r="B136" s="18" t="inlineStr">
        <is>
          <t>EJ</t>
        </is>
      </c>
      <c r="C136" s="71" t="n"/>
      <c r="D136" s="71" t="n"/>
      <c r="E136" s="71" t="n"/>
      <c r="F136" s="71" t="n"/>
      <c r="G136" s="71" t="n"/>
      <c r="H136" s="71" t="n"/>
      <c r="I136" s="71" t="n"/>
      <c r="J136" s="44" t="n"/>
      <c r="K136" s="44" t="n"/>
      <c r="L136" s="44" t="n"/>
    </row>
    <row r="137">
      <c r="A137" s="18" t="inlineStr">
        <is>
          <t>Boats - Fossil fuels</t>
        </is>
      </c>
      <c r="B137" s="18" t="inlineStr">
        <is>
          <t>EJ</t>
        </is>
      </c>
      <c r="C137" s="71" t="n"/>
      <c r="D137" s="71" t="n"/>
      <c r="E137" s="71" t="n"/>
      <c r="F137" s="71" t="n"/>
      <c r="G137" s="71" t="n"/>
      <c r="H137" s="71" t="n"/>
      <c r="I137" s="71" t="n"/>
      <c r="J137" s="44" t="n"/>
      <c r="K137" s="44" t="n"/>
      <c r="L137" s="44" t="n"/>
    </row>
    <row r="138">
      <c r="A138" s="18" t="inlineStr">
        <is>
          <t>Aircrafts - Non-fossil fuels (please specify)</t>
        </is>
      </c>
      <c r="B138" s="18" t="inlineStr">
        <is>
          <t>EJ</t>
        </is>
      </c>
      <c r="C138" s="71" t="n"/>
      <c r="D138" s="71" t="n"/>
      <c r="E138" s="71" t="n"/>
      <c r="F138" s="71" t="n"/>
      <c r="G138" s="71" t="n"/>
      <c r="H138" s="71" t="n"/>
      <c r="I138" s="71" t="n"/>
      <c r="J138" s="44" t="n"/>
      <c r="K138" s="44" t="n"/>
      <c r="L138" s="44" t="n"/>
    </row>
    <row r="139">
      <c r="A139" s="18" t="inlineStr">
        <is>
          <t>Aircrafts - Fossil fuels</t>
        </is>
      </c>
      <c r="B139" s="18" t="inlineStr">
        <is>
          <t>EJ</t>
        </is>
      </c>
      <c r="C139" s="71" t="n"/>
      <c r="D139" s="71" t="n"/>
      <c r="E139" s="71" t="n"/>
      <c r="F139" s="71" t="n"/>
      <c r="G139" s="71" t="n"/>
      <c r="H139" s="71" t="n"/>
      <c r="I139" s="71" t="n"/>
      <c r="J139" s="44" t="n"/>
      <c r="K139" s="44" t="n"/>
      <c r="L139" s="44" t="n"/>
    </row>
    <row r="140">
      <c r="A140" s="16" t="inlineStr">
        <is>
          <t>Final Energy consumption</t>
        </is>
      </c>
      <c r="B140" s="16" t="n"/>
      <c r="C140" s="16" t="n"/>
      <c r="D140" s="16" t="n"/>
      <c r="E140" s="16" t="n"/>
      <c r="F140" s="16" t="n"/>
      <c r="G140" s="16" t="n"/>
      <c r="H140" s="16" t="n"/>
      <c r="I140" s="16" t="n"/>
      <c r="J140" s="44" t="n"/>
      <c r="K140" s="44" t="n"/>
      <c r="L140" s="44" t="n"/>
    </row>
    <row r="141">
      <c r="A141" s="18" t="inlineStr">
        <is>
          <t>Total energy consumption</t>
        </is>
      </c>
      <c r="B141" s="18" t="inlineStr">
        <is>
          <t>EJ</t>
        </is>
      </c>
      <c r="C141" s="53" t="n"/>
      <c r="D141" s="53" t="n"/>
      <c r="E141" s="53" t="n">
        <v>0.432612</v>
      </c>
      <c r="F141" s="53" t="n">
        <v>0.474356</v>
      </c>
      <c r="G141" s="53" t="n">
        <v>0.25725</v>
      </c>
      <c r="H141" s="53" t="n"/>
      <c r="I141" s="53" t="n"/>
      <c r="J141" s="44" t="n"/>
      <c r="K141" s="44" t="n"/>
      <c r="L141" s="44" t="n"/>
    </row>
    <row r="142">
      <c r="A142" s="91" t="inlineStr">
        <is>
          <t xml:space="preserve">disaggregated in modes  </t>
        </is>
      </c>
      <c r="B142" s="91" t="n"/>
      <c r="C142" s="91" t="n"/>
      <c r="D142" s="91" t="n"/>
      <c r="E142" s="91" t="n"/>
      <c r="F142" s="91" t="n"/>
      <c r="G142" s="91" t="n"/>
      <c r="H142" s="91" t="n"/>
      <c r="I142" s="91" t="n"/>
      <c r="J142" s="44" t="n"/>
      <c r="K142" s="44" t="n"/>
      <c r="L142" s="44" t="n"/>
    </row>
    <row r="143">
      <c r="A143" s="18" t="inlineStr">
        <is>
          <t>Total energy consumption - ROAD</t>
        </is>
      </c>
      <c r="B143" s="18" t="inlineStr">
        <is>
          <t>EJ</t>
        </is>
      </c>
      <c r="C143" s="48" t="n"/>
      <c r="D143" s="48" t="n"/>
      <c r="E143" s="48" t="n">
        <v>0.414986</v>
      </c>
      <c r="F143" s="48" t="n">
        <v>0.443767</v>
      </c>
      <c r="G143" s="48" t="n">
        <v>0.211035</v>
      </c>
      <c r="H143" s="48" t="n"/>
      <c r="I143" s="48" t="n"/>
      <c r="J143" s="44" t="n"/>
      <c r="K143" s="44" t="n"/>
      <c r="L143" s="44" t="n"/>
    </row>
    <row r="144">
      <c r="A144" s="18" t="inlineStr">
        <is>
          <t>Total energy consumption - rail</t>
        </is>
      </c>
      <c r="B144" s="18" t="inlineStr">
        <is>
          <t>EJ</t>
        </is>
      </c>
      <c r="C144" s="48" t="n"/>
      <c r="D144" s="48" t="n"/>
      <c r="E144" s="48" t="n">
        <v>0.017627</v>
      </c>
      <c r="F144" s="48" t="n">
        <v>0.030588</v>
      </c>
      <c r="G144" s="48" t="n">
        <v>0.046216</v>
      </c>
      <c r="H144" s="48" t="n"/>
      <c r="I144" s="48" t="n"/>
      <c r="J144" s="44" t="n"/>
      <c r="K144" s="44" t="n"/>
      <c r="L144" s="44" t="n"/>
    </row>
    <row r="145">
      <c r="A145" s="18" t="inlineStr">
        <is>
          <t>Total energy consumption - IWW and sea cabottage</t>
        </is>
      </c>
      <c r="B145" s="18" t="inlineStr">
        <is>
          <t>EJ</t>
        </is>
      </c>
      <c r="C145" s="48" t="n"/>
      <c r="D145" s="48" t="n"/>
      <c r="E145" s="48" t="n"/>
      <c r="F145" s="48" t="n"/>
      <c r="G145" s="48" t="n"/>
      <c r="H145" s="48" t="n"/>
      <c r="I145" s="48" t="n"/>
      <c r="J145" s="44" t="n"/>
      <c r="K145" s="44" t="n"/>
      <c r="L145" s="44" t="n"/>
    </row>
    <row r="146">
      <c r="A146" s="18" t="inlineStr">
        <is>
          <t>Total energy consumption - air</t>
        </is>
      </c>
      <c r="B146" s="18" t="inlineStr">
        <is>
          <t>EJ</t>
        </is>
      </c>
      <c r="C146" s="48" t="n"/>
      <c r="D146" s="48" t="n"/>
      <c r="E146" s="48" t="n"/>
      <c r="F146" s="48" t="n"/>
      <c r="G146" s="48" t="n"/>
      <c r="H146" s="48" t="n"/>
      <c r="I146" s="48" t="n"/>
      <c r="J146" s="44" t="n"/>
      <c r="K146" s="44" t="n"/>
      <c r="L146" s="44" t="n"/>
    </row>
    <row r="147">
      <c r="A147" s="18" t="inlineStr">
        <is>
          <t>Total energy consumption - pipelines</t>
        </is>
      </c>
      <c r="B147" s="18" t="inlineStr">
        <is>
          <t>EJ</t>
        </is>
      </c>
      <c r="C147" s="48" t="n"/>
      <c r="D147" s="48" t="n"/>
      <c r="E147" s="48" t="n"/>
      <c r="F147" s="48" t="n"/>
      <c r="G147" s="48" t="n"/>
      <c r="H147" s="48" t="n"/>
      <c r="I147" s="48" t="n"/>
      <c r="J147" s="44" t="n"/>
      <c r="K147" s="44" t="n"/>
      <c r="L147" s="44" t="n"/>
    </row>
    <row r="148">
      <c r="A148" s="91" t="inlineStr">
        <is>
          <t>disaggregated in type of fuels for all modes (including road)</t>
        </is>
      </c>
      <c r="B148" s="91" t="n"/>
      <c r="C148" s="91" t="n"/>
      <c r="D148" s="91" t="n"/>
      <c r="E148" s="91" t="n"/>
      <c r="F148" s="91" t="n"/>
      <c r="G148" s="91" t="n"/>
      <c r="H148" s="91" t="n"/>
      <c r="I148" s="91" t="n"/>
      <c r="J148" s="44" t="n"/>
      <c r="K148" s="44" t="n"/>
      <c r="L148" s="44" t="n"/>
    </row>
    <row r="149">
      <c r="A149" s="18" t="inlineStr">
        <is>
          <t>Total energy consumption - Liquid Fossil Fuels</t>
        </is>
      </c>
      <c r="B149" s="18" t="inlineStr">
        <is>
          <t>EJ</t>
        </is>
      </c>
      <c r="C149" s="53" t="n"/>
      <c r="D149" s="53" t="n"/>
      <c r="E149" s="53" t="n">
        <v>0.399567</v>
      </c>
      <c r="F149" s="53" t="n">
        <v>0.393673</v>
      </c>
      <c r="G149" s="53" t="n"/>
      <c r="H149" s="53" t="n"/>
      <c r="I149" s="53" t="n"/>
      <c r="J149" s="44" t="n"/>
      <c r="K149" s="44" t="n"/>
      <c r="L149" s="44" t="n"/>
    </row>
    <row r="150">
      <c r="A150" s="18" t="inlineStr">
        <is>
          <t>Total energy consumption - Liquid Agro Fuels</t>
        </is>
      </c>
      <c r="B150" s="18" t="inlineStr">
        <is>
          <t>EJ</t>
        </is>
      </c>
      <c r="C150" s="53" t="n"/>
      <c r="D150" s="53" t="n"/>
      <c r="E150" s="53" t="n"/>
      <c r="F150" s="53" t="n"/>
      <c r="G150" s="53" t="n"/>
      <c r="H150" s="53" t="n"/>
      <c r="I150" s="53" t="n"/>
      <c r="J150" s="44" t="n"/>
      <c r="K150" s="44" t="n"/>
      <c r="L150" s="44" t="n"/>
    </row>
    <row r="151">
      <c r="A151" s="18" t="inlineStr">
        <is>
          <t>Total energy consumption - CH4 Fossil fuels</t>
        </is>
      </c>
      <c r="B151" s="18" t="inlineStr">
        <is>
          <t>EJ</t>
        </is>
      </c>
      <c r="C151" s="53" t="n"/>
      <c r="D151" s="53" t="n"/>
      <c r="E151" s="53" t="n"/>
      <c r="F151" s="53" t="n"/>
      <c r="G151" s="53" t="n"/>
      <c r="H151" s="53" t="n"/>
      <c r="I151" s="53" t="n"/>
      <c r="J151" s="44" t="n"/>
      <c r="K151" s="44" t="n"/>
      <c r="L151" s="44" t="n"/>
    </row>
    <row r="152">
      <c r="A152" s="18" t="inlineStr">
        <is>
          <t>Total energy consumption - CH4 Agro  fuels</t>
        </is>
      </c>
      <c r="B152" s="18" t="inlineStr">
        <is>
          <t>EJ</t>
        </is>
      </c>
      <c r="C152" s="53" t="n"/>
      <c r="D152" s="53" t="n"/>
      <c r="E152" s="53" t="n"/>
      <c r="F152" s="53" t="n"/>
      <c r="G152" s="53" t="n"/>
      <c r="H152" s="53" t="n"/>
      <c r="I152" s="53" t="n"/>
      <c r="J152" s="44" t="n"/>
      <c r="K152" s="44" t="n"/>
      <c r="L152" s="44" t="n"/>
    </row>
    <row r="153">
      <c r="A153" s="18" t="inlineStr">
        <is>
          <t>Total energy consumption - Electricity</t>
        </is>
      </c>
      <c r="B153" s="18" t="inlineStr">
        <is>
          <t>EJ</t>
        </is>
      </c>
      <c r="C153" s="53" t="n"/>
      <c r="D153" s="53" t="n"/>
      <c r="E153" s="53" t="n">
        <v>0.033045</v>
      </c>
      <c r="F153" s="53" t="n">
        <v>0.07532800000000001</v>
      </c>
      <c r="G153" s="53" t="n">
        <v>0.199279</v>
      </c>
      <c r="H153" s="53" t="n"/>
      <c r="I153" s="53" t="n"/>
      <c r="J153" s="44" t="n"/>
      <c r="K153" s="44" t="n"/>
      <c r="L153" s="44" t="n"/>
    </row>
    <row r="154">
      <c r="A154" s="18" t="inlineStr">
        <is>
          <t>Total energy consumption - Grey hydrogen</t>
        </is>
      </c>
      <c r="B154" s="18" t="inlineStr">
        <is>
          <t>EJ</t>
        </is>
      </c>
      <c r="C154" s="53" t="n"/>
      <c r="D154" s="53" t="n"/>
      <c r="E154" s="53" t="n"/>
      <c r="F154" s="53" t="n"/>
      <c r="G154" s="53" t="n"/>
      <c r="H154" s="53" t="n"/>
      <c r="I154" s="53" t="n"/>
      <c r="J154" s="44" t="n"/>
      <c r="K154" s="44" t="n"/>
      <c r="L154" s="44" t="n"/>
    </row>
    <row r="155">
      <c r="A155" s="18" t="inlineStr">
        <is>
          <t>Total energy consumption - Renewable hydrogen</t>
        </is>
      </c>
      <c r="B155" s="18" t="inlineStr">
        <is>
          <t>EJ</t>
        </is>
      </c>
      <c r="C155" s="53" t="n"/>
      <c r="D155" s="53" t="n"/>
      <c r="E155" s="53" t="n"/>
      <c r="F155" s="53" t="n">
        <v>0.005354</v>
      </c>
      <c r="G155" s="53" t="n">
        <v>0.057971</v>
      </c>
      <c r="H155" s="53" t="n"/>
      <c r="I155" s="53" t="n"/>
      <c r="J155" s="44" t="n"/>
      <c r="K155" s="44" t="n"/>
      <c r="L155" s="44" t="n"/>
    </row>
    <row r="156">
      <c r="A156" s="18" t="inlineStr">
        <is>
          <t>Total energy consumption - Others (please specify)</t>
        </is>
      </c>
      <c r="B156" s="18" t="inlineStr">
        <is>
          <t>EJ</t>
        </is>
      </c>
      <c r="C156" s="53" t="n"/>
      <c r="D156" s="53" t="n"/>
      <c r="E156" s="53" t="n"/>
      <c r="F156" s="53" t="n"/>
      <c r="G156" s="53" t="n"/>
      <c r="H156" s="53" t="n"/>
      <c r="I156" s="53" t="n"/>
      <c r="J156" s="44" t="n"/>
      <c r="K156" s="44" t="n"/>
      <c r="L156" s="44" t="n"/>
    </row>
    <row r="157">
      <c r="A157" s="91" t="inlineStr">
        <is>
          <t>Focus on energy consumption from ROAD</t>
        </is>
      </c>
      <c r="B157" s="91" t="n"/>
      <c r="C157" s="91" t="n"/>
      <c r="D157" s="91" t="n"/>
      <c r="E157" s="91" t="n"/>
      <c r="F157" s="91" t="n"/>
      <c r="G157" s="91" t="n"/>
      <c r="H157" s="91" t="n"/>
      <c r="I157" s="91" t="n"/>
      <c r="J157" s="44" t="n"/>
      <c r="K157" s="44" t="n"/>
      <c r="L157" s="44" t="n"/>
    </row>
    <row r="158">
      <c r="A158" s="18" t="inlineStr">
        <is>
          <t>ROAD energy consumption - HGV - Liquid ICE + small hybrids</t>
        </is>
      </c>
      <c r="B158" s="18" t="inlineStr">
        <is>
          <t>EJ</t>
        </is>
      </c>
      <c r="C158" s="48" t="n"/>
      <c r="D158" s="48" t="n"/>
      <c r="E158" s="48" t="n">
        <v>0.160357</v>
      </c>
      <c r="F158" s="48" t="n">
        <v>0.149834</v>
      </c>
      <c r="G158" s="48" t="n"/>
      <c r="H158" s="48" t="n"/>
      <c r="I158" s="48" t="n"/>
      <c r="J158" s="44" t="n"/>
      <c r="K158" s="44" t="n"/>
      <c r="L158" s="44" t="n"/>
    </row>
    <row r="159">
      <c r="A159" s="18" t="inlineStr">
        <is>
          <t>ROAD energy consumption - HGV - CH4 ICE + small hybrids</t>
        </is>
      </c>
      <c r="B159" s="18" t="inlineStr">
        <is>
          <t>EJ</t>
        </is>
      </c>
      <c r="C159" s="48" t="n"/>
      <c r="D159" s="48" t="n"/>
      <c r="E159" s="48" t="n"/>
      <c r="F159" s="48" t="n"/>
      <c r="G159" s="48" t="n"/>
      <c r="H159" s="48" t="n"/>
      <c r="I159" s="48" t="n"/>
      <c r="J159" s="44" t="n"/>
      <c r="K159" s="44" t="n"/>
      <c r="L159" s="44" t="n"/>
    </row>
    <row r="160">
      <c r="A160" s="18" t="inlineStr">
        <is>
          <t>ROAD energy consumption - HGV - BEV</t>
        </is>
      </c>
      <c r="B160" s="18" t="inlineStr">
        <is>
          <t>EJ</t>
        </is>
      </c>
      <c r="C160" s="48" t="n"/>
      <c r="D160" s="48" t="n"/>
      <c r="E160" s="48" t="n">
        <v>0.018072</v>
      </c>
      <c r="F160" s="48" t="n">
        <v>0.03477</v>
      </c>
      <c r="G160" s="48" t="n">
        <v>0.061912</v>
      </c>
      <c r="H160" s="48" t="n"/>
      <c r="I160" s="48" t="n"/>
      <c r="J160" s="44" t="n"/>
      <c r="K160" s="44" t="n"/>
      <c r="L160" s="44" t="n"/>
    </row>
    <row r="161">
      <c r="A161" s="18" t="inlineStr">
        <is>
          <t>ROAD energy consumption - HGV - PHEV - liquid</t>
        </is>
      </c>
      <c r="B161" s="18" t="inlineStr">
        <is>
          <t>EJ</t>
        </is>
      </c>
      <c r="C161" s="48" t="n"/>
      <c r="D161" s="48" t="n"/>
      <c r="E161" s="48" t="n"/>
      <c r="F161" s="48" t="n"/>
      <c r="G161" s="48" t="n"/>
      <c r="H161" s="48" t="n"/>
      <c r="I161" s="48" t="n"/>
      <c r="J161" s="44" t="n"/>
      <c r="K161" s="44" t="n"/>
      <c r="L161" s="44" t="n"/>
    </row>
    <row r="162">
      <c r="A162" s="18" t="inlineStr">
        <is>
          <t>ROAD energy consumption - HGV - PHEV - elec</t>
        </is>
      </c>
      <c r="B162" s="18" t="inlineStr">
        <is>
          <t>EJ</t>
        </is>
      </c>
      <c r="C162" s="48" t="n"/>
      <c r="D162" s="48" t="n"/>
      <c r="E162" s="48" t="n"/>
      <c r="F162" s="48" t="n"/>
      <c r="G162" s="48" t="n"/>
      <c r="H162" s="48" t="n"/>
      <c r="I162" s="48" t="n"/>
      <c r="J162" s="44" t="n"/>
      <c r="K162" s="44" t="n"/>
      <c r="L162" s="44" t="n"/>
    </row>
    <row r="163">
      <c r="A163" s="18" t="inlineStr">
        <is>
          <t>ROAD energy consumption - HGV - FCEV/Hydrogen</t>
        </is>
      </c>
      <c r="B163" s="18" t="inlineStr">
        <is>
          <t>EJ</t>
        </is>
      </c>
      <c r="C163" s="48" t="n"/>
      <c r="D163" s="48" t="n"/>
      <c r="E163" s="48" t="n"/>
      <c r="F163" s="48" t="n">
        <v>0.005354</v>
      </c>
      <c r="G163" s="48" t="n">
        <v>0.057971</v>
      </c>
      <c r="H163" s="48" t="n"/>
      <c r="I163" s="48" t="n"/>
      <c r="J163" s="44" t="n"/>
      <c r="K163" s="44" t="n"/>
      <c r="L163" s="44" t="n"/>
    </row>
    <row r="164">
      <c r="A164" s="18" t="inlineStr">
        <is>
          <t>ROAD energy consumption - LCV - Liquid ICE + small hybrids</t>
        </is>
      </c>
      <c r="B164" s="18" t="inlineStr">
        <is>
          <t>EJ</t>
        </is>
      </c>
      <c r="C164" s="48" t="n"/>
      <c r="D164" s="48" t="n"/>
      <c r="E164" s="48" t="n">
        <v>0.160357</v>
      </c>
      <c r="F164" s="48" t="n">
        <v>0.149834</v>
      </c>
      <c r="G164" s="48" t="n"/>
      <c r="H164" s="48" t="n"/>
      <c r="I164" s="48" t="n"/>
      <c r="J164" s="44" t="n"/>
      <c r="K164" s="44" t="n"/>
      <c r="L164" s="44" t="n"/>
    </row>
    <row r="165">
      <c r="A165" s="18" t="inlineStr">
        <is>
          <t>ROAD energy consumption - LCV - CH4 ICE + small hybrids</t>
        </is>
      </c>
      <c r="B165" s="18" t="inlineStr">
        <is>
          <t>EJ</t>
        </is>
      </c>
      <c r="C165" s="48" t="n"/>
      <c r="D165" s="48" t="n"/>
      <c r="E165" s="48" t="n"/>
      <c r="F165" s="48" t="n"/>
      <c r="G165" s="48" t="n"/>
      <c r="H165" s="48" t="n"/>
      <c r="I165" s="48" t="n"/>
      <c r="J165" s="44" t="n"/>
      <c r="K165" s="44" t="n"/>
      <c r="L165" s="44" t="n"/>
    </row>
    <row r="166">
      <c r="A166" s="18" t="inlineStr">
        <is>
          <t>ROAD energy consumption - LCV - BEV</t>
        </is>
      </c>
      <c r="B166" s="18" t="inlineStr">
        <is>
          <t>EJ</t>
        </is>
      </c>
      <c r="C166" s="48" t="n"/>
      <c r="D166" s="48" t="n"/>
      <c r="E166" s="48" t="n">
        <v>0.018072</v>
      </c>
      <c r="F166" s="48" t="n">
        <v>0.03477</v>
      </c>
      <c r="G166" s="48" t="n">
        <v>0.061912</v>
      </c>
      <c r="H166" s="48" t="n"/>
      <c r="I166" s="48" t="n"/>
      <c r="J166" s="44" t="n"/>
      <c r="K166" s="44" t="n"/>
      <c r="L166" s="44" t="n"/>
    </row>
    <row r="167">
      <c r="A167" s="18" t="inlineStr">
        <is>
          <t>ROAD energy consumption - LCV - PHEV - liquid</t>
        </is>
      </c>
      <c r="B167" s="18" t="inlineStr">
        <is>
          <t>EJ</t>
        </is>
      </c>
      <c r="C167" s="48" t="n"/>
      <c r="D167" s="48" t="n"/>
      <c r="E167" s="48" t="n"/>
      <c r="F167" s="48" t="n"/>
      <c r="G167" s="48" t="n"/>
      <c r="H167" s="48" t="n"/>
      <c r="I167" s="48" t="n"/>
      <c r="J167" s="44" t="n"/>
      <c r="K167" s="44" t="n"/>
      <c r="L167" s="44" t="n"/>
    </row>
    <row r="168">
      <c r="A168" s="18" t="inlineStr">
        <is>
          <t>ROAD energy consumption - LCV - PHEV - elec</t>
        </is>
      </c>
      <c r="B168" s="18" t="inlineStr">
        <is>
          <t>EJ</t>
        </is>
      </c>
      <c r="C168" s="48" t="n"/>
      <c r="D168" s="48" t="n"/>
      <c r="E168" s="48" t="n"/>
      <c r="F168" s="48" t="n"/>
      <c r="G168" s="48" t="n"/>
      <c r="H168" s="48" t="n"/>
      <c r="I168" s="48" t="n"/>
      <c r="J168" s="44" t="n"/>
      <c r="K168" s="44" t="n"/>
      <c r="L168" s="44" t="n"/>
    </row>
    <row r="169">
      <c r="A169" s="18" t="inlineStr">
        <is>
          <t>ROAD energy consumption - LCV - FCEV/Hydrogen</t>
        </is>
      </c>
      <c r="B169" s="18" t="inlineStr">
        <is>
          <t>EJ</t>
        </is>
      </c>
      <c r="C169" s="48" t="n"/>
      <c r="D169" s="48" t="n"/>
      <c r="E169" s="48" t="n"/>
      <c r="F169" s="48" t="n">
        <v>0.005354</v>
      </c>
      <c r="G169" s="48" t="n">
        <v>0.057971</v>
      </c>
      <c r="H169" s="48" t="n"/>
      <c r="I169" s="48" t="n"/>
      <c r="J169" s="44" t="n"/>
      <c r="K169" s="44" t="n"/>
      <c r="L169" s="44" t="n"/>
    </row>
    <row r="170">
      <c r="A170" s="16" t="inlineStr">
        <is>
          <t>CO2 emissions</t>
        </is>
      </c>
      <c r="B170" s="16" t="n"/>
      <c r="C170" s="16" t="n"/>
      <c r="D170" s="16" t="n"/>
      <c r="E170" s="16" t="n"/>
      <c r="F170" s="16" t="n"/>
      <c r="G170" s="16" t="n"/>
      <c r="H170" s="16" t="n"/>
      <c r="I170" s="16" t="n"/>
      <c r="J170" s="44" t="n"/>
      <c r="K170" s="44" t="n"/>
      <c r="L170" s="44" t="n"/>
    </row>
    <row r="171">
      <c r="A171" s="18" t="inlineStr">
        <is>
          <t>Total CO2 emissions (Tank-to-Wheel=TTW) from fuel combustion</t>
        </is>
      </c>
      <c r="B171" s="18" t="inlineStr">
        <is>
          <t>MtCO2</t>
        </is>
      </c>
      <c r="C171" s="53" t="n"/>
      <c r="D171" s="53" t="n"/>
      <c r="E171" s="53" t="n">
        <v>28.859707</v>
      </c>
      <c r="F171" s="53" t="n">
        <v>28.877982</v>
      </c>
      <c r="G171" s="53" t="n"/>
      <c r="H171" s="53" t="n"/>
      <c r="I171" s="53" t="n"/>
      <c r="J171" s="44" t="n"/>
      <c r="K171" s="44" t="n"/>
      <c r="L171" s="44" t="n"/>
    </row>
    <row r="172">
      <c r="A172" s="91" t="inlineStr">
        <is>
          <t xml:space="preserve">disaggregated in modes  </t>
        </is>
      </c>
      <c r="B172" s="91" t="n"/>
      <c r="C172" s="91" t="n"/>
      <c r="D172" s="91" t="n"/>
      <c r="E172" s="91" t="n"/>
      <c r="F172" s="91" t="n"/>
      <c r="G172" s="91" t="n"/>
      <c r="H172" s="91" t="n"/>
      <c r="I172" s="91" t="n"/>
      <c r="J172" s="44" t="n"/>
      <c r="K172" s="44" t="n"/>
      <c r="L172" s="44" t="n"/>
    </row>
    <row r="173">
      <c r="A173" s="18" t="inlineStr">
        <is>
          <t>Total TTW CO2 emissions - road</t>
        </is>
      </c>
      <c r="B173" s="18" t="inlineStr">
        <is>
          <t>MtCO2</t>
        </is>
      </c>
      <c r="C173" s="53" t="n"/>
      <c r="D173" s="53" t="n"/>
      <c r="E173" s="53" t="n">
        <v>28.663138</v>
      </c>
      <c r="F173" s="53" t="n">
        <v>28.877982</v>
      </c>
      <c r="G173" s="53" t="n"/>
      <c r="H173" s="53" t="n"/>
      <c r="I173" s="53" t="n"/>
      <c r="J173" s="44" t="n"/>
      <c r="K173" s="44" t="n"/>
      <c r="L173" s="44" t="n"/>
    </row>
    <row r="174">
      <c r="A174" s="18" t="inlineStr">
        <is>
          <t>Total TTW CO2 emissions - rail</t>
        </is>
      </c>
      <c r="B174" s="18" t="inlineStr">
        <is>
          <t>MtCO2</t>
        </is>
      </c>
      <c r="C174" s="48" t="n"/>
      <c r="D174" s="48" t="n"/>
      <c r="E174" s="48" t="n">
        <v>0.196568</v>
      </c>
      <c r="F174" s="48" t="n"/>
      <c r="G174" s="48" t="n"/>
      <c r="H174" s="48" t="n"/>
      <c r="I174" s="48" t="n"/>
      <c r="J174" s="44" t="n"/>
      <c r="K174" s="44" t="n"/>
      <c r="L174" s="44" t="n"/>
    </row>
    <row r="175">
      <c r="A175" s="18" t="inlineStr">
        <is>
          <t>Total TTW CO2 emissions - IWW and sea cabottage</t>
        </is>
      </c>
      <c r="B175" s="18" t="inlineStr">
        <is>
          <t>MtCO2</t>
        </is>
      </c>
      <c r="C175" s="48" t="n"/>
      <c r="D175" s="48" t="n"/>
      <c r="E175" s="48" t="n"/>
      <c r="F175" s="48" t="n"/>
      <c r="G175" s="48" t="n"/>
      <c r="H175" s="48" t="n"/>
      <c r="I175" s="48" t="n"/>
      <c r="J175" s="44" t="n"/>
      <c r="K175" s="44" t="n"/>
      <c r="L175" s="44" t="n"/>
    </row>
    <row r="176">
      <c r="A176" s="18" t="inlineStr">
        <is>
          <t>Total TTW CO2 emissions - air</t>
        </is>
      </c>
      <c r="B176" s="18" t="inlineStr">
        <is>
          <t>MtCO2</t>
        </is>
      </c>
      <c r="C176" s="48" t="n"/>
      <c r="D176" s="48" t="n"/>
      <c r="E176" s="48" t="n"/>
      <c r="F176" s="48" t="n"/>
      <c r="G176" s="48" t="n"/>
      <c r="H176" s="48" t="n"/>
      <c r="I176" s="48" t="n"/>
      <c r="J176" s="44" t="n"/>
      <c r="K176" s="44" t="n"/>
      <c r="L176" s="44" t="n"/>
    </row>
    <row r="177">
      <c r="A177" s="18" t="inlineStr">
        <is>
          <t>Total TTW CO2 emissions - pipeline transport activity</t>
        </is>
      </c>
      <c r="B177" s="18" t="inlineStr">
        <is>
          <t>MtCO2</t>
        </is>
      </c>
      <c r="C177" s="48" t="n"/>
      <c r="D177" s="48" t="n"/>
      <c r="E177" s="48" t="n"/>
      <c r="F177" s="48" t="n"/>
      <c r="G177" s="48" t="n"/>
      <c r="H177" s="48" t="n"/>
      <c r="I177" s="48" t="n"/>
      <c r="J177" s="44" t="n"/>
      <c r="K177" s="44" t="n"/>
      <c r="L177" s="44" t="n"/>
    </row>
    <row r="178">
      <c r="A178" s="91" t="inlineStr">
        <is>
          <t xml:space="preserve">disaggregated in fuels  </t>
        </is>
      </c>
      <c r="B178" s="91" t="n"/>
      <c r="C178" s="91" t="n"/>
      <c r="D178" s="91" t="n"/>
      <c r="E178" s="91" t="n"/>
      <c r="F178" s="91" t="n"/>
      <c r="G178" s="91" t="n"/>
      <c r="H178" s="91" t="n"/>
      <c r="I178" s="91" t="n"/>
      <c r="J178" s="44" t="n"/>
      <c r="K178" s="44" t="n"/>
      <c r="L178" s="44" t="n"/>
    </row>
    <row r="179">
      <c r="A179" s="18" t="inlineStr">
        <is>
          <t>Total TTW CO2 emissions - Liquid fossil fuels</t>
        </is>
      </c>
      <c r="B179" s="18" t="inlineStr">
        <is>
          <t>MtCO2</t>
        </is>
      </c>
      <c r="C179" s="53" t="n"/>
      <c r="D179" s="53" t="n"/>
      <c r="E179" s="53" t="n"/>
      <c r="F179" s="53" t="n"/>
      <c r="G179" s="53" t="n"/>
      <c r="H179" s="53" t="n"/>
      <c r="I179" s="53" t="n"/>
      <c r="J179" s="44" t="n"/>
      <c r="K179" s="44" t="n"/>
      <c r="L179" s="44" t="n"/>
    </row>
    <row r="180">
      <c r="A180" s="18" t="inlineStr">
        <is>
          <t xml:space="preserve">Total TTW CO2 emissions - Natural gas </t>
        </is>
      </c>
      <c r="B180" s="18" t="inlineStr">
        <is>
          <t>MtCO2</t>
        </is>
      </c>
      <c r="C180" s="53" t="n"/>
      <c r="D180" s="53" t="n"/>
      <c r="E180" s="53" t="n"/>
      <c r="F180" s="53" t="n"/>
      <c r="G180" s="53" t="n"/>
      <c r="H180" s="53" t="n"/>
      <c r="I180" s="53" t="n"/>
      <c r="J180" s="182" t="n"/>
      <c r="K180" s="44" t="n"/>
      <c r="L180" s="44" t="n"/>
    </row>
    <row r="181">
      <c r="A181" s="18" t="inlineStr">
        <is>
          <t>Total TTW CO2 emissions - Other (please specify)</t>
        </is>
      </c>
      <c r="B181" s="18" t="inlineStr">
        <is>
          <t>MtCO2</t>
        </is>
      </c>
      <c r="C181" s="53" t="n"/>
      <c r="D181" s="53" t="n"/>
      <c r="E181" s="53" t="n"/>
      <c r="F181" s="53" t="n"/>
      <c r="G181" s="53" t="n"/>
      <c r="H181" s="53" t="n"/>
      <c r="I181" s="53" t="n"/>
      <c r="J181" s="182" t="n"/>
      <c r="K181" s="44" t="n"/>
      <c r="L181" s="44" t="n"/>
    </row>
    <row r="182">
      <c r="A182" s="91" t="inlineStr">
        <is>
          <t>Focus on emissions from ROAD</t>
        </is>
      </c>
      <c r="B182" s="91" t="n"/>
      <c r="C182" s="91" t="n"/>
      <c r="D182" s="91" t="n"/>
      <c r="E182" s="91" t="n"/>
      <c r="F182" s="91" t="n"/>
      <c r="G182" s="91" t="n"/>
      <c r="H182" s="91" t="n"/>
      <c r="I182" s="91" t="n"/>
      <c r="J182" s="44" t="n"/>
      <c r="K182" s="44" t="n"/>
      <c r="L182" s="44" t="n"/>
    </row>
    <row r="183">
      <c r="A183" s="18" t="inlineStr">
        <is>
          <t>ROAD TTW CO2 emissions - HGV - from Liquid fossil fuels combustion</t>
        </is>
      </c>
      <c r="B183" s="18" t="inlineStr">
        <is>
          <t>MtCO2</t>
        </is>
      </c>
      <c r="C183" s="236" t="n"/>
      <c r="D183" s="236" t="n"/>
      <c r="E183" s="236" t="n">
        <v>11.877033</v>
      </c>
      <c r="F183" s="236" t="n">
        <v>11.097737</v>
      </c>
      <c r="G183" s="236" t="n"/>
      <c r="H183" s="236" t="n"/>
      <c r="I183" s="236" t="n"/>
      <c r="J183" s="44" t="n"/>
      <c r="K183" s="44" t="n"/>
      <c r="L183" s="44" t="n"/>
    </row>
    <row r="184">
      <c r="A184" s="18" t="inlineStr">
        <is>
          <t>ROAD TTW CO2 emissions - HGV - from Natural gas combustion</t>
        </is>
      </c>
      <c r="B184" s="18" t="inlineStr">
        <is>
          <t>MtCO2</t>
        </is>
      </c>
      <c r="C184" s="53" t="n"/>
      <c r="D184" s="53" t="n"/>
      <c r="E184" s="53" t="n"/>
      <c r="F184" s="53" t="n"/>
      <c r="G184" s="53" t="n"/>
      <c r="H184" s="53" t="n"/>
      <c r="I184" s="53" t="n"/>
      <c r="J184" s="44" t="n"/>
      <c r="K184" s="44" t="n"/>
      <c r="L184" s="44" t="n"/>
    </row>
    <row r="185">
      <c r="A185" s="18" t="inlineStr">
        <is>
          <t>ROAD TTW CO2 emissions - LCV - from Liquid fossil fuels combustion</t>
        </is>
      </c>
      <c r="B185" s="18" t="inlineStr">
        <is>
          <t>MtCO2</t>
        </is>
      </c>
      <c r="C185" s="53" t="n"/>
      <c r="D185" s="53" t="n"/>
      <c r="E185" s="53" t="n">
        <v>16.786105</v>
      </c>
      <c r="F185" s="53" t="n">
        <v>17.780244</v>
      </c>
      <c r="G185" s="53" t="n"/>
      <c r="H185" s="53" t="n"/>
      <c r="I185" s="53" t="n"/>
      <c r="J185" s="44" t="n"/>
      <c r="K185" s="44" t="n"/>
      <c r="L185" s="44" t="n"/>
    </row>
    <row r="186">
      <c r="A186" s="18" t="inlineStr">
        <is>
          <t>ROAD TTW CO2 emissions - LCV - from Natural gas combustion</t>
        </is>
      </c>
      <c r="B186" s="18" t="inlineStr">
        <is>
          <t>MtCO2</t>
        </is>
      </c>
      <c r="C186" s="53" t="n"/>
      <c r="D186" s="53" t="n"/>
      <c r="E186" s="53" t="n"/>
      <c r="F186" s="53" t="n"/>
      <c r="G186" s="53" t="n"/>
      <c r="H186" s="53" t="n"/>
      <c r="I186" s="53" t="n"/>
      <c r="J186" s="44" t="n"/>
      <c r="K186" s="44" t="n"/>
      <c r="L186" s="44" t="n"/>
    </row>
    <row r="187">
      <c r="A187" s="72" t="inlineStr">
        <is>
          <t>Non-CO2 GHG emissions from fuel combustion</t>
        </is>
      </c>
      <c r="B187" s="73" t="n"/>
      <c r="C187" s="73" t="n"/>
      <c r="D187" s="73" t="n"/>
      <c r="E187" s="73" t="n"/>
      <c r="F187" s="73" t="n"/>
      <c r="G187" s="73" t="n"/>
      <c r="H187" s="73" t="n"/>
      <c r="I187" s="73" t="n"/>
      <c r="J187" s="44" t="n"/>
      <c r="K187" s="44" t="n"/>
      <c r="L187" s="44" t="n"/>
    </row>
    <row r="188">
      <c r="A188" s="77" t="inlineStr">
        <is>
          <t>Total non-CO2 GHG emissions</t>
        </is>
      </c>
      <c r="B188" s="70" t="inlineStr">
        <is>
          <t>MtCO2e</t>
        </is>
      </c>
      <c r="C188" s="71" t="n"/>
      <c r="D188" s="71" t="n"/>
      <c r="E188" s="71" t="n">
        <v>0.097095</v>
      </c>
      <c r="F188" s="71" t="n">
        <v>0.095663</v>
      </c>
      <c r="G188" s="71" t="n"/>
      <c r="H188" s="71" t="n"/>
      <c r="I188" s="71" t="n"/>
      <c r="J188" s="44" t="n"/>
      <c r="K188" s="44" t="n"/>
      <c r="L188" s="44" t="n"/>
    </row>
    <row r="189">
      <c r="A189" s="77" t="inlineStr">
        <is>
          <t xml:space="preserve"> of which from HGV</t>
        </is>
      </c>
      <c r="B189" s="70" t="inlineStr">
        <is>
          <t>MtCO2e</t>
        </is>
      </c>
      <c r="C189" s="71" t="n"/>
      <c r="D189" s="71" t="n"/>
      <c r="E189" s="71" t="n">
        <v>0.038967</v>
      </c>
      <c r="F189" s="71" t="n">
        <v>0.03641</v>
      </c>
      <c r="G189" s="71" t="n"/>
      <c r="H189" s="71" t="n"/>
      <c r="I189" s="71" t="n"/>
      <c r="J189" s="44" t="n"/>
      <c r="K189" s="44" t="n"/>
      <c r="L189" s="44" t="n"/>
    </row>
    <row r="190">
      <c r="A190" s="72" t="inlineStr">
        <is>
          <t>Other non-GHG polluants related to air pollution</t>
        </is>
      </c>
      <c r="B190" s="73" t="n"/>
      <c r="C190" s="73" t="n"/>
      <c r="D190" s="73" t="n"/>
      <c r="E190" s="73" t="n"/>
      <c r="F190" s="73" t="n"/>
      <c r="G190" s="73" t="n"/>
      <c r="H190" s="73" t="n"/>
      <c r="I190" s="73" t="n"/>
      <c r="J190" s="44" t="n"/>
      <c r="K190" s="44" t="n"/>
      <c r="L190" s="44" t="n"/>
    </row>
    <row r="191">
      <c r="A191" s="78" t="inlineStr">
        <is>
          <t xml:space="preserve">Total NOx </t>
        </is>
      </c>
      <c r="B191" s="70" t="inlineStr">
        <is>
          <t>kt NOx</t>
        </is>
      </c>
      <c r="C191" s="71" t="n"/>
      <c r="D191" s="71" t="n"/>
      <c r="E191" s="71" t="n">
        <v>141.584579</v>
      </c>
      <c r="F191" s="71" t="n">
        <v>102.237409</v>
      </c>
      <c r="G191" s="71" t="n"/>
      <c r="H191" s="71" t="n"/>
      <c r="I191" s="71" t="n"/>
      <c r="J191" s="44" t="n"/>
      <c r="K191" s="44" t="n"/>
      <c r="L191" s="44" t="n"/>
    </row>
    <row r="192">
      <c r="A192" s="78" t="inlineStr">
        <is>
          <t xml:space="preserve">Total SOx </t>
        </is>
      </c>
      <c r="B192" s="70" t="inlineStr">
        <is>
          <t>kt SOx</t>
        </is>
      </c>
      <c r="C192" s="71" t="n"/>
      <c r="D192" s="71" t="n"/>
      <c r="E192" s="71" t="n">
        <v>69.259083</v>
      </c>
      <c r="F192" s="71" t="n">
        <v>87.444198</v>
      </c>
      <c r="G192" s="71" t="n"/>
      <c r="H192" s="71" t="n"/>
      <c r="I192" s="71" t="n"/>
      <c r="J192" s="44" t="n"/>
      <c r="K192" s="44" t="n"/>
      <c r="L192" s="44" t="n"/>
    </row>
    <row r="193">
      <c r="A193" s="78" t="inlineStr">
        <is>
          <t>Total Particles &lt;10micron</t>
        </is>
      </c>
      <c r="B193" s="70" t="inlineStr">
        <is>
          <t>kt PM</t>
        </is>
      </c>
      <c r="C193" s="71" t="n"/>
      <c r="D193" s="71" t="n"/>
      <c r="E193" s="71" t="n"/>
      <c r="F193" s="71" t="n"/>
      <c r="G193" s="71" t="n"/>
      <c r="H193" s="71" t="n"/>
      <c r="I193" s="71" t="n"/>
      <c r="J193" s="44" t="n"/>
      <c r="K193" s="44" t="n"/>
      <c r="L193" s="44" t="n"/>
    </row>
    <row r="194">
      <c r="A194" s="136" t="n"/>
      <c r="B194" s="136" t="n"/>
      <c r="C194" s="155" t="n"/>
      <c r="D194" s="155" t="n"/>
      <c r="E194" s="155" t="n"/>
      <c r="F194" s="155" t="n"/>
      <c r="G194" s="155" t="n"/>
      <c r="H194" s="155" t="n"/>
      <c r="I194" s="155" t="n"/>
      <c r="J194" s="44" t="n"/>
      <c r="K194" s="44" t="n"/>
      <c r="L194" s="44" t="n"/>
    </row>
    <row r="195">
      <c r="A195" s="16" t="inlineStr">
        <is>
          <t>International transport &amp; bunkers</t>
        </is>
      </c>
      <c r="B195" s="16" t="n"/>
      <c r="C195" s="16" t="n"/>
      <c r="D195" s="16" t="n"/>
      <c r="E195" s="16" t="n"/>
      <c r="F195" s="16" t="n"/>
      <c r="G195" s="16" t="n"/>
      <c r="H195" s="16" t="n"/>
      <c r="I195" s="16" t="n"/>
      <c r="J195" s="44" t="n"/>
      <c r="K195" s="44" t="n"/>
      <c r="L195" s="44" t="n"/>
    </row>
    <row r="196">
      <c r="A196" s="31" t="inlineStr">
        <is>
          <t>International goods imported by shipping and air</t>
        </is>
      </c>
      <c r="B196" s="31" t="inlineStr">
        <is>
          <t>Mt transported</t>
        </is>
      </c>
      <c r="C196" s="48" t="n"/>
      <c r="D196" s="48" t="n"/>
      <c r="E196" s="48" t="n"/>
      <c r="F196" s="48" t="n"/>
      <c r="G196" s="48" t="n"/>
      <c r="H196" s="48" t="n"/>
      <c r="I196" s="48" t="n"/>
      <c r="J196" s="44" t="n"/>
      <c r="K196" s="44" t="n"/>
      <c r="L196" s="44" t="n"/>
    </row>
    <row r="197">
      <c r="A197" s="18" t="inlineStr">
        <is>
          <t>of which by international shipping</t>
        </is>
      </c>
      <c r="B197" s="18" t="inlineStr">
        <is>
          <t>Mt transported</t>
        </is>
      </c>
      <c r="C197" s="48" t="n"/>
      <c r="D197" s="48" t="n"/>
      <c r="E197" s="48" t="n"/>
      <c r="F197" s="48" t="n"/>
      <c r="G197" s="48" t="n"/>
      <c r="H197" s="48" t="n"/>
      <c r="I197" s="48" t="n"/>
      <c r="J197" s="44" t="n"/>
      <c r="K197" s="44" t="n"/>
      <c r="L197" s="44" t="n"/>
    </row>
    <row r="198">
      <c r="A198" s="18" t="inlineStr">
        <is>
          <t>of which by international air freight</t>
        </is>
      </c>
      <c r="B198" s="18" t="inlineStr">
        <is>
          <t>Mt transported</t>
        </is>
      </c>
      <c r="C198" s="48" t="n"/>
      <c r="D198" s="48" t="n"/>
      <c r="E198" s="48" t="n"/>
      <c r="F198" s="48" t="n"/>
      <c r="G198" s="48" t="n"/>
      <c r="H198" s="48" t="n"/>
      <c r="I198" s="48" t="n"/>
      <c r="J198" s="44" t="n"/>
      <c r="K198" s="44" t="n"/>
      <c r="L198" s="44" t="n"/>
    </row>
    <row r="199">
      <c r="A199" s="31" t="inlineStr">
        <is>
          <t>International goods exported by shipping and air</t>
        </is>
      </c>
      <c r="B199" s="31" t="inlineStr">
        <is>
          <t>Mt transported</t>
        </is>
      </c>
      <c r="C199" s="48" t="n"/>
      <c r="D199" s="48" t="n"/>
      <c r="E199" s="48" t="n"/>
      <c r="F199" s="48" t="n"/>
      <c r="G199" s="48" t="n"/>
      <c r="H199" s="48" t="n"/>
      <c r="I199" s="48" t="n"/>
      <c r="J199" s="44" t="n"/>
      <c r="K199" s="44" t="n"/>
      <c r="L199" s="44" t="n"/>
    </row>
    <row r="200">
      <c r="A200" s="18" t="inlineStr">
        <is>
          <t>of which by international shipping</t>
        </is>
      </c>
      <c r="B200" s="18" t="inlineStr">
        <is>
          <t>Mt transported</t>
        </is>
      </c>
      <c r="C200" s="48" t="n"/>
      <c r="D200" s="48" t="n"/>
      <c r="E200" s="48" t="n"/>
      <c r="F200" s="48" t="n"/>
      <c r="G200" s="48" t="n"/>
      <c r="H200" s="48" t="n"/>
      <c r="I200" s="48" t="n"/>
      <c r="J200" s="44" t="n"/>
      <c r="K200" s="44" t="n"/>
      <c r="L200" s="44" t="n"/>
    </row>
    <row r="201">
      <c r="A201" s="18" t="inlineStr">
        <is>
          <t>of which by international air freight</t>
        </is>
      </c>
      <c r="B201" s="18" t="inlineStr">
        <is>
          <t>Mt transported</t>
        </is>
      </c>
      <c r="C201" s="48" t="n"/>
      <c r="D201" s="48" t="n"/>
      <c r="E201" s="48" t="n"/>
      <c r="F201" s="48" t="n"/>
      <c r="G201" s="48" t="n"/>
      <c r="H201" s="48" t="n"/>
      <c r="I201" s="48" t="n"/>
      <c r="J201" s="44" t="n"/>
      <c r="K201" s="44" t="n"/>
      <c r="L201" s="44" t="n"/>
    </row>
    <row r="202">
      <c r="A202" s="31" t="inlineStr">
        <is>
          <t>International tkm generated by international trade by shipping &amp; air</t>
        </is>
      </c>
      <c r="B202" s="31" t="inlineStr">
        <is>
          <t>Gtkm</t>
        </is>
      </c>
      <c r="C202" s="48" t="n"/>
      <c r="D202" s="48" t="n"/>
      <c r="E202" s="48" t="n"/>
      <c r="F202" s="48" t="n"/>
      <c r="G202" s="48" t="n"/>
      <c r="H202" s="48" t="n"/>
      <c r="I202" s="48" t="n"/>
      <c r="J202" s="44" t="n"/>
      <c r="K202" s="44" t="n"/>
      <c r="L202" s="44" t="n"/>
    </row>
    <row r="203">
      <c r="A203" s="18" t="inlineStr">
        <is>
          <t>of which by international shipping</t>
        </is>
      </c>
      <c r="B203" s="18" t="inlineStr">
        <is>
          <t>Gtkm</t>
        </is>
      </c>
      <c r="C203" s="48" t="n"/>
      <c r="D203" s="48" t="n"/>
      <c r="E203" s="48" t="n"/>
      <c r="F203" s="48" t="n"/>
      <c r="G203" s="48" t="n"/>
      <c r="H203" s="48" t="n"/>
      <c r="I203" s="48" t="n"/>
      <c r="J203" s="44" t="n"/>
      <c r="K203" s="44" t="n"/>
      <c r="L203" s="44" t="n"/>
    </row>
    <row r="204">
      <c r="A204" s="18" t="inlineStr">
        <is>
          <t>of which by international air freight</t>
        </is>
      </c>
      <c r="B204" s="18" t="inlineStr">
        <is>
          <t>Gtkm</t>
        </is>
      </c>
      <c r="C204" s="48" t="n"/>
      <c r="D204" s="48" t="n"/>
      <c r="E204" s="48" t="n"/>
      <c r="F204" s="48" t="n"/>
      <c r="G204" s="48" t="n"/>
      <c r="H204" s="48" t="n"/>
      <c r="I204" s="48" t="n"/>
      <c r="J204" s="44" t="n"/>
      <c r="K204" s="44" t="n"/>
      <c r="L204" s="44" t="n"/>
    </row>
    <row r="205">
      <c r="A205" s="31" t="inlineStr">
        <is>
          <t>International shipping bunker fuels for freight transport</t>
        </is>
      </c>
      <c r="B205" s="31" t="inlineStr">
        <is>
          <t>EJ</t>
        </is>
      </c>
      <c r="C205" s="48" t="n"/>
      <c r="D205" s="48" t="n"/>
      <c r="E205" s="48" t="n"/>
      <c r="F205" s="48" t="n"/>
      <c r="G205" s="48" t="n"/>
      <c r="H205" s="48" t="n"/>
      <c r="I205" s="48" t="n"/>
      <c r="J205" s="44" t="n"/>
      <c r="K205" s="44" t="n"/>
      <c r="L205" s="44" t="n"/>
    </row>
    <row r="206">
      <c r="A206" s="18" t="inlineStr">
        <is>
          <t>of which: fossil fuels</t>
        </is>
      </c>
      <c r="B206" s="18" t="inlineStr">
        <is>
          <t>EJ</t>
        </is>
      </c>
      <c r="C206" s="48" t="n"/>
      <c r="D206" s="48" t="n"/>
      <c r="E206" s="48" t="n"/>
      <c r="F206" s="48" t="n"/>
      <c r="G206" s="48" t="n"/>
      <c r="H206" s="48" t="n"/>
      <c r="I206" s="48" t="n"/>
      <c r="J206" s="44" t="n"/>
      <c r="K206" s="44" t="n"/>
      <c r="L206" s="44" t="n"/>
    </row>
    <row r="207">
      <c r="A207" s="18" t="inlineStr">
        <is>
          <t>of which: zero or near zero fuels (please specify)</t>
        </is>
      </c>
      <c r="B207" s="18" t="inlineStr">
        <is>
          <t>EJ</t>
        </is>
      </c>
      <c r="C207" s="48" t="n"/>
      <c r="D207" s="48" t="n"/>
      <c r="E207" s="48" t="n"/>
      <c r="F207" s="48" t="n"/>
      <c r="G207" s="48" t="n"/>
      <c r="H207" s="48" t="n"/>
      <c r="I207" s="48" t="n"/>
      <c r="J207" s="44" t="n"/>
      <c r="K207" s="44" t="n"/>
      <c r="L207" s="44" t="n"/>
    </row>
    <row r="208">
      <c r="A208" s="31" t="inlineStr">
        <is>
          <t>International air bunker fuels for freight transport</t>
        </is>
      </c>
      <c r="B208" s="31" t="inlineStr">
        <is>
          <t>EJ</t>
        </is>
      </c>
      <c r="C208" s="48" t="n"/>
      <c r="D208" s="48" t="n"/>
      <c r="E208" s="48" t="n"/>
      <c r="F208" s="48" t="n"/>
      <c r="G208" s="48" t="n"/>
      <c r="H208" s="48" t="n"/>
      <c r="I208" s="48" t="n"/>
      <c r="J208" s="44" t="n"/>
      <c r="K208" s="44" t="n"/>
      <c r="L208" s="44" t="n"/>
    </row>
    <row r="209">
      <c r="A209" s="18" t="inlineStr">
        <is>
          <t>of which: fossil fuels</t>
        </is>
      </c>
      <c r="B209" s="18" t="inlineStr">
        <is>
          <t>EJ</t>
        </is>
      </c>
      <c r="C209" s="48" t="n"/>
      <c r="D209" s="48" t="n"/>
      <c r="E209" s="48" t="n"/>
      <c r="F209" s="48" t="n"/>
      <c r="G209" s="48" t="n"/>
      <c r="H209" s="48" t="n"/>
      <c r="I209" s="48" t="n"/>
      <c r="J209" s="44" t="n"/>
      <c r="K209" s="44" t="n"/>
      <c r="L209" s="44" t="n"/>
    </row>
    <row r="210">
      <c r="A210" s="18" t="inlineStr">
        <is>
          <t>of which: zero or near zero fuels (please specify)</t>
        </is>
      </c>
      <c r="B210" s="18" t="inlineStr">
        <is>
          <t>EJ</t>
        </is>
      </c>
      <c r="C210" s="48" t="n"/>
      <c r="D210" s="48" t="n"/>
      <c r="E210" s="48" t="n"/>
      <c r="F210" s="48" t="n"/>
      <c r="G210" s="48" t="n"/>
      <c r="H210" s="48" t="n"/>
      <c r="I210" s="48" t="n"/>
      <c r="J210" s="44" t="n"/>
      <c r="K210" s="44" t="n"/>
      <c r="L210" s="44" t="n"/>
    </row>
    <row r="211">
      <c r="A211" s="31" t="inlineStr">
        <is>
          <t>International transport emissions for freight transport</t>
        </is>
      </c>
      <c r="B211" s="31" t="inlineStr">
        <is>
          <t>MtCO2e</t>
        </is>
      </c>
      <c r="C211" s="48" t="n"/>
      <c r="D211" s="48" t="n"/>
      <c r="E211" s="48" t="n"/>
      <c r="F211" s="48" t="n"/>
      <c r="G211" s="48" t="n"/>
      <c r="H211" s="48" t="n"/>
      <c r="I211" s="48" t="n"/>
      <c r="J211" s="44" t="n"/>
      <c r="K211" s="44" t="n"/>
      <c r="L211" s="44" t="n"/>
    </row>
    <row r="212">
      <c r="A212" s="18" t="inlineStr">
        <is>
          <t>of which: freight shipping</t>
        </is>
      </c>
      <c r="B212" s="18" t="inlineStr">
        <is>
          <t>MtCO2e</t>
        </is>
      </c>
      <c r="C212" s="48" t="n"/>
      <c r="D212" s="48" t="n"/>
      <c r="E212" s="48" t="n"/>
      <c r="F212" s="48" t="n"/>
      <c r="G212" s="48" t="n"/>
      <c r="H212" s="48" t="n"/>
      <c r="I212" s="48" t="n"/>
      <c r="J212" s="44" t="n"/>
      <c r="K212" s="44" t="n"/>
      <c r="L212" s="44" t="n"/>
    </row>
    <row r="213">
      <c r="A213" s="18" t="inlineStr">
        <is>
          <t>of which: air freight</t>
        </is>
      </c>
      <c r="B213" s="18" t="inlineStr">
        <is>
          <t>MtCO2e</t>
        </is>
      </c>
      <c r="C213" s="48" t="n"/>
      <c r="D213" s="48" t="n"/>
      <c r="E213" s="48" t="n"/>
      <c r="F213" s="48" t="n"/>
      <c r="G213" s="48" t="n"/>
      <c r="H213" s="48" t="n"/>
      <c r="I213" s="48" t="n"/>
      <c r="J213" s="44" t="n"/>
      <c r="K213" s="44" t="n"/>
      <c r="L213" s="44" t="n"/>
    </row>
    <row r="214">
      <c r="B214" s="90" t="n"/>
      <c r="C214" s="90" t="n"/>
      <c r="D214" s="90" t="n"/>
      <c r="E214" s="90" t="n"/>
      <c r="F214" s="90" t="n"/>
      <c r="G214" s="90" t="n"/>
      <c r="H214" s="90" t="n"/>
      <c r="I214" s="90" t="n"/>
    </row>
    <row r="215">
      <c r="B215" s="90" t="n"/>
      <c r="C215" s="90" t="n"/>
      <c r="D215" s="90" t="n"/>
      <c r="E215" s="90" t="n"/>
      <c r="F215" s="90" t="n"/>
      <c r="G215" s="90" t="n"/>
      <c r="H215" s="90" t="n"/>
      <c r="I215" s="90" t="n"/>
    </row>
    <row r="216">
      <c r="B216" s="90" t="n"/>
      <c r="C216" s="90" t="n"/>
      <c r="D216" s="90" t="n"/>
      <c r="E216" s="90" t="n"/>
      <c r="F216" s="90" t="n"/>
      <c r="G216" s="90" t="n"/>
      <c r="H216" s="90" t="n"/>
      <c r="I216" s="90" t="n"/>
    </row>
    <row r="217">
      <c r="A217" s="214" t="inlineStr">
        <is>
          <t>List of abbreviations used</t>
        </is>
      </c>
      <c r="B217" s="222" t="n"/>
      <c r="C217" s="96" t="n"/>
      <c r="D217" s="96" t="n"/>
      <c r="E217" s="96" t="n"/>
      <c r="F217" s="96" t="n"/>
      <c r="G217" s="96" t="n"/>
      <c r="H217" s="96" t="n"/>
      <c r="I217" s="96" t="n"/>
    </row>
    <row r="218">
      <c r="A218" s="209" t="inlineStr">
        <is>
          <t>ICE: Internal Combustion Engine</t>
        </is>
      </c>
      <c r="B218" s="222" t="n"/>
      <c r="C218" s="96" t="n"/>
      <c r="D218" s="96" t="n"/>
      <c r="E218" s="96" t="n"/>
      <c r="F218" s="96" t="n"/>
      <c r="G218" s="96" t="n"/>
      <c r="H218" s="96" t="n"/>
      <c r="I218" s="96" t="n"/>
    </row>
    <row r="219">
      <c r="A219" s="209" t="inlineStr">
        <is>
          <t>LF: Liquid fuels</t>
        </is>
      </c>
      <c r="B219" s="222" t="n"/>
      <c r="C219" s="96" t="n"/>
      <c r="D219" s="96" t="n"/>
      <c r="E219" s="96" t="n"/>
      <c r="F219" s="96" t="n"/>
      <c r="G219" s="96" t="n"/>
      <c r="H219" s="96" t="n"/>
      <c r="I219" s="96" t="n"/>
    </row>
    <row r="220">
      <c r="A220" s="209" t="inlineStr">
        <is>
          <t>CH4: Methane, Natural gas, Biogas</t>
        </is>
      </c>
      <c r="B220" s="222" t="n"/>
      <c r="C220" s="96" t="n"/>
      <c r="D220" s="96" t="n"/>
      <c r="E220" s="96" t="n"/>
      <c r="F220" s="96" t="n"/>
      <c r="G220" s="96" t="n"/>
      <c r="H220" s="96" t="n"/>
      <c r="I220" s="96" t="n"/>
    </row>
    <row r="221">
      <c r="A221" s="209" t="inlineStr">
        <is>
          <t>BEV : Battery Electric Vehicle (full electric cars)</t>
        </is>
      </c>
      <c r="B221" s="222" t="n"/>
      <c r="C221" s="96" t="n"/>
      <c r="D221" s="96" t="n"/>
      <c r="E221" s="96" t="n"/>
      <c r="F221" s="96" t="n"/>
      <c r="G221" s="96" t="n"/>
      <c r="H221" s="96" t="n"/>
      <c r="I221" s="96" t="n"/>
    </row>
    <row r="222">
      <c r="A222" s="209" t="inlineStr">
        <is>
          <t>PHEV : Plug-in Hybrid Electric Vehicle (Dual engine: rechargeable electric motors and ICE)</t>
        </is>
      </c>
      <c r="B222" s="222" t="n"/>
      <c r="C222" s="96" t="n"/>
      <c r="D222" s="96" t="n"/>
      <c r="E222" s="96" t="n"/>
      <c r="F222" s="96" t="n"/>
      <c r="G222" s="96" t="n"/>
      <c r="H222" s="96" t="n"/>
      <c r="I222" s="96" t="n"/>
    </row>
    <row r="223">
      <c r="A223" s="209" t="inlineStr">
        <is>
          <t>FCEV : Fuel-Cell Electric Vehicle (Electric engine powered by hydrogen-based electricity)</t>
        </is>
      </c>
      <c r="B223" s="222" t="n"/>
      <c r="C223" s="96" t="n"/>
      <c r="D223" s="96" t="n"/>
      <c r="E223" s="96" t="n"/>
      <c r="F223" s="96" t="n"/>
      <c r="G223" s="96" t="n"/>
      <c r="H223" s="96" t="n"/>
      <c r="I223" s="96" t="n"/>
    </row>
    <row r="224">
      <c r="A224" s="209" t="inlineStr">
        <is>
          <t>HGV: Heavy Goods Vehicle</t>
        </is>
      </c>
      <c r="B224" s="222" t="n"/>
      <c r="C224" s="96" t="n"/>
      <c r="D224" s="96" t="n"/>
      <c r="E224" s="96" t="n"/>
      <c r="F224" s="96" t="n"/>
      <c r="G224" s="96" t="n"/>
      <c r="H224" s="96" t="n"/>
      <c r="I224" s="96" t="n"/>
    </row>
    <row r="225">
      <c r="A225" s="209" t="inlineStr">
        <is>
          <t xml:space="preserve">LGV: Light Goods Vehicle </t>
        </is>
      </c>
      <c r="B225" s="222" t="n"/>
      <c r="C225" s="96" t="n"/>
      <c r="D225" s="96" t="n"/>
      <c r="E225" s="96" t="n"/>
      <c r="F225" s="96" t="n"/>
      <c r="G225" s="96" t="n"/>
      <c r="H225" s="96" t="n"/>
      <c r="I225" s="96" t="n"/>
    </row>
    <row r="226">
      <c r="A226" s="209" t="n"/>
      <c r="B226" s="222" t="n"/>
      <c r="C226" s="96" t="n"/>
      <c r="D226" s="96" t="n"/>
      <c r="E226" s="96" t="n"/>
      <c r="F226" s="96" t="n"/>
      <c r="G226" s="96" t="n"/>
      <c r="H226" s="96" t="n"/>
      <c r="I226" s="96" t="n"/>
    </row>
    <row r="227">
      <c r="B227" s="90" t="n"/>
      <c r="C227" s="90" t="n"/>
      <c r="D227" s="90" t="n"/>
      <c r="E227" s="90" t="n"/>
      <c r="F227" s="90" t="n"/>
      <c r="G227" s="90" t="n"/>
      <c r="H227" s="90" t="n"/>
      <c r="I227" s="90" t="n"/>
    </row>
    <row r="228">
      <c r="B228" s="90" t="n"/>
      <c r="C228" s="90" t="n"/>
      <c r="D228" s="90" t="n"/>
      <c r="E228" s="90" t="n"/>
      <c r="F228" s="90" t="n"/>
      <c r="G228" s="90" t="n"/>
      <c r="H228" s="90" t="n"/>
      <c r="I228" s="90" t="n"/>
    </row>
    <row r="229">
      <c r="A229" s="210" t="inlineStr">
        <is>
          <t>Box 1. G-Categories</t>
        </is>
      </c>
    </row>
    <row r="230">
      <c r="A230" s="212"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31">
      <c r="A231" s="154" t="n"/>
      <c r="B231" s="97" t="n"/>
      <c r="C231" s="97" t="n"/>
      <c r="D231" s="97" t="n"/>
      <c r="E231" s="97" t="n"/>
      <c r="F231" s="97" t="n"/>
      <c r="G231" s="97" t="n"/>
      <c r="H231" s="97" t="n"/>
      <c r="I231" s="97" t="n"/>
      <c r="J231" s="97" t="n"/>
    </row>
    <row r="232">
      <c r="A232" s="210" t="inlineStr">
        <is>
          <t xml:space="preserve">Box 2. Traffic by distance classes: What would be the distance classes relevant for your country and your story? </t>
        </is>
      </c>
    </row>
    <row r="233">
      <c r="A233" s="212"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34">
      <c r="A234" s="154" t="n"/>
      <c r="B234" s="97" t="n"/>
      <c r="C234" s="97" t="n"/>
      <c r="D234" s="97" t="n"/>
      <c r="E234" s="97" t="n"/>
      <c r="F234" s="97" t="n"/>
      <c r="G234" s="97" t="n"/>
      <c r="H234" s="97" t="n"/>
      <c r="I234" s="97" t="n"/>
      <c r="J234" s="97" t="n"/>
    </row>
    <row r="235">
      <c r="A235" s="210" t="inlineStr">
        <is>
          <t>Box 3. Freight modal structure acc. to transport types and modes (Gtkm). Definition of proposed categories:</t>
        </is>
      </c>
    </row>
    <row r="236">
      <c r="A236" s="212"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37">
      <c r="B237" s="90" t="n"/>
      <c r="C237" s="90" t="n"/>
      <c r="D237" s="90" t="n"/>
      <c r="E237" s="90" t="n"/>
      <c r="F237" s="90" t="n"/>
      <c r="G237" s="90" t="n"/>
      <c r="H237" s="90" t="n"/>
      <c r="I237" s="90" t="n"/>
    </row>
    <row r="238">
      <c r="A238" s="210" t="inlineStr">
        <is>
          <t>Box 4. Categories for types of vehicle for road freight</t>
        </is>
      </c>
    </row>
    <row r="239">
      <c r="A239" s="212"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40">
      <c r="B240" s="90" t="n"/>
      <c r="C240" s="90" t="n"/>
      <c r="D240" s="90" t="n"/>
      <c r="E240" s="90" t="n"/>
      <c r="F240" s="90" t="n"/>
      <c r="G240" s="90" t="n"/>
      <c r="H240" s="90" t="n"/>
      <c r="I240" s="90" t="n"/>
    </row>
    <row r="241">
      <c r="A241" s="210" t="inlineStr">
        <is>
          <t>Use and visualisation of Freight Transport indicators</t>
        </is>
      </c>
    </row>
    <row r="242">
      <c r="A242" s="212"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43">
      <c r="B243" s="90" t="n"/>
      <c r="C243" s="90" t="n"/>
      <c r="D243" s="90" t="n"/>
      <c r="E243" s="90" t="n"/>
      <c r="F243" s="90" t="n"/>
      <c r="G243" s="90" t="n"/>
      <c r="H243" s="90" t="n"/>
      <c r="I243" s="90" t="n"/>
    </row>
    <row r="244">
      <c r="B244" s="90" t="n"/>
      <c r="C244" s="90" t="n"/>
      <c r="D244" s="90" t="n"/>
      <c r="E244" s="90" t="n"/>
      <c r="F244" s="90" t="n"/>
      <c r="G244" s="90" t="n"/>
      <c r="H244" s="90" t="n"/>
      <c r="I244" s="90" t="n"/>
      <c r="J244" s="90" t="n"/>
    </row>
    <row r="245">
      <c r="B245" s="90" t="n"/>
      <c r="C245" s="90" t="n"/>
      <c r="D245" s="90" t="n"/>
      <c r="E245" s="90" t="n"/>
      <c r="F245" s="90" t="n"/>
      <c r="G245" s="90" t="n"/>
      <c r="H245" s="90" t="n"/>
      <c r="I245" s="90" t="n"/>
    </row>
    <row r="246">
      <c r="A246" s="149" t="inlineStr">
        <is>
          <t>Additional data</t>
        </is>
      </c>
      <c r="B246" s="90" t="n"/>
      <c r="C246" s="90" t="n"/>
      <c r="D246" s="90" t="n"/>
      <c r="E246" s="90" t="n"/>
      <c r="F246" s="90" t="n"/>
      <c r="G246" s="90" t="n"/>
      <c r="H246" s="90" t="n"/>
      <c r="I246" s="90" t="n"/>
    </row>
    <row r="247">
      <c r="A247" s="91" t="inlineStr">
        <is>
          <t>Multimodal service characteristics</t>
        </is>
      </c>
      <c r="B247" s="91" t="n"/>
      <c r="C247" s="91" t="n"/>
      <c r="D247" s="91" t="n"/>
      <c r="E247" s="91" t="n"/>
      <c r="F247" s="91" t="n"/>
      <c r="G247" s="91" t="n"/>
      <c r="H247" s="91" t="n"/>
      <c r="I247" s="91" t="n"/>
    </row>
    <row r="248">
      <c r="A248" s="18" t="inlineStr">
        <is>
          <t>Average road cost of service</t>
        </is>
      </c>
      <c r="B248" s="18" t="inlineStr">
        <is>
          <t>$ USD (2015)/tkm</t>
        </is>
      </c>
      <c r="C248" s="93" t="n"/>
      <c r="D248" s="93" t="n"/>
      <c r="E248" s="93" t="n"/>
      <c r="F248" s="93" t="n"/>
      <c r="G248" s="93" t="n"/>
      <c r="H248" s="93" t="n"/>
      <c r="I248" s="93" t="n"/>
    </row>
    <row r="249">
      <c r="A249" s="18" t="inlineStr">
        <is>
          <t>Average rail cost of service</t>
        </is>
      </c>
      <c r="B249" s="18" t="inlineStr">
        <is>
          <t>$ USD (2015)/tkm</t>
        </is>
      </c>
      <c r="C249" s="93" t="n"/>
      <c r="D249" s="93" t="n"/>
      <c r="E249" s="93" t="n"/>
      <c r="F249" s="93" t="n"/>
      <c r="G249" s="93" t="n"/>
      <c r="H249" s="93" t="n"/>
      <c r="I249" s="93" t="n"/>
    </row>
    <row r="250">
      <c r="A250" s="18" t="inlineStr">
        <is>
          <t>Average IWW and sea cabottage cost of service</t>
        </is>
      </c>
      <c r="B250" s="18" t="inlineStr">
        <is>
          <t>$ USD (2015)/tkm</t>
        </is>
      </c>
      <c r="C250" s="93" t="n"/>
      <c r="D250" s="93" t="n"/>
      <c r="E250" s="93" t="n"/>
      <c r="F250" s="93" t="n"/>
      <c r="G250" s="93" t="n"/>
      <c r="H250" s="93" t="n"/>
      <c r="I250" s="93" t="n"/>
    </row>
    <row r="251">
      <c r="A251" s="18" t="inlineStr">
        <is>
          <t>Average air</t>
        </is>
      </c>
      <c r="B251" s="18" t="inlineStr">
        <is>
          <t>$ USD (2015)/tkm</t>
        </is>
      </c>
      <c r="C251" s="93" t="n"/>
      <c r="D251" s="93" t="n"/>
      <c r="E251" s="93" t="n">
        <v>442.3989324828448</v>
      </c>
      <c r="F251" s="93" t="n">
        <v>583.2094759926536</v>
      </c>
      <c r="G251" s="93" t="n">
        <v>775.0067550596107</v>
      </c>
      <c r="H251" s="93" t="n"/>
      <c r="I251" s="93" t="n"/>
    </row>
    <row r="252">
      <c r="A252" s="18" t="inlineStr">
        <is>
          <t>Average road vehicle speed</t>
        </is>
      </c>
      <c r="B252" s="18" t="inlineStr">
        <is>
          <t>km/h</t>
        </is>
      </c>
      <c r="C252" s="94" t="n"/>
      <c r="D252" s="94" t="n"/>
      <c r="E252" s="94" t="n"/>
      <c r="F252" s="94" t="n"/>
      <c r="G252" s="94" t="n"/>
      <c r="H252" s="94" t="n"/>
      <c r="I252" s="94" t="n"/>
    </row>
    <row r="253">
      <c r="A253" s="18" t="inlineStr">
        <is>
          <t>Average rail locomotive speed</t>
        </is>
      </c>
      <c r="B253" s="18" t="inlineStr">
        <is>
          <t>km/h</t>
        </is>
      </c>
      <c r="C253" s="94" t="n"/>
      <c r="D253" s="94" t="n"/>
      <c r="E253" s="94" t="n">
        <v>7416.928919</v>
      </c>
      <c r="F253" s="94" t="n">
        <v>7674.599119</v>
      </c>
      <c r="G253" s="94" t="n">
        <v>12458.033114</v>
      </c>
      <c r="H253" s="94" t="n"/>
      <c r="I253" s="94" t="n"/>
    </row>
    <row r="254">
      <c r="A254" s="18" t="inlineStr">
        <is>
          <t>Average IWW and sea cabottage vehicle speed</t>
        </is>
      </c>
      <c r="B254" s="18" t="inlineStr">
        <is>
          <t>km/h</t>
        </is>
      </c>
      <c r="C254" s="94" t="n"/>
      <c r="D254" s="94" t="n"/>
      <c r="E254" s="94" t="n"/>
      <c r="F254" s="94" t="n"/>
      <c r="G254" s="94" t="n"/>
      <c r="H254" s="94" t="n"/>
      <c r="I254" s="94" t="n"/>
    </row>
    <row r="255">
      <c r="A255" s="18" t="inlineStr">
        <is>
          <t>Average air</t>
        </is>
      </c>
      <c r="B255" s="18" t="inlineStr">
        <is>
          <t>km/h</t>
        </is>
      </c>
      <c r="C255" s="94" t="n"/>
      <c r="D255" s="94" t="n"/>
      <c r="E255" s="94" t="n"/>
      <c r="F255" s="94" t="n"/>
      <c r="G255" s="94" t="n"/>
      <c r="H255" s="94" t="n"/>
      <c r="I255" s="94" t="n"/>
    </row>
  </sheetData>
  <mergeCells count="20">
    <mergeCell ref="A222:B222"/>
    <mergeCell ref="A226:B226"/>
    <mergeCell ref="A225:B225"/>
    <mergeCell ref="A230:J230"/>
    <mergeCell ref="A218:B218"/>
    <mergeCell ref="A221:B221"/>
    <mergeCell ref="A229:J229"/>
    <mergeCell ref="A217:B217"/>
    <mergeCell ref="A232:J232"/>
    <mergeCell ref="A223:B223"/>
    <mergeCell ref="A241:J241"/>
    <mergeCell ref="A219:B219"/>
    <mergeCell ref="A224:B224"/>
    <mergeCell ref="A236:J236"/>
    <mergeCell ref="A233:J233"/>
    <mergeCell ref="A238:J238"/>
    <mergeCell ref="A239:J239"/>
    <mergeCell ref="A235:J235"/>
    <mergeCell ref="A242:J242"/>
    <mergeCell ref="A220:B220"/>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9"/>
  <sheetViews>
    <sheetView topLeftCell="A6" zoomScale="85" zoomScaleNormal="85" workbookViewId="0">
      <selection activeCell="A9" sqref="A9"/>
    </sheetView>
  </sheetViews>
  <sheetFormatPr baseColWidth="8" defaultColWidth="11.5546875" defaultRowHeight="14.4"/>
  <cols>
    <col width="34.77734375" customWidth="1" min="1" max="1"/>
    <col width="46.5546875" customWidth="1" min="2" max="2"/>
    <col width="51" customWidth="1" min="3" max="3"/>
    <col width="92.44140625" customWidth="1" min="4" max="4"/>
    <col width="47.21875" customWidth="1" min="5" max="5"/>
    <col width="49" customWidth="1" min="6" max="6"/>
  </cols>
  <sheetData>
    <row r="1" ht="15.6" customHeight="1">
      <c r="A1" s="1" t="inlineStr">
        <is>
          <t>The Pathways Design Framework: ENERGY-INTENSIVE INDUSTRY (EII) STORYLINE</t>
        </is>
      </c>
      <c r="B1" s="1" t="n"/>
      <c r="C1" s="1" t="n"/>
      <c r="D1" s="105" t="n"/>
      <c r="E1" s="105" t="n"/>
    </row>
    <row r="2" ht="15.6" customHeight="1">
      <c r="A2" s="2" t="inlineStr">
        <is>
          <t>version Aug 2023</t>
        </is>
      </c>
      <c r="B2" s="1" t="n"/>
      <c r="C2" s="1" t="n"/>
      <c r="D2" s="105" t="n"/>
      <c r="E2" s="105" t="n"/>
    </row>
    <row r="3" ht="15.6" customHeight="1">
      <c r="A3" s="15" t="inlineStr">
        <is>
          <t>Scenario Name:</t>
        </is>
      </c>
      <c r="B3" s="174">
        <f>'User guide'!B12</f>
        <v/>
      </c>
      <c r="C3" s="15" t="n"/>
      <c r="D3" s="15" t="n"/>
      <c r="E3" s="15" t="n"/>
    </row>
    <row r="5" ht="82.5" customHeight="1">
      <c r="A5" s="217" t="inlineStr">
        <is>
          <t>Definition:
Energy Intensive Industries (EII) corresponds to: Iron and steel, Aluminium, Cement, Lime, Glass, Brick, Ceramics, Pulp paper and board, 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t>
        </is>
      </c>
      <c r="B5" s="221" t="n"/>
      <c r="C5" s="221" t="n"/>
      <c r="D5" s="221" t="n"/>
      <c r="E5" s="222" t="n"/>
    </row>
    <row r="7" ht="18.45" customHeight="1">
      <c r="A7" s="219" t="inlineStr">
        <is>
          <t>ALL ENERGY INTENSIVE INDUSTRIES (EII)</t>
        </is>
      </c>
      <c r="B7" s="237" t="n"/>
      <c r="C7" s="237" t="n"/>
      <c r="D7" s="237" t="n"/>
      <c r="E7" s="237" t="n"/>
    </row>
    <row r="8" ht="46.8" customHeight="1">
      <c r="A8" s="40" t="inlineStr">
        <is>
          <t xml:space="preserve">Parts of the narratives </t>
        </is>
      </c>
      <c r="B8" s="40" t="inlineStr">
        <is>
          <t>Descriptions of changes over the time period 1: from short to medium term (now to 2030-35)</t>
        </is>
      </c>
      <c r="C8" s="40" t="inlineStr">
        <is>
          <t>Descriptions of changes over the time period 2: from medium to long-term (2030-35 to 2050-70)</t>
        </is>
      </c>
      <c r="D8" s="40" t="inlineStr">
        <is>
          <t>Guiding questions &amp; elements to support your "descriptions of changes" (Column B &amp; C)</t>
        </is>
      </c>
      <c r="E8" s="40" t="inlineStr">
        <is>
          <t>Notes/comments/Questions</t>
        </is>
      </c>
    </row>
    <row r="9" ht="83.55" customHeight="1">
      <c r="A9" s="41" t="inlineStr">
        <is>
          <t xml:space="preserve">Summary of the main drivers of ENERGY INTENSIVE INDUSTRIES decarbonization and key other sustainable development priorities </t>
        </is>
      </c>
      <c r="B9" s="42" t="n"/>
      <c r="C9" s="42" t="n"/>
      <c r="D9" s="59" t="inlineStr">
        <is>
          <t>- What are the main drivers of change explaining the change in : 
1) the demand for products (tons/GDP unit)
2) the energy consumption in heavy  industries (MJ/tons)
3) the GHG content of energy used in industries (gCO2/MJ)
4) the GHG emissions from industrial processes</t>
        </is>
      </c>
      <c r="E9" s="44" t="n"/>
    </row>
    <row r="10" ht="15.6" customHeight="1">
      <c r="A10" s="40" t="n"/>
      <c r="B10" s="40" t="n"/>
      <c r="C10" s="40" t="n"/>
      <c r="D10" s="40" t="n"/>
      <c r="E10" s="40" t="n"/>
    </row>
    <row r="11" ht="18.75" customHeight="1">
      <c r="A11" s="219" t="inlineStr">
        <is>
          <t>IRON &amp; STEEL</t>
        </is>
      </c>
      <c r="B11" s="237" t="n"/>
      <c r="C11" s="237" t="n"/>
      <c r="D11" s="237" t="n"/>
      <c r="E11" s="237" t="n"/>
    </row>
    <row r="12" ht="46.8" customHeight="1">
      <c r="A12" s="40" t="inlineStr">
        <is>
          <t xml:space="preserve">Parts of the narratives </t>
        </is>
      </c>
      <c r="B12" s="40" t="inlineStr">
        <is>
          <t>Descriptions of changes over the time period 1: from short to medium term (now to 2030-35)</t>
        </is>
      </c>
      <c r="C12" s="40" t="inlineStr">
        <is>
          <t>Descriptions of changes over the time period 2: from medium to long-term (2030-35 to 2050-70)</t>
        </is>
      </c>
      <c r="D12" s="40" t="inlineStr">
        <is>
          <t>Guiding questions &amp; elements to support your "descriptions of changes" (Column B &amp; C)</t>
        </is>
      </c>
      <c r="E12" s="40" t="inlineStr">
        <is>
          <t>Notes/comments/Questions</t>
        </is>
      </c>
    </row>
    <row r="13" ht="386.25" customHeight="1">
      <c r="A13" s="41" t="inlineStr">
        <is>
          <t>1) The future national consumption and trades of Iron &amp; Steel</t>
        </is>
      </c>
      <c r="B13" s="42" t="n"/>
      <c r="C13" s="42" t="n"/>
      <c r="D13" s="150"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13" s="44" t="n"/>
    </row>
    <row r="14" ht="365.25" customHeight="1">
      <c r="A14" s="58" t="inlineStr">
        <is>
          <t>2) The future investments and disinvestments in production plants</t>
        </is>
      </c>
      <c r="B14" s="42" t="n"/>
      <c r="C14" s="42" t="n"/>
      <c r="D14"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4" s="44" t="n"/>
    </row>
    <row r="15" ht="213" customHeight="1">
      <c r="A15" s="58" t="inlineStr">
        <is>
          <t>3) The operational efficiencies of production plants</t>
        </is>
      </c>
      <c r="B15" s="42" t="n"/>
      <c r="C15" s="42" t="n"/>
      <c r="D15" s="150"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5" s="44" t="n"/>
    </row>
    <row r="16" ht="250.5" customHeight="1">
      <c r="A16" s="58" t="inlineStr">
        <is>
          <t xml:space="preserve">4) The future of primary energy supply and feedstocks of production plants and associated pollutants/carbon content </t>
        </is>
      </c>
      <c r="B16" s="42" t="n"/>
      <c r="C16" s="42" t="n"/>
      <c r="D16" s="150"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6" s="44" t="n"/>
    </row>
    <row r="17" ht="83.25" customHeight="1">
      <c r="A17" s="58" t="inlineStr">
        <is>
          <t>5) Global context</t>
        </is>
      </c>
      <c r="B17" s="42" t="n"/>
      <c r="C17" s="42" t="n"/>
      <c r="D17" s="150"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7" s="44" t="n"/>
    </row>
    <row r="18" ht="37.95" customHeight="1">
      <c r="A18" s="157" t="n"/>
      <c r="B18" s="157" t="n"/>
      <c r="C18" s="157" t="n"/>
      <c r="D18" s="157" t="n"/>
    </row>
    <row r="19" ht="18.75" customHeight="1">
      <c r="A19" s="219" t="inlineStr">
        <is>
          <t>CEMENT</t>
        </is>
      </c>
      <c r="B19" s="237" t="n"/>
      <c r="C19" s="237" t="n"/>
      <c r="D19" s="237" t="n"/>
      <c r="E19" s="237" t="n"/>
    </row>
    <row r="20" ht="46.8" customHeight="1">
      <c r="A20" s="40" t="inlineStr">
        <is>
          <t xml:space="preserve">Parts of the narratives </t>
        </is>
      </c>
      <c r="B20" s="40" t="inlineStr">
        <is>
          <t>Descriptions of changes over the time period 1: from short to medium term (now to 2030-35)</t>
        </is>
      </c>
      <c r="C20" s="40" t="inlineStr">
        <is>
          <t>Descriptions of changes over the time period 2: from medium to long-term (2030-35 to 2050-70)</t>
        </is>
      </c>
      <c r="D20" s="40" t="inlineStr">
        <is>
          <t>Guiding questions for the content to support your description and Guiding questions to complement dashboard's descriptions:</t>
        </is>
      </c>
      <c r="E20" s="40" t="inlineStr">
        <is>
          <t>Notes/comments/Questions</t>
        </is>
      </c>
    </row>
    <row r="21" ht="368.25" customHeight="1">
      <c r="A21" s="41" t="inlineStr">
        <is>
          <t>1) The future national consumption and trades of cement and clinker</t>
        </is>
      </c>
      <c r="B21" s="42" t="n"/>
      <c r="C21" s="42" t="n"/>
      <c r="D21" s="150"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21" s="44" t="n"/>
      <c r="F21" s="90" t="n"/>
    </row>
    <row r="22" ht="184.5" customHeight="1">
      <c r="A22" s="58" t="inlineStr">
        <is>
          <t>2) The future investments and disinvestments in production plants</t>
        </is>
      </c>
      <c r="B22" s="42" t="n"/>
      <c r="C22" s="42" t="n"/>
      <c r="D22"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2" s="44" t="n"/>
    </row>
    <row r="23" ht="213" customHeight="1">
      <c r="A23" s="58" t="inlineStr">
        <is>
          <t>3) The operational efficiencies of production plants</t>
        </is>
      </c>
      <c r="B23" s="42" t="n"/>
      <c r="C23" s="42" t="n"/>
      <c r="D23" s="150"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23" s="44" t="n"/>
    </row>
    <row r="24" ht="373.5" customHeight="1">
      <c r="A24" s="58" t="inlineStr">
        <is>
          <t xml:space="preserve">4) The future of primary energy supply and feedstocks of production plants and associated pollutants/carbon content </t>
        </is>
      </c>
      <c r="B24" s="42" t="n"/>
      <c r="C24" s="42" t="n"/>
      <c r="D24" s="150"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4" s="44" t="n"/>
    </row>
    <row r="25" ht="132" customHeight="1">
      <c r="A25" s="58" t="inlineStr">
        <is>
          <t>5) Global context</t>
        </is>
      </c>
      <c r="B25" s="42" t="n"/>
      <c r="C25" s="42" t="n"/>
      <c r="D25" s="150"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5" s="44" t="n"/>
    </row>
    <row r="26" ht="37.95" customHeight="1">
      <c r="A26" s="157" t="n"/>
      <c r="B26" s="157" t="n"/>
      <c r="C26" s="157" t="n"/>
      <c r="D26" s="157" t="n"/>
    </row>
    <row r="27" ht="18.75" customHeight="1">
      <c r="A27" s="219" t="inlineStr">
        <is>
          <t>CHEMICALS</t>
        </is>
      </c>
      <c r="B27" s="237" t="n"/>
      <c r="C27" s="237" t="n"/>
      <c r="D27" s="237" t="n"/>
      <c r="E27" s="237" t="n"/>
    </row>
    <row r="28" ht="46.8" customHeight="1">
      <c r="A28" s="40" t="inlineStr">
        <is>
          <t xml:space="preserve">Parts of the narratives </t>
        </is>
      </c>
      <c r="B28" s="40" t="inlineStr">
        <is>
          <t>Descriptions of changes over the time period 1: from short to medium term (now to 2030-35)</t>
        </is>
      </c>
      <c r="C28" s="40" t="inlineStr">
        <is>
          <t>Descriptions of changes over the time period 2: from medium to long-term (2030-35 to 2050-70)</t>
        </is>
      </c>
      <c r="D28" s="40" t="inlineStr">
        <is>
          <t>Guiding questions for the content to support your description and Guiding questions to complement dashboard's descriptions:</t>
        </is>
      </c>
      <c r="E28" s="40" t="inlineStr">
        <is>
          <t>Notes/comments/Questions</t>
        </is>
      </c>
    </row>
    <row r="29" ht="157.5" customHeight="1">
      <c r="A29" s="41" t="inlineStr">
        <is>
          <t>1) The future national consumption and trades of chemicals</t>
        </is>
      </c>
      <c r="B29" s="42" t="n"/>
      <c r="C29" s="42" t="n"/>
      <c r="D29" s="150" t="inlineStr">
        <is>
          <t>What are the drivers of the future national consumption?  Who are the end-users of chemical products?
Demand reduction measures:
- Substitution strategy 
- Improving material use/efficiency
- Increasing recycling
- Reducing waste</t>
        </is>
      </c>
      <c r="E29" s="44" t="n"/>
    </row>
    <row r="30" ht="163.5" customHeight="1">
      <c r="A30" s="58" t="inlineStr">
        <is>
          <t>2) The future investments and disinvestments in production plants</t>
        </is>
      </c>
      <c r="B30" s="42" t="n"/>
      <c r="C30" s="42" t="n"/>
      <c r="D30"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0" s="44" t="n"/>
    </row>
    <row r="31" ht="126.75" customHeight="1">
      <c r="A31" s="58" t="inlineStr">
        <is>
          <t>3) The operational efficiencies of production plants</t>
        </is>
      </c>
      <c r="B31" s="42" t="n"/>
      <c r="C31" s="42" t="n"/>
      <c r="D31" s="150" t="inlineStr">
        <is>
          <t xml:space="preserve">What improvements in production energy efficiency could be implemented?  
Are less emission intensive feedstock substitutes possible?
Are there ways to avoid waste in production processes?
</t>
        </is>
      </c>
      <c r="E31" s="44" t="n"/>
    </row>
    <row r="32" ht="218.25" customHeight="1">
      <c r="A32" s="58" t="inlineStr">
        <is>
          <t xml:space="preserve">4) The future of primary energy supply and feedstocks of production plants and associated pollutants/carbon content </t>
        </is>
      </c>
      <c r="B32" s="42" t="n"/>
      <c r="C32" s="42" t="n"/>
      <c r="D32" s="15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2" s="44" t="n"/>
    </row>
    <row r="33" ht="132" customHeight="1">
      <c r="A33" s="58" t="inlineStr">
        <is>
          <t>5) Global context</t>
        </is>
      </c>
      <c r="B33" s="42" t="n"/>
      <c r="C33" s="42" t="n"/>
      <c r="D33" s="15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3" s="44" t="n"/>
    </row>
    <row r="34" ht="37.95" customHeight="1">
      <c r="A34" s="157" t="n"/>
      <c r="B34" s="157" t="n"/>
      <c r="C34" s="157" t="n"/>
      <c r="D34" s="157" t="n"/>
    </row>
    <row r="35" ht="18.75" customHeight="1">
      <c r="A35" s="219" t="inlineStr">
        <is>
          <t>ALUMINIUM</t>
        </is>
      </c>
      <c r="B35" s="237" t="n"/>
      <c r="C35" s="237" t="n"/>
      <c r="D35" s="237" t="n"/>
      <c r="E35" s="237" t="n"/>
    </row>
    <row r="36" ht="46.8" customHeight="1">
      <c r="A36" s="40" t="inlineStr">
        <is>
          <t xml:space="preserve">Parts of the narratives </t>
        </is>
      </c>
      <c r="B36" s="40" t="inlineStr">
        <is>
          <t>Descriptions of changes over the time period 1: from short to medium term (now to 2030-35)</t>
        </is>
      </c>
      <c r="C36" s="40" t="inlineStr">
        <is>
          <t>Descriptions of changes over the time period 2: from medium to long-term (2030-35 to 2050-70)</t>
        </is>
      </c>
      <c r="D36" s="40" t="inlineStr">
        <is>
          <t>Guiding questions for the content to support your description and Guiding questions to complement dashboard's descriptions:</t>
        </is>
      </c>
      <c r="E36" s="40" t="inlineStr">
        <is>
          <t>Notes/comments/Questions</t>
        </is>
      </c>
    </row>
    <row r="37" ht="157.5" customHeight="1">
      <c r="A37" s="41" t="inlineStr">
        <is>
          <t>1) The future national consumption and trades of aluminium</t>
        </is>
      </c>
      <c r="B37" s="42" t="n"/>
      <c r="C37" s="42" t="n"/>
      <c r="D37" s="150" t="inlineStr">
        <is>
          <t>What are the drivers of the future national consumption?  Who are the end-users of aluminium products?
Demand reduction measures:
- Substitution strategy 
- Improving material use/efficiency
- Increasing recycling
- Reducing waste</t>
        </is>
      </c>
      <c r="E37" s="44" t="n"/>
    </row>
    <row r="38" ht="163.5" customHeight="1">
      <c r="A38" s="58" t="inlineStr">
        <is>
          <t>2) The future investments and disinvestments in production plants</t>
        </is>
      </c>
      <c r="B38" s="42" t="n"/>
      <c r="C38" s="42" t="n"/>
      <c r="D38"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8" s="44" t="n"/>
    </row>
    <row r="39" ht="126.75" customHeight="1">
      <c r="A39" s="58" t="inlineStr">
        <is>
          <t>3) The operational efficiencies of production plants</t>
        </is>
      </c>
      <c r="B39" s="42" t="n"/>
      <c r="C39" s="42" t="n"/>
      <c r="D39" s="150" t="inlineStr">
        <is>
          <t xml:space="preserve">What improvements in production energy efficiency could be implemented?  
Are less emission intensive feedstock substitutes possible?
Are there ways to avoid waste in production processes?
</t>
        </is>
      </c>
      <c r="E39" s="44" t="n"/>
    </row>
    <row r="40" ht="218.25" customHeight="1">
      <c r="A40" s="58" t="inlineStr">
        <is>
          <t xml:space="preserve">4) The future of primary energy supply and feedstocks of production plants and associated pollutants/carbon content </t>
        </is>
      </c>
      <c r="B40" s="42" t="n"/>
      <c r="C40" s="42" t="n"/>
      <c r="D40" s="15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0" s="44" t="n"/>
    </row>
    <row r="41" ht="132" customHeight="1">
      <c r="A41" s="58" t="inlineStr">
        <is>
          <t>5) Global context</t>
        </is>
      </c>
      <c r="B41" s="42" t="n"/>
      <c r="C41" s="42" t="n"/>
      <c r="D41" s="15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1" s="44" t="n"/>
    </row>
    <row r="42" ht="37.95" customHeight="1">
      <c r="A42" s="157" t="n"/>
      <c r="B42" s="157" t="n"/>
      <c r="C42" s="157" t="n"/>
      <c r="D42" s="157" t="n"/>
    </row>
    <row r="43" ht="18.75" customHeight="1">
      <c r="A43" s="219" t="inlineStr">
        <is>
          <t>OTHER EEI</t>
        </is>
      </c>
      <c r="B43" s="237" t="n"/>
      <c r="C43" s="237" t="n"/>
      <c r="D43" s="237" t="n"/>
      <c r="E43" s="237" t="n"/>
    </row>
    <row r="44" ht="46.8" customHeight="1">
      <c r="A44" s="40" t="inlineStr">
        <is>
          <t xml:space="preserve">Parts of the narratives </t>
        </is>
      </c>
      <c r="B44" s="40" t="inlineStr">
        <is>
          <t>Descriptions of changes over the time period 1: from short to medium term (now to 2030-35)</t>
        </is>
      </c>
      <c r="C44" s="40" t="inlineStr">
        <is>
          <t>Descriptions of changes over the time period 2: from medium to long-term (2030-35 to 2050-70)</t>
        </is>
      </c>
      <c r="D44" s="40" t="inlineStr">
        <is>
          <t>Guiding questions for the content to support your description and Guiding questions to complement dashboard's descriptions:</t>
        </is>
      </c>
      <c r="E44" s="40" t="inlineStr">
        <is>
          <t>Notes/comments/Questions</t>
        </is>
      </c>
    </row>
    <row r="45" ht="157.5" customHeight="1">
      <c r="A45" s="41" t="inlineStr">
        <is>
          <t>1) The future national consumption and trades of other EEI</t>
        </is>
      </c>
      <c r="B45" s="42" t="n"/>
      <c r="C45" s="42" t="n"/>
      <c r="D45" s="150" t="inlineStr">
        <is>
          <t>What are the drivers of the future national consumption?  Who are the end-users of EEI products?
Demand reduction measures:
- Substitution strategy 
- Improving material use/efficiency
- Increasing recycling
- Reducing waste</t>
        </is>
      </c>
      <c r="E45" s="44" t="n"/>
    </row>
    <row r="46" ht="163.5" customHeight="1">
      <c r="A46" s="58" t="inlineStr">
        <is>
          <t>2) The future investments and disinvestments in production plants</t>
        </is>
      </c>
      <c r="B46" s="42" t="n"/>
      <c r="C46" s="42" t="n"/>
      <c r="D46"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6" s="44" t="n"/>
    </row>
    <row r="47" ht="126.75" customHeight="1">
      <c r="A47" s="58" t="inlineStr">
        <is>
          <t>3) The operational efficiencies of production plants</t>
        </is>
      </c>
      <c r="B47" s="42" t="n"/>
      <c r="C47" s="42" t="n"/>
      <c r="D47" s="150" t="inlineStr">
        <is>
          <t xml:space="preserve">What improvements in production energy efficiency could be implemented?  
Are less emission intensive feedstock substitutes possible?
Are there ways to avoid waste in production processes?
</t>
        </is>
      </c>
      <c r="E47" s="44" t="n"/>
    </row>
    <row r="48" ht="218.25" customHeight="1">
      <c r="A48" s="58" t="inlineStr">
        <is>
          <t xml:space="preserve">4) The future of primary energy supply and feedstocks of production plants and associated pollutants/carbon content </t>
        </is>
      </c>
      <c r="B48" s="42" t="n"/>
      <c r="C48" s="42" t="n"/>
      <c r="D48" s="15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8" s="44" t="n"/>
    </row>
    <row r="49" ht="132" customHeight="1">
      <c r="A49" s="58" t="inlineStr">
        <is>
          <t>5) Global context</t>
        </is>
      </c>
      <c r="B49" s="42" t="n"/>
      <c r="C49" s="42" t="n"/>
      <c r="D49" s="15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9" s="44" t="n"/>
    </row>
  </sheetData>
  <mergeCells count="7">
    <mergeCell ref="A35:E35"/>
    <mergeCell ref="A43:E43"/>
    <mergeCell ref="A7:E7"/>
    <mergeCell ref="A19:E19"/>
    <mergeCell ref="A11:E11"/>
    <mergeCell ref="A5:E5"/>
    <mergeCell ref="A27:E27"/>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topLeftCell="A19" zoomScale="70" zoomScaleNormal="70" workbookViewId="0">
      <selection activeCell="A311" sqref="A311"/>
    </sheetView>
  </sheetViews>
  <sheetFormatPr baseColWidth="8" defaultColWidth="11.5546875" defaultRowHeight="14.4"/>
  <cols>
    <col width="40.77734375" customWidth="1" min="1" max="1"/>
    <col width="39.33203125" customWidth="1" min="2" max="2"/>
    <col width="19.21875" customWidth="1" min="10" max="10"/>
    <col width="16.77734375" bestFit="1" customWidth="1" min="11" max="11"/>
    <col width="17.44140625" bestFit="1" customWidth="1" min="12" max="12"/>
  </cols>
  <sheetData>
    <row r="1" ht="15.75" customHeight="1">
      <c r="A1" s="1" t="inlineStr">
        <is>
          <t>The Pathways Design Framework: ENERGY-INTENSIVE INDUSTRY (EII) DASHBOARD</t>
        </is>
      </c>
      <c r="B1" s="1" t="n"/>
      <c r="C1" s="1" t="n"/>
      <c r="D1" s="105" t="n"/>
      <c r="E1" s="105" t="n"/>
      <c r="F1" s="105" t="n"/>
      <c r="G1" s="105" t="n"/>
      <c r="H1" s="109" t="n"/>
      <c r="I1" s="105" t="n"/>
      <c r="J1" s="105" t="n"/>
    </row>
    <row r="2" ht="15.6" customHeight="1">
      <c r="A2" s="2" t="inlineStr">
        <is>
          <t>version Aug 2023</t>
        </is>
      </c>
      <c r="B2" s="1" t="n"/>
      <c r="C2" s="1" t="n"/>
      <c r="D2" s="105" t="n"/>
      <c r="E2" s="105" t="n"/>
      <c r="F2" s="105" t="n"/>
      <c r="G2" s="105" t="n"/>
      <c r="H2" s="109" t="n"/>
      <c r="I2" s="105" t="n"/>
      <c r="J2" s="105"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64" t="inlineStr">
        <is>
          <t>Extract of the Economy-wide DB TAB relevant rows for this sub-sector</t>
        </is>
      </c>
      <c r="B6" s="65" t="n"/>
      <c r="C6" s="65" t="n"/>
      <c r="D6" s="65" t="n"/>
      <c r="E6" s="65" t="n"/>
      <c r="F6" s="65" t="n"/>
      <c r="G6" s="65" t="n"/>
      <c r="H6" s="65" t="n"/>
      <c r="I6" s="65" t="n"/>
      <c r="J6" s="65" t="n"/>
    </row>
    <row r="7">
      <c r="A7" s="19" t="inlineStr">
        <is>
          <t>Average production per "GDP-EEI" unit</t>
        </is>
      </c>
      <c r="B7" s="30" t="inlineStr">
        <is>
          <t>t/2015 USD</t>
        </is>
      </c>
      <c r="C7" s="142">
        <f>C36/C43</f>
        <v/>
      </c>
      <c r="D7" s="142">
        <f>D36/D43</f>
        <v/>
      </c>
      <c r="E7" s="142">
        <f>E36/E43</f>
        <v/>
      </c>
      <c r="F7" s="142">
        <f>F36/F43</f>
        <v/>
      </c>
      <c r="G7" s="142">
        <f>G36/G43</f>
        <v/>
      </c>
      <c r="H7" s="142">
        <f>H36/H43</f>
        <v/>
      </c>
      <c r="I7" s="142">
        <f>I36/I43</f>
        <v/>
      </c>
    </row>
    <row r="8">
      <c r="A8" s="19" t="inlineStr">
        <is>
          <t>Energy use per ton produced</t>
        </is>
      </c>
      <c r="B8" s="19" t="inlineStr">
        <is>
          <t>MJ/t</t>
        </is>
      </c>
      <c r="C8" s="142">
        <f>(C52+C92+C132+C172+C212)*10^12/(C36*10^6)</f>
        <v/>
      </c>
      <c r="D8" s="142">
        <f>(D52+D92+D132+D172+D212)*10^12/(D36*10^6)</f>
        <v/>
      </c>
      <c r="E8" s="142">
        <f>(E52+E92+E132+E172+E212)*10^12/(E36*10^6)</f>
        <v/>
      </c>
      <c r="F8" s="142">
        <f>(F52+F92+F132+F172+F212)*10^12/(F36*10^6)</f>
        <v/>
      </c>
      <c r="G8" s="142">
        <f>(G52+G92+G132+G172+G212)*10^12/(G36*10^6)</f>
        <v/>
      </c>
      <c r="H8" s="142">
        <f>(H52+H92+H132+H172+H212)*10^12/(H36*10^6)</f>
        <v/>
      </c>
      <c r="I8" s="142">
        <f>(I52+I92+I132+I172+I212)*10^12/(I36*10^6)</f>
        <v/>
      </c>
    </row>
    <row r="9">
      <c r="A9" s="19" t="inlineStr">
        <is>
          <t>CO2 combustion emissions per energy unit</t>
        </is>
      </c>
      <c r="B9" s="19" t="inlineStr">
        <is>
          <t>gCO2/MJ</t>
        </is>
      </c>
      <c r="C9" s="142">
        <f>C278/(C52+C92+C132+C172+C212)</f>
        <v/>
      </c>
      <c r="D9" s="142">
        <f>D278/(D52+D92+D132+D172+D212)</f>
        <v/>
      </c>
      <c r="E9" s="142">
        <f>E278/(E52+E92+E132+E172+E212)</f>
        <v/>
      </c>
      <c r="F9" s="142">
        <f>F278/(F52+F92+F132+F172+F212)</f>
        <v/>
      </c>
      <c r="G9" s="142">
        <f>G278/(G52+G92+G132+G172+G212)</f>
        <v/>
      </c>
      <c r="H9" s="142">
        <f>H278/(H52+H92+H132+H172+H212)</f>
        <v/>
      </c>
      <c r="I9" s="142">
        <f>I278/(I52+I92+I132+I172+I212)</f>
        <v/>
      </c>
    </row>
    <row r="10">
      <c r="A10" s="19" t="inlineStr">
        <is>
          <t>Energy consumption</t>
        </is>
      </c>
      <c r="B10" s="19" t="inlineStr">
        <is>
          <t>PJ</t>
        </is>
      </c>
      <c r="C10" s="142">
        <f>(C52+C92+C132+C172+C212)*10^3</f>
        <v/>
      </c>
      <c r="D10" s="142">
        <f>(D52+D92+D132+D172+D212)*10^3</f>
        <v/>
      </c>
      <c r="E10" s="142">
        <f>(E52+E92+E132+E172+E212)*10^3</f>
        <v/>
      </c>
      <c r="F10" s="142">
        <f>(F52+F92+F132+F172+F212)*10^3</f>
        <v/>
      </c>
      <c r="G10" s="142">
        <f>(G52+G92+G132+G172+G212)*10^3</f>
        <v/>
      </c>
      <c r="H10" s="142">
        <f>(H52+H92+H132+H172+H212)*10^3</f>
        <v/>
      </c>
      <c r="I10" s="142">
        <f>(I52+I92+I132+I172+I212)*10^3</f>
        <v/>
      </c>
    </row>
    <row r="11">
      <c r="A11" s="31" t="inlineStr">
        <is>
          <t>Total CO2 energy-related emissions</t>
        </is>
      </c>
      <c r="B11" s="32" t="inlineStr">
        <is>
          <t>MtCO2</t>
        </is>
      </c>
      <c r="C11" s="142">
        <f>C278</f>
        <v/>
      </c>
      <c r="D11" s="142">
        <f>D278</f>
        <v/>
      </c>
      <c r="E11" s="142">
        <f>E278</f>
        <v/>
      </c>
      <c r="F11" s="142">
        <f>F278</f>
        <v/>
      </c>
      <c r="G11" s="142">
        <f>G278</f>
        <v/>
      </c>
      <c r="H11" s="142">
        <f>H278</f>
        <v/>
      </c>
      <c r="I11" s="142">
        <f>I278</f>
        <v/>
      </c>
    </row>
    <row r="12">
      <c r="A12" s="31" t="inlineStr">
        <is>
          <t>Total non-CO2 energy-related emissions</t>
        </is>
      </c>
      <c r="B12" s="32" t="inlineStr">
        <is>
          <t>MtCO2e</t>
        </is>
      </c>
      <c r="C12" s="142">
        <f>C279</f>
        <v/>
      </c>
      <c r="D12" s="142">
        <f>D279</f>
        <v/>
      </c>
      <c r="E12" s="142">
        <f>E279</f>
        <v/>
      </c>
      <c r="F12" s="142">
        <f>F279</f>
        <v/>
      </c>
      <c r="G12" s="142">
        <f>G279</f>
        <v/>
      </c>
      <c r="H12" s="142">
        <f>H279</f>
        <v/>
      </c>
      <c r="I12" s="142">
        <f>I279</f>
        <v/>
      </c>
    </row>
    <row r="13">
      <c r="A13" s="18" t="inlineStr">
        <is>
          <t>Process CO2 emission per ton produced</t>
        </is>
      </c>
      <c r="B13" s="19" t="inlineStr">
        <is>
          <t>gCO2/t</t>
        </is>
      </c>
      <c r="C13" s="142">
        <f>(C280+C281)*10^12/(C36*10^6)</f>
        <v/>
      </c>
      <c r="D13" s="142">
        <f>(D280+D281)*10^12/(D36*10^6)</f>
        <v/>
      </c>
      <c r="E13" s="142">
        <f>(E280+E281)*10^12/(E36*10^6)</f>
        <v/>
      </c>
      <c r="F13" s="142">
        <f>(F280+F281)*10^12/(F36*10^6)</f>
        <v/>
      </c>
      <c r="G13" s="142">
        <f>(G280+G281)*10^12/(G36*10^6)</f>
        <v/>
      </c>
      <c r="H13" s="142">
        <f>(H280+H281)*10^12/(H36*10^6)</f>
        <v/>
      </c>
      <c r="I13" s="142">
        <f>(I280+I281)*10^12/(I36*10^6)</f>
        <v/>
      </c>
    </row>
    <row r="14">
      <c r="A14" s="31" t="inlineStr">
        <is>
          <t>Total CO2 process-related emissions</t>
        </is>
      </c>
      <c r="B14" s="32" t="inlineStr">
        <is>
          <t>MtCO2</t>
        </is>
      </c>
      <c r="C14" s="156">
        <f>C280</f>
        <v/>
      </c>
      <c r="D14" s="156">
        <f>D280</f>
        <v/>
      </c>
      <c r="E14" s="156">
        <f>E280</f>
        <v/>
      </c>
      <c r="F14" s="156">
        <f>F280</f>
        <v/>
      </c>
      <c r="G14" s="156">
        <f>G280</f>
        <v/>
      </c>
      <c r="H14" s="156">
        <f>H280</f>
        <v/>
      </c>
      <c r="I14" s="156">
        <f>I280</f>
        <v/>
      </c>
    </row>
    <row r="15">
      <c r="A15" s="32" t="inlineStr">
        <is>
          <t>Total non-CO2 process-related emissions</t>
        </is>
      </c>
      <c r="B15" s="32" t="inlineStr">
        <is>
          <t>MtCO2e</t>
        </is>
      </c>
      <c r="C15" s="156">
        <f>C288</f>
        <v/>
      </c>
      <c r="D15" s="156">
        <f>D288</f>
        <v/>
      </c>
      <c r="E15" s="156">
        <f>E288</f>
        <v/>
      </c>
      <c r="F15" s="156">
        <f>F288</f>
        <v/>
      </c>
      <c r="G15" s="156">
        <f>G288</f>
        <v/>
      </c>
      <c r="H15" s="156">
        <f>H288</f>
        <v/>
      </c>
      <c r="I15" s="156">
        <f>I288</f>
        <v/>
      </c>
    </row>
    <row r="16">
      <c r="A16" s="19" t="inlineStr">
        <is>
          <t>Total CO2 captured and stored</t>
        </is>
      </c>
      <c r="B16" s="99" t="inlineStr">
        <is>
          <t>MtCO2 captured &amp; stored (positive values)</t>
        </is>
      </c>
      <c r="C16" s="156">
        <f>C317</f>
        <v/>
      </c>
      <c r="D16" s="156">
        <f>D317</f>
        <v/>
      </c>
      <c r="E16" s="156">
        <f>E317</f>
        <v/>
      </c>
      <c r="F16" s="156">
        <f>F317</f>
        <v/>
      </c>
      <c r="G16" s="156">
        <f>G317</f>
        <v/>
      </c>
      <c r="H16" s="156">
        <f>H317</f>
        <v/>
      </c>
      <c r="I16" s="156">
        <f>I317</f>
        <v/>
      </c>
    </row>
    <row r="17">
      <c r="A17" s="22" t="inlineStr">
        <is>
          <t>-of which Iron &amp; Steel</t>
        </is>
      </c>
      <c r="B17" s="99" t="inlineStr">
        <is>
          <t>MtCO2 captured &amp; stored (positive values)</t>
        </is>
      </c>
      <c r="C17" s="156">
        <f>C312</f>
        <v/>
      </c>
      <c r="D17" s="156">
        <f>D312</f>
        <v/>
      </c>
      <c r="E17" s="156">
        <f>E312</f>
        <v/>
      </c>
      <c r="F17" s="156">
        <f>F312</f>
        <v/>
      </c>
      <c r="G17" s="156">
        <f>G312</f>
        <v/>
      </c>
      <c r="H17" s="156">
        <f>H312</f>
        <v/>
      </c>
      <c r="I17" s="156">
        <f>I312</f>
        <v/>
      </c>
    </row>
    <row r="18">
      <c r="A18" s="22" t="inlineStr">
        <is>
          <t>-of which Cement</t>
        </is>
      </c>
      <c r="B18" s="99" t="inlineStr">
        <is>
          <t>MtCO2 captured &amp; stored (positive values)</t>
        </is>
      </c>
      <c r="C18" s="156">
        <f>C313</f>
        <v/>
      </c>
      <c r="D18" s="156">
        <f>D313</f>
        <v/>
      </c>
      <c r="E18" s="156">
        <f>E313</f>
        <v/>
      </c>
      <c r="F18" s="156">
        <f>F313</f>
        <v/>
      </c>
      <c r="G18" s="156">
        <f>G313</f>
        <v/>
      </c>
      <c r="H18" s="156">
        <f>H313</f>
        <v/>
      </c>
      <c r="I18" s="156">
        <f>I313</f>
        <v/>
      </c>
    </row>
    <row r="19">
      <c r="A19" s="22" t="inlineStr">
        <is>
          <t>-of which Chemicals</t>
        </is>
      </c>
      <c r="B19" s="99" t="inlineStr">
        <is>
          <t>MtCO2 captured &amp; stored (positive values)</t>
        </is>
      </c>
      <c r="C19" s="156">
        <f>C314</f>
        <v/>
      </c>
      <c r="D19" s="156">
        <f>D314</f>
        <v/>
      </c>
      <c r="E19" s="156">
        <f>E314</f>
        <v/>
      </c>
      <c r="F19" s="156">
        <f>F314</f>
        <v/>
      </c>
      <c r="G19" s="156">
        <f>G314</f>
        <v/>
      </c>
      <c r="H19" s="156">
        <f>H314</f>
        <v/>
      </c>
      <c r="I19" s="156">
        <f>I314</f>
        <v/>
      </c>
    </row>
    <row r="20">
      <c r="A20" s="65" t="n"/>
      <c r="B20" s="65" t="n"/>
      <c r="C20" s="65" t="n"/>
      <c r="D20" s="65" t="n"/>
      <c r="E20" s="65" t="n"/>
      <c r="F20" s="65" t="n"/>
      <c r="G20" s="65" t="n"/>
      <c r="H20" s="65" t="n"/>
      <c r="I20" s="65" t="n"/>
      <c r="J20" s="65" t="n"/>
    </row>
    <row r="21">
      <c r="A21" s="13" t="n"/>
      <c r="B21" s="13" t="n"/>
      <c r="C21" s="13" t="n"/>
      <c r="D21" s="13" t="n"/>
      <c r="E21" s="13" t="n"/>
      <c r="F21" s="13" t="n"/>
      <c r="G21" s="13" t="n"/>
      <c r="H21" s="13" t="n"/>
      <c r="I21" s="13" t="n"/>
      <c r="J21" s="13" t="n"/>
    </row>
    <row r="22">
      <c r="A22" s="13" t="n"/>
      <c r="B22" s="13" t="n"/>
      <c r="C22" s="13" t="n"/>
      <c r="D22" s="13" t="n"/>
      <c r="E22" s="13" t="n"/>
      <c r="F22" s="13" t="n"/>
      <c r="G22" s="13" t="n"/>
      <c r="H22" s="13" t="n"/>
      <c r="I22" s="13" t="n"/>
      <c r="J22" s="13" t="n"/>
    </row>
    <row r="23" ht="43.2" customHeight="1">
      <c r="A23" s="68" t="inlineStr">
        <is>
          <t>Variable</t>
        </is>
      </c>
      <c r="B23" s="68" t="inlineStr">
        <is>
          <t>Unit</t>
        </is>
      </c>
      <c r="C23" s="68" t="n">
        <v>2010</v>
      </c>
      <c r="D23" s="179">
        <f>'User guide'!B16</f>
        <v/>
      </c>
      <c r="E23" s="68" t="n">
        <v>2030</v>
      </c>
      <c r="F23" s="68" t="n">
        <v>2040</v>
      </c>
      <c r="G23" s="68" t="n">
        <v>2050</v>
      </c>
      <c r="H23" s="68" t="n">
        <v>2060</v>
      </c>
      <c r="I23" s="180" t="n">
        <v>2070</v>
      </c>
      <c r="J23" s="67" t="inlineStr">
        <is>
          <t>Consistency checks</t>
        </is>
      </c>
      <c r="K23" s="67" t="inlineStr">
        <is>
          <t>Method category</t>
        </is>
      </c>
      <c r="L23" s="67" t="inlineStr">
        <is>
          <t>Note &amp; comments</t>
        </is>
      </c>
    </row>
    <row r="24">
      <c r="A24" s="98" t="inlineStr">
        <is>
          <t>EEI demand</t>
        </is>
      </c>
      <c r="B24" s="16" t="n"/>
      <c r="C24" s="16" t="n"/>
      <c r="D24" s="16" t="n"/>
      <c r="E24" s="16" t="n"/>
      <c r="F24" s="16" t="n"/>
      <c r="G24" s="16" t="n"/>
      <c r="H24" s="16" t="n"/>
      <c r="I24" s="16" t="n"/>
      <c r="J24" s="183" t="n"/>
      <c r="K24" s="44" t="n"/>
      <c r="L24" s="44" t="n"/>
    </row>
    <row r="25">
      <c r="A25" s="91" t="inlineStr">
        <is>
          <t>Sectoral output Mt</t>
        </is>
      </c>
      <c r="B25" s="91" t="n"/>
      <c r="C25" s="91" t="n"/>
      <c r="D25" s="91" t="n"/>
      <c r="E25" s="91" t="n"/>
      <c r="F25" s="91" t="n"/>
      <c r="G25" s="91" t="n"/>
      <c r="H25" s="91" t="n"/>
      <c r="I25" s="91" t="n"/>
      <c r="J25" s="183" t="n"/>
      <c r="K25" s="44" t="n"/>
      <c r="L25" s="44" t="n"/>
    </row>
    <row r="26">
      <c r="A26" s="22" t="inlineStr">
        <is>
          <t>Total Iron and Steel production</t>
        </is>
      </c>
      <c r="B26" s="99" t="inlineStr">
        <is>
          <t>Mt</t>
        </is>
      </c>
      <c r="C26" s="37" t="n"/>
      <c r="D26" s="37" t="n"/>
      <c r="E26" s="37" t="n">
        <v>6.550104</v>
      </c>
      <c r="F26" s="37" t="n">
        <v>9.005433</v>
      </c>
      <c r="G26" s="37" t="n">
        <v>10.6554</v>
      </c>
      <c r="H26" s="37" t="n"/>
      <c r="I26" s="37" t="n"/>
      <c r="J26" s="44" t="n"/>
      <c r="K26" s="44" t="n"/>
      <c r="L26" s="44" t="n"/>
    </row>
    <row r="27">
      <c r="A27" s="100" t="inlineStr">
        <is>
          <t>of which: recycled as input</t>
        </is>
      </c>
      <c r="B27" s="99" t="inlineStr">
        <is>
          <t>Mt</t>
        </is>
      </c>
      <c r="C27" s="37" t="n"/>
      <c r="D27" s="37" t="n"/>
      <c r="E27" s="37" t="n"/>
      <c r="F27" s="37" t="n"/>
      <c r="G27" s="37" t="n"/>
      <c r="H27" s="37" t="n"/>
      <c r="I27" s="37" t="n"/>
      <c r="J27" s="44" t="n"/>
      <c r="K27" s="44" t="n"/>
      <c r="L27" s="44" t="n"/>
    </row>
    <row r="28">
      <c r="A28" s="22" t="inlineStr">
        <is>
          <t>Total Cement production</t>
        </is>
      </c>
      <c r="B28" s="99" t="inlineStr">
        <is>
          <t>Mt</t>
        </is>
      </c>
      <c r="C28" s="37" t="n"/>
      <c r="D28" s="37" t="n"/>
      <c r="E28" s="37" t="n">
        <v>16.681824</v>
      </c>
      <c r="F28" s="37" t="n">
        <v>24.030517</v>
      </c>
      <c r="G28" s="37" t="n">
        <v>34.488036</v>
      </c>
      <c r="H28" s="37" t="n"/>
      <c r="I28" s="37" t="n"/>
      <c r="J28" s="44" t="n"/>
      <c r="K28" s="44" t="n"/>
      <c r="L28" s="44" t="n"/>
    </row>
    <row r="29">
      <c r="A29" s="100" t="inlineStr">
        <is>
          <t>of which: recycled as input</t>
        </is>
      </c>
      <c r="B29" s="99" t="inlineStr">
        <is>
          <t>Mt</t>
        </is>
      </c>
      <c r="C29" s="37" t="n"/>
      <c r="D29" s="37" t="n"/>
      <c r="E29" s="37" t="n"/>
      <c r="F29" s="37" t="n"/>
      <c r="G29" s="37" t="n"/>
      <c r="H29" s="37" t="n"/>
      <c r="I29" s="37" t="n"/>
      <c r="J29" s="44" t="n"/>
      <c r="K29" s="44" t="n"/>
      <c r="L29" s="44" t="n"/>
    </row>
    <row r="30">
      <c r="A30" s="22" t="inlineStr">
        <is>
          <t>Total Chemicals production</t>
        </is>
      </c>
      <c r="B30" s="99" t="inlineStr">
        <is>
          <t>Mt</t>
        </is>
      </c>
      <c r="C30" s="37" t="n"/>
      <c r="D30" s="37" t="n"/>
      <c r="E30" s="37" t="n"/>
      <c r="F30" s="37" t="n"/>
      <c r="G30" s="37" t="n"/>
      <c r="H30" s="37" t="n"/>
      <c r="I30" s="37" t="n"/>
      <c r="J30" s="44" t="n"/>
      <c r="K30" s="44" t="n"/>
      <c r="L30" s="44" t="n"/>
    </row>
    <row r="31">
      <c r="A31" s="100" t="inlineStr">
        <is>
          <t>of which: recycled as input</t>
        </is>
      </c>
      <c r="B31" s="99" t="inlineStr">
        <is>
          <t>Mt</t>
        </is>
      </c>
      <c r="C31" s="37" t="n"/>
      <c r="D31" s="37" t="n"/>
      <c r="E31" s="37" t="n"/>
      <c r="F31" s="37" t="n"/>
      <c r="G31" s="37" t="n"/>
      <c r="H31" s="37" t="n"/>
      <c r="I31" s="37" t="n"/>
      <c r="J31" s="44" t="n"/>
      <c r="K31" s="44" t="n"/>
      <c r="L31" s="44" t="n"/>
    </row>
    <row r="32">
      <c r="A32" s="22" t="inlineStr">
        <is>
          <t>Total Aluminum</t>
        </is>
      </c>
      <c r="B32" s="99" t="inlineStr">
        <is>
          <t>Mt</t>
        </is>
      </c>
      <c r="C32" s="37" t="n"/>
      <c r="D32" s="37" t="n"/>
      <c r="E32" s="37" t="n">
        <v>0.72</v>
      </c>
      <c r="F32" s="37" t="n">
        <v>0.72</v>
      </c>
      <c r="G32" s="37" t="n">
        <v>0.72</v>
      </c>
      <c r="H32" s="37" t="n"/>
      <c r="I32" s="37" t="n"/>
      <c r="J32" s="44" t="n"/>
      <c r="K32" s="44" t="n"/>
      <c r="L32" s="44" t="n"/>
    </row>
    <row r="33">
      <c r="A33" s="100" t="inlineStr">
        <is>
          <t>of which: recycled as input</t>
        </is>
      </c>
      <c r="B33" s="99" t="inlineStr">
        <is>
          <t>Mt</t>
        </is>
      </c>
      <c r="C33" s="37" t="n"/>
      <c r="D33" s="37" t="n"/>
      <c r="E33" s="37" t="n"/>
      <c r="F33" s="37" t="n"/>
      <c r="G33" s="37" t="n"/>
      <c r="H33" s="37" t="n"/>
      <c r="I33" s="37" t="n"/>
      <c r="J33" s="44" t="n"/>
      <c r="K33" s="44" t="n"/>
      <c r="L33" s="44" t="n"/>
    </row>
    <row r="34">
      <c r="A34" s="22" t="inlineStr">
        <is>
          <t>Total Other EII (please specify)</t>
        </is>
      </c>
      <c r="B34" s="99" t="inlineStr">
        <is>
          <t>Mt</t>
        </is>
      </c>
      <c r="C34" s="37" t="n"/>
      <c r="D34" s="37" t="n"/>
      <c r="E34" s="37" t="n">
        <v>10.86263</v>
      </c>
      <c r="F34" s="37" t="n">
        <v>15.647846</v>
      </c>
      <c r="G34" s="37" t="n">
        <v>22.457422</v>
      </c>
      <c r="H34" s="37" t="n"/>
      <c r="I34" s="37" t="n"/>
      <c r="J34" s="44" t="n"/>
      <c r="K34" s="44" t="n"/>
      <c r="L34" s="44" t="n"/>
    </row>
    <row r="35">
      <c r="A35" s="100" t="inlineStr">
        <is>
          <t>of which: recycled as input</t>
        </is>
      </c>
      <c r="B35" s="99" t="inlineStr">
        <is>
          <t>Mt</t>
        </is>
      </c>
      <c r="C35" s="37" t="n"/>
      <c r="D35" s="37" t="n"/>
      <c r="E35" s="37" t="n"/>
      <c r="F35" s="37" t="n"/>
      <c r="G35" s="37" t="n"/>
      <c r="H35" s="37" t="n"/>
      <c r="I35" s="37" t="n"/>
      <c r="J35" s="44" t="n"/>
      <c r="K35" s="44" t="n"/>
      <c r="L35" s="44" t="n"/>
    </row>
    <row r="36">
      <c r="A36" s="101" t="inlineStr">
        <is>
          <t>Total</t>
        </is>
      </c>
      <c r="B36" s="102" t="inlineStr">
        <is>
          <t>Mt</t>
        </is>
      </c>
      <c r="C36" s="156">
        <f>SUM(C26:C35)</f>
        <v/>
      </c>
      <c r="D36" s="156">
        <f>SUM(D26:D35)</f>
        <v/>
      </c>
      <c r="E36" s="156">
        <f>SUM(E26:E35)</f>
        <v/>
      </c>
      <c r="F36" s="156">
        <f>SUM(F26:F35)</f>
        <v/>
      </c>
      <c r="G36" s="156">
        <f>SUM(G26:G35)</f>
        <v/>
      </c>
      <c r="H36" s="156">
        <f>SUM(H26:H35)</f>
        <v/>
      </c>
      <c r="I36" s="156">
        <f>SUM(I26:I35)</f>
        <v/>
      </c>
      <c r="J36" s="186" t="n"/>
      <c r="K36" s="44" t="n"/>
      <c r="L36" s="44" t="n"/>
    </row>
    <row r="37">
      <c r="A37" s="91" t="inlineStr">
        <is>
          <t>Sectoral GDP</t>
        </is>
      </c>
      <c r="B37" s="91" t="n"/>
      <c r="C37" s="91" t="n"/>
      <c r="D37" s="91" t="n"/>
      <c r="E37" s="91" t="n"/>
      <c r="F37" s="91" t="n"/>
      <c r="G37" s="91" t="n"/>
      <c r="H37" s="91" t="n"/>
      <c r="I37" s="91" t="n"/>
      <c r="J37" s="183" t="n"/>
      <c r="K37" s="44" t="n"/>
      <c r="L37" s="44" t="n"/>
    </row>
    <row r="38">
      <c r="A38" s="22" t="inlineStr">
        <is>
          <t>of which: Iron and Steel production</t>
        </is>
      </c>
      <c r="B38" s="99" t="inlineStr">
        <is>
          <t>Millions of USD 2015</t>
        </is>
      </c>
      <c r="C38" s="37" t="n"/>
      <c r="D38" s="37" t="n"/>
      <c r="E38" s="37" t="n">
        <v>1.799864</v>
      </c>
      <c r="F38" s="37" t="n">
        <v>2.592742</v>
      </c>
      <c r="G38" s="37" t="n">
        <v>3.721042</v>
      </c>
      <c r="H38" s="37" t="n"/>
      <c r="I38" s="37" t="n"/>
      <c r="J38" s="184" t="inlineStr">
        <is>
          <t>Macro - demo _ eco</t>
        </is>
      </c>
      <c r="K38" s="44" t="n"/>
      <c r="L38" s="44" t="n"/>
    </row>
    <row r="39">
      <c r="A39" s="22" t="inlineStr">
        <is>
          <t>of which: Cement production</t>
        </is>
      </c>
      <c r="B39" s="99" t="inlineStr">
        <is>
          <t>Millions of USD 2015</t>
        </is>
      </c>
      <c r="C39" s="37" t="n"/>
      <c r="D39" s="37" t="n"/>
      <c r="E39" s="37" t="n"/>
      <c r="F39" s="37" t="n"/>
      <c r="G39" s="37" t="n"/>
      <c r="H39" s="37" t="n"/>
      <c r="I39" s="37" t="n"/>
      <c r="J39" s="184" t="inlineStr">
        <is>
          <t>Macro - demo _ eco</t>
        </is>
      </c>
      <c r="K39" s="44" t="n"/>
      <c r="L39" s="44" t="n"/>
    </row>
    <row r="40">
      <c r="A40" s="22" t="inlineStr">
        <is>
          <t>of which: Chemicals production</t>
        </is>
      </c>
      <c r="B40" s="99" t="inlineStr">
        <is>
          <t>Millions of USD 2015</t>
        </is>
      </c>
      <c r="C40" s="37" t="n"/>
      <c r="D40" s="37" t="n"/>
      <c r="E40" s="37" t="n">
        <v>6.80668</v>
      </c>
      <c r="F40" s="37" t="n">
        <v>9.805165000000001</v>
      </c>
      <c r="G40" s="37" t="n">
        <v>14.072143</v>
      </c>
      <c r="H40" s="37" t="n"/>
      <c r="I40" s="37" t="n"/>
      <c r="J40" s="184" t="inlineStr">
        <is>
          <t>Macro - demo _ eco</t>
        </is>
      </c>
      <c r="K40" s="44" t="n"/>
      <c r="L40" s="44" t="n"/>
    </row>
    <row r="41">
      <c r="A41" s="22" t="inlineStr">
        <is>
          <t>of which: Aluminum</t>
        </is>
      </c>
      <c r="B41" s="99" t="inlineStr">
        <is>
          <t>Millions of USD 2015</t>
        </is>
      </c>
      <c r="C41" s="37" t="n"/>
      <c r="D41" s="37" t="n"/>
      <c r="E41" s="37" t="n"/>
      <c r="F41" s="37" t="n"/>
      <c r="G41" s="37" t="n"/>
      <c r="H41" s="37" t="n"/>
      <c r="I41" s="37" t="n"/>
      <c r="J41" s="44" t="n"/>
      <c r="K41" s="44" t="n"/>
      <c r="L41" s="44" t="n"/>
    </row>
    <row r="42">
      <c r="A42" s="22" t="inlineStr">
        <is>
          <t>of which: Other EII</t>
        </is>
      </c>
      <c r="B42" s="99" t="inlineStr">
        <is>
          <t>Millions of USD 2015</t>
        </is>
      </c>
      <c r="C42" s="37" t="n"/>
      <c r="D42" s="37" t="n"/>
      <c r="E42" s="37" t="n">
        <v>3.596275</v>
      </c>
      <c r="F42" s="37" t="n">
        <v>5.18051</v>
      </c>
      <c r="G42" s="37" t="n">
        <v>7.434946</v>
      </c>
      <c r="H42" s="37" t="n"/>
      <c r="I42" s="37" t="n"/>
      <c r="J42" s="44" t="n"/>
      <c r="K42" s="44" t="n"/>
      <c r="L42" s="44" t="n"/>
    </row>
    <row r="43">
      <c r="A43" s="101" t="inlineStr">
        <is>
          <t>Total</t>
        </is>
      </c>
      <c r="B43" s="102" t="inlineStr">
        <is>
          <t>Millions of USD 2015</t>
        </is>
      </c>
      <c r="C43" s="156">
        <f>SUM(C38:C42)</f>
        <v/>
      </c>
      <c r="D43" s="156">
        <f>SUM(D38:D42)</f>
        <v/>
      </c>
      <c r="E43" s="156">
        <f>SUM(E38:E42)</f>
        <v/>
      </c>
      <c r="F43" s="156">
        <f>SUM(F38:F42)</f>
        <v/>
      </c>
      <c r="G43" s="156">
        <f>SUM(G38:G42)</f>
        <v/>
      </c>
      <c r="H43" s="156">
        <f>SUM(H38:H42)</f>
        <v/>
      </c>
      <c r="I43" s="156">
        <f>SUM(I38:I42)</f>
        <v/>
      </c>
      <c r="J43" s="186" t="n"/>
      <c r="K43" s="44" t="n"/>
      <c r="L43" s="44" t="n"/>
    </row>
    <row r="44">
      <c r="A44" s="91" t="inlineStr">
        <is>
          <t>Other demand-related indicators</t>
        </is>
      </c>
      <c r="B44" s="91" t="n"/>
      <c r="C44" s="91" t="n"/>
      <c r="D44" s="91" t="n"/>
      <c r="E44" s="91" t="n"/>
      <c r="F44" s="91" t="n"/>
      <c r="G44" s="91" t="n"/>
      <c r="H44" s="91" t="n"/>
      <c r="I44" s="91" t="n"/>
      <c r="J44" s="183" t="n"/>
      <c r="K44" s="44" t="n"/>
      <c r="L44" s="44" t="n"/>
    </row>
    <row r="45">
      <c r="A45" s="99" t="inlineStr">
        <is>
          <t>Sectoral Construction GDP value</t>
        </is>
      </c>
      <c r="B45" s="99" t="inlineStr">
        <is>
          <t>Millions of USD 2015</t>
        </is>
      </c>
      <c r="C45" s="37" t="n"/>
      <c r="D45" s="37" t="n"/>
      <c r="E45" s="37" t="n"/>
      <c r="F45" s="37" t="n"/>
      <c r="G45" s="37" t="n"/>
      <c r="H45" s="37" t="n"/>
      <c r="I45" s="37" t="n"/>
      <c r="J45" s="184" t="inlineStr">
        <is>
          <t>Macro - demo _ eco</t>
        </is>
      </c>
      <c r="K45" s="44" t="n"/>
      <c r="L45" s="44" t="n"/>
    </row>
    <row r="46">
      <c r="A46" s="99" t="inlineStr">
        <is>
          <t>Total new built squaremeters</t>
        </is>
      </c>
      <c r="B46" s="99" t="inlineStr">
        <is>
          <t>Millions of sq. meters</t>
        </is>
      </c>
      <c r="C46" s="37" t="n"/>
      <c r="D46" s="37" t="n"/>
      <c r="E46" s="37" t="n"/>
      <c r="F46" s="37" t="n"/>
      <c r="G46" s="37" t="n"/>
      <c r="H46" s="37" t="n"/>
      <c r="I46" s="37" t="n"/>
      <c r="J46" s="184" t="inlineStr">
        <is>
          <t>Buildings</t>
        </is>
      </c>
      <c r="K46" s="44" t="n"/>
      <c r="L46" s="44" t="n"/>
    </row>
    <row r="47">
      <c r="A47" s="99" t="inlineStr">
        <is>
          <t>CEMENT PROD - Quantity of concrete</t>
        </is>
      </c>
      <c r="B47" s="99" t="inlineStr">
        <is>
          <t>Mt</t>
        </is>
      </c>
      <c r="C47" s="37" t="n"/>
      <c r="D47" s="37" t="n"/>
      <c r="E47" s="37" t="n"/>
      <c r="F47" s="37" t="n"/>
      <c r="G47" s="37" t="n"/>
      <c r="H47" s="37" t="n"/>
      <c r="I47" s="37" t="n"/>
      <c r="J47" s="44" t="n"/>
      <c r="K47" s="44" t="n"/>
      <c r="L47" s="44" t="n"/>
    </row>
    <row r="48">
      <c r="A48" s="99" t="inlineStr">
        <is>
          <t>CEMENT PROD - Quantity of clinker</t>
        </is>
      </c>
      <c r="B48" s="99" t="inlineStr">
        <is>
          <t>Mt</t>
        </is>
      </c>
      <c r="C48" s="37" t="n"/>
      <c r="D48" s="37" t="n"/>
      <c r="E48" s="37" t="n">
        <v>8.340911999999999</v>
      </c>
      <c r="F48" s="37" t="n">
        <v>12.015259</v>
      </c>
      <c r="G48" s="37" t="n">
        <v>17.244018</v>
      </c>
      <c r="H48" s="37" t="n"/>
      <c r="I48" s="37" t="n"/>
      <c r="J48" s="44" t="n"/>
      <c r="K48" s="44" t="n"/>
      <c r="L48" s="44" t="n"/>
    </row>
    <row r="49">
      <c r="A49" s="99" t="inlineStr">
        <is>
          <t>ALUMINIUM PROD - Quantity of bauxite</t>
        </is>
      </c>
      <c r="B49" s="99" t="inlineStr">
        <is>
          <t>Mt</t>
        </is>
      </c>
      <c r="C49" s="37" t="n"/>
      <c r="D49" s="37" t="n"/>
      <c r="E49" s="37" t="n"/>
      <c r="F49" s="37" t="n"/>
      <c r="G49" s="37" t="n"/>
      <c r="H49" s="37" t="n"/>
      <c r="I49" s="37" t="n"/>
      <c r="J49" s="44" t="n"/>
      <c r="K49" s="44" t="n"/>
      <c r="L49" s="44" t="n"/>
    </row>
    <row r="50">
      <c r="A50" s="103" t="inlineStr">
        <is>
          <t>Iron &amp; Steel: Energy consumption and emissions from fuel combustion</t>
        </is>
      </c>
      <c r="B50" s="16" t="n"/>
      <c r="C50" s="16" t="n"/>
      <c r="D50" s="16" t="n"/>
      <c r="E50" s="16" t="n"/>
      <c r="F50" s="16" t="n"/>
      <c r="G50" s="16" t="n"/>
      <c r="H50" s="16" t="n"/>
      <c r="I50" s="16" t="n"/>
      <c r="J50" s="44" t="n"/>
      <c r="K50" s="44" t="n"/>
      <c r="L50" s="44" t="n"/>
    </row>
    <row r="51">
      <c r="A51" s="91" t="inlineStr">
        <is>
          <t>Energy consumption</t>
        </is>
      </c>
      <c r="B51" s="91" t="n"/>
      <c r="C51" s="91" t="n"/>
      <c r="D51" s="91" t="n"/>
      <c r="E51" s="91" t="n"/>
      <c r="F51" s="91" t="n"/>
      <c r="G51" s="91" t="n"/>
      <c r="H51" s="91" t="n"/>
      <c r="I51" s="91" t="n"/>
      <c r="J51" s="44" t="n"/>
      <c r="K51" s="44" t="n"/>
      <c r="L51" s="44" t="n"/>
    </row>
    <row r="52">
      <c r="A52" s="99" t="inlineStr">
        <is>
          <t>Total Energy Consumption</t>
        </is>
      </c>
      <c r="B52" s="99" t="inlineStr">
        <is>
          <t>EJ</t>
        </is>
      </c>
      <c r="C52" s="156">
        <f>SUM(C53:C69)</f>
        <v/>
      </c>
      <c r="D52" s="156">
        <f>SUM(D53:D69)</f>
        <v/>
      </c>
      <c r="E52" s="156">
        <f>SUM(E53:E69)</f>
        <v/>
      </c>
      <c r="F52" s="156">
        <f>SUM(F53:F69)</f>
        <v/>
      </c>
      <c r="G52" s="156">
        <f>SUM(G53:G69)</f>
        <v/>
      </c>
      <c r="H52" s="156">
        <f>SUM(H53:H69)</f>
        <v/>
      </c>
      <c r="I52" s="156">
        <f>SUM(I53:I69)</f>
        <v/>
      </c>
      <c r="J52" s="44" t="n"/>
      <c r="K52" s="44" t="n"/>
      <c r="L52" s="44" t="n"/>
    </row>
    <row r="53">
      <c r="A53" s="99" t="inlineStr">
        <is>
          <t xml:space="preserve">SOLID FUEL: Sub-Bituminous Coal </t>
        </is>
      </c>
      <c r="B53" s="99" t="inlineStr">
        <is>
          <t>EJ</t>
        </is>
      </c>
      <c r="C53" s="37" t="n"/>
      <c r="D53" s="37" t="n"/>
      <c r="E53" s="37" t="n">
        <v>0.035813</v>
      </c>
      <c r="F53" s="37" t="n">
        <v>0.018855</v>
      </c>
      <c r="G53" s="37" t="n"/>
      <c r="H53" s="37" t="n"/>
      <c r="I53" s="37" t="n"/>
      <c r="J53" s="44" t="n"/>
      <c r="K53" s="44" t="n"/>
      <c r="L53" s="44" t="n"/>
    </row>
    <row r="54">
      <c r="A54" s="99" t="inlineStr">
        <is>
          <t xml:space="preserve">SOLID FUEL: Anthracite </t>
        </is>
      </c>
      <c r="B54" s="99" t="inlineStr">
        <is>
          <t>EJ</t>
        </is>
      </c>
      <c r="C54" s="37" t="n"/>
      <c r="D54" s="37" t="n"/>
      <c r="E54" s="37" t="n"/>
      <c r="F54" s="37" t="n"/>
      <c r="G54" s="37" t="n"/>
      <c r="H54" s="37" t="n"/>
      <c r="I54" s="37" t="n"/>
      <c r="J54" s="44" t="n"/>
      <c r="K54" s="44" t="n"/>
      <c r="L54" s="44" t="n"/>
    </row>
    <row r="55">
      <c r="A55" s="99" t="inlineStr">
        <is>
          <t xml:space="preserve">SOLID FUEL: Lignite </t>
        </is>
      </c>
      <c r="B55" s="99" t="inlineStr">
        <is>
          <t>EJ</t>
        </is>
      </c>
      <c r="C55" s="37" t="n"/>
      <c r="D55" s="37" t="n"/>
      <c r="E55" s="37" t="n"/>
      <c r="F55" s="37" t="n"/>
      <c r="G55" s="37" t="n"/>
      <c r="H55" s="37" t="n"/>
      <c r="I55" s="37" t="n"/>
      <c r="J55" s="44" t="n"/>
      <c r="K55" s="44" t="n"/>
      <c r="L55" s="44" t="n"/>
    </row>
    <row r="56">
      <c r="A56" s="99" t="inlineStr">
        <is>
          <t>SOLID FUEL: Coking Coal</t>
        </is>
      </c>
      <c r="B56" s="99" t="inlineStr">
        <is>
          <t>EJ</t>
        </is>
      </c>
      <c r="C56" s="37" t="n"/>
      <c r="D56" s="37" t="n"/>
      <c r="E56" s="37" t="n">
        <v>0.032914</v>
      </c>
      <c r="F56" s="37" t="n">
        <v>0.038649</v>
      </c>
      <c r="G56" s="37" t="n"/>
      <c r="H56" s="37" t="n"/>
      <c r="I56" s="37" t="n"/>
      <c r="J56" s="44" t="n"/>
      <c r="K56" s="44" t="n"/>
      <c r="L56" s="44" t="n"/>
    </row>
    <row r="57">
      <c r="A57" s="99" t="inlineStr">
        <is>
          <t>SOLID FUEL: Petroleum Coke</t>
        </is>
      </c>
      <c r="B57" s="99" t="inlineStr">
        <is>
          <t>EJ</t>
        </is>
      </c>
      <c r="C57" s="37" t="n"/>
      <c r="D57" s="37" t="n"/>
      <c r="E57" s="37" t="n"/>
      <c r="F57" s="37" t="n"/>
      <c r="G57" s="37" t="n"/>
      <c r="H57" s="37" t="n"/>
      <c r="I57" s="37" t="n"/>
      <c r="J57" s="44" t="n"/>
      <c r="K57" s="44" t="n"/>
      <c r="L57" s="44" t="n"/>
    </row>
    <row r="58">
      <c r="A58" s="99" t="inlineStr">
        <is>
          <t>LIQUID FUEL: Kerosene</t>
        </is>
      </c>
      <c r="B58" s="99" t="inlineStr">
        <is>
          <t>EJ</t>
        </is>
      </c>
      <c r="C58" s="37" t="n"/>
      <c r="D58" s="37" t="n"/>
      <c r="E58" s="37" t="n"/>
      <c r="F58" s="37" t="n"/>
      <c r="G58" s="37" t="n"/>
      <c r="H58" s="37" t="n"/>
      <c r="I58" s="37" t="n"/>
      <c r="J58" s="44" t="n"/>
      <c r="K58" s="44" t="n"/>
      <c r="L58" s="44" t="n"/>
    </row>
    <row r="59">
      <c r="A59" s="99" t="inlineStr">
        <is>
          <t>LIQUID FUEL: Diesel Oil</t>
        </is>
      </c>
      <c r="B59" s="99" t="inlineStr">
        <is>
          <t>EJ</t>
        </is>
      </c>
      <c r="C59" s="37" t="n"/>
      <c r="D59" s="37" t="n"/>
      <c r="E59" s="37" t="n"/>
      <c r="F59" s="37" t="n"/>
      <c r="G59" s="37" t="n"/>
      <c r="H59" s="37" t="n"/>
      <c r="I59" s="37" t="n"/>
      <c r="J59" s="44" t="n"/>
      <c r="K59" s="44" t="n"/>
      <c r="L59" s="44" t="n"/>
    </row>
    <row r="60">
      <c r="A60" s="99" t="inlineStr">
        <is>
          <t>LIQUID FUEL: Residual Fuel Oil</t>
        </is>
      </c>
      <c r="B60" s="99" t="inlineStr">
        <is>
          <t>EJ</t>
        </is>
      </c>
      <c r="C60" s="37" t="n"/>
      <c r="D60" s="37" t="n"/>
      <c r="E60" s="37" t="n"/>
      <c r="F60" s="37" t="n"/>
      <c r="G60" s="37" t="n"/>
      <c r="H60" s="37" t="n"/>
      <c r="I60" s="37" t="n"/>
      <c r="J60" s="44" t="n"/>
      <c r="K60" s="44" t="n"/>
      <c r="L60" s="44" t="n"/>
    </row>
    <row r="61">
      <c r="A61" s="99" t="inlineStr">
        <is>
          <t>LIQUID FUEL: Liquefied Petroleum Gases</t>
        </is>
      </c>
      <c r="B61" s="99" t="inlineStr">
        <is>
          <t>EJ</t>
        </is>
      </c>
      <c r="C61" s="37" t="n"/>
      <c r="D61" s="37" t="n"/>
      <c r="E61" s="37" t="n">
        <v>0.003644</v>
      </c>
      <c r="F61" s="37" t="n">
        <v>0.004495</v>
      </c>
      <c r="G61" s="37" t="n">
        <v>0.002257</v>
      </c>
      <c r="H61" s="37" t="n"/>
      <c r="I61" s="37" t="n"/>
      <c r="J61" s="44" t="n"/>
      <c r="K61" s="44" t="n"/>
      <c r="L61" s="44" t="n"/>
    </row>
    <row r="62">
      <c r="A62" s="99" t="inlineStr">
        <is>
          <t>LIQUID FUEL: Natural Gas Liquids</t>
        </is>
      </c>
      <c r="B62" s="99" t="inlineStr">
        <is>
          <t>EJ</t>
        </is>
      </c>
      <c r="C62" s="37" t="n"/>
      <c r="D62" s="37" t="n"/>
      <c r="E62" s="37" t="n"/>
      <c r="F62" s="37" t="n"/>
      <c r="G62" s="37" t="n"/>
      <c r="H62" s="37" t="n"/>
      <c r="I62" s="37" t="n"/>
      <c r="J62" s="44" t="n"/>
      <c r="K62" s="44" t="n"/>
      <c r="L62" s="44" t="n"/>
    </row>
    <row r="63">
      <c r="A63" s="99" t="inlineStr">
        <is>
          <t>LIQUID FUEL: Crude Oil or Naptha</t>
        </is>
      </c>
      <c r="B63" s="99" t="inlineStr">
        <is>
          <t>EJ</t>
        </is>
      </c>
      <c r="C63" s="37" t="n"/>
      <c r="D63" s="37" t="n"/>
      <c r="E63" s="37" t="n"/>
      <c r="F63" s="37" t="n"/>
      <c r="G63" s="37" t="n"/>
      <c r="H63" s="37" t="n"/>
      <c r="I63" s="37" t="n"/>
      <c r="J63" s="44" t="n"/>
      <c r="K63" s="44" t="n"/>
      <c r="L63" s="44" t="n"/>
    </row>
    <row r="64">
      <c r="A64" s="99" t="inlineStr">
        <is>
          <t xml:space="preserve">GASEOUS FUEL: Natural Gas </t>
        </is>
      </c>
      <c r="B64" s="99" t="inlineStr">
        <is>
          <t>EJ</t>
        </is>
      </c>
      <c r="C64" s="37" t="n"/>
      <c r="D64" s="37" t="n"/>
      <c r="E64" s="37" t="n">
        <v>0.014685</v>
      </c>
      <c r="F64" s="37" t="n">
        <v>0.018559</v>
      </c>
      <c r="G64" s="37" t="n">
        <v>0.002219</v>
      </c>
      <c r="H64" s="37" t="n"/>
      <c r="I64" s="37" t="n"/>
      <c r="J64" s="44" t="n"/>
      <c r="K64" s="44" t="n"/>
      <c r="L64" s="44" t="n"/>
    </row>
    <row r="65">
      <c r="A65" s="99" t="inlineStr">
        <is>
          <t>BIOMASS FUEL: Wood/Wood Waste, other Biomass</t>
        </is>
      </c>
      <c r="B65" s="99" t="inlineStr">
        <is>
          <t>EJ</t>
        </is>
      </c>
      <c r="C65" s="37" t="n"/>
      <c r="D65" s="37" t="n"/>
      <c r="E65" s="37" t="n"/>
      <c r="F65" s="37" t="n"/>
      <c r="G65" s="37" t="n"/>
      <c r="H65" s="37" t="n"/>
      <c r="I65" s="37" t="n"/>
      <c r="J65" s="44" t="n"/>
      <c r="K65" s="44" t="n"/>
      <c r="L65" s="44" t="n"/>
    </row>
    <row r="66">
      <c r="A66" s="99" t="inlineStr">
        <is>
          <t>WASTE FUEL: Plastics, tyres</t>
        </is>
      </c>
      <c r="B66" s="99" t="inlineStr">
        <is>
          <t>EJ</t>
        </is>
      </c>
      <c r="C66" s="37" t="n"/>
      <c r="D66" s="37" t="n"/>
      <c r="E66" s="37" t="n"/>
      <c r="F66" s="37" t="n"/>
      <c r="G66" s="37" t="n"/>
      <c r="H66" s="37" t="n"/>
      <c r="I66" s="37" t="n"/>
      <c r="J66" s="44" t="n"/>
      <c r="K66" s="44" t="n"/>
      <c r="L66" s="44" t="n"/>
    </row>
    <row r="67">
      <c r="A67" s="99" t="inlineStr">
        <is>
          <t>RENEWABLE ENERGY: Green hydrogen, Solar thermal</t>
        </is>
      </c>
      <c r="B67" s="99" t="inlineStr">
        <is>
          <t>EJ</t>
        </is>
      </c>
      <c r="C67" s="37" t="n"/>
      <c r="D67" s="37" t="n"/>
      <c r="E67" s="37" t="n"/>
      <c r="F67" s="37" t="n">
        <v>0.01193</v>
      </c>
      <c r="G67" s="37" t="n">
        <v>0.045648</v>
      </c>
      <c r="H67" s="37" t="n"/>
      <c r="I67" s="37" t="n"/>
      <c r="J67" s="44" t="n"/>
      <c r="K67" s="44" t="n"/>
      <c r="L67" s="44" t="n"/>
    </row>
    <row r="68">
      <c r="A68" s="99" t="inlineStr">
        <is>
          <t>ELECTRICITY</t>
        </is>
      </c>
      <c r="B68" s="99" t="inlineStr">
        <is>
          <t>EJ</t>
        </is>
      </c>
      <c r="C68" s="37" t="n"/>
      <c r="D68" s="37" t="n"/>
      <c r="E68" s="37" t="n">
        <v>0.0172</v>
      </c>
      <c r="F68" s="37" t="n">
        <v>0.026923</v>
      </c>
      <c r="G68" s="37" t="n">
        <v>0.038838</v>
      </c>
      <c r="H68" s="37" t="n"/>
      <c r="I68" s="37" t="n"/>
      <c r="J68" s="44" t="n"/>
      <c r="K68" s="44" t="n"/>
      <c r="L68" s="44" t="n"/>
    </row>
    <row r="69">
      <c r="A69" s="99" t="inlineStr">
        <is>
          <t>Others</t>
        </is>
      </c>
      <c r="B69" s="99" t="inlineStr">
        <is>
          <t>EJ</t>
        </is>
      </c>
      <c r="C69" s="37" t="n"/>
      <c r="D69" s="37" t="n"/>
      <c r="E69" s="37" t="n"/>
      <c r="F69" s="37" t="n"/>
      <c r="G69" s="37" t="n"/>
      <c r="H69" s="37" t="n"/>
      <c r="I69" s="37" t="n"/>
      <c r="J69" s="44" t="n"/>
      <c r="K69" s="44" t="n"/>
      <c r="L69" s="44" t="n"/>
    </row>
    <row r="70">
      <c r="A70" s="91" t="inlineStr">
        <is>
          <t>Related combustion emissions - without counting CCS</t>
        </is>
      </c>
      <c r="B70" s="91" t="n"/>
      <c r="C70" s="91" t="n"/>
      <c r="D70" s="91" t="n"/>
      <c r="E70" s="91" t="n"/>
      <c r="F70" s="91" t="n"/>
      <c r="G70" s="91" t="n"/>
      <c r="H70" s="91" t="n"/>
      <c r="I70" s="91" t="n"/>
      <c r="J70" s="183" t="n"/>
      <c r="K70" s="44" t="n"/>
      <c r="L70" s="44" t="n"/>
    </row>
    <row r="71">
      <c r="A71" s="99" t="inlineStr">
        <is>
          <t>Total Combustion CO2 emissions</t>
        </is>
      </c>
      <c r="B71" s="99" t="inlineStr">
        <is>
          <t>MtCO2</t>
        </is>
      </c>
      <c r="C71" s="156">
        <f>SUM(C72:C88)</f>
        <v/>
      </c>
      <c r="D71" s="156">
        <f>SUM(D72:D88)</f>
        <v/>
      </c>
      <c r="E71" s="156">
        <f>SUM(E72:E88)</f>
        <v/>
      </c>
      <c r="F71" s="156">
        <f>SUM(F72:F88)</f>
        <v/>
      </c>
      <c r="G71" s="156">
        <f>SUM(G72:G88)</f>
        <v/>
      </c>
      <c r="H71" s="156">
        <f>SUM(H72:H88)</f>
        <v/>
      </c>
      <c r="I71" s="156">
        <f>SUM(I72:I88)</f>
        <v/>
      </c>
      <c r="J71" s="44" t="n"/>
      <c r="K71" s="44" t="n"/>
      <c r="L71" s="44" t="n"/>
    </row>
    <row r="72">
      <c r="A72" s="99" t="inlineStr">
        <is>
          <t xml:space="preserve">SOLID FUEL: Sub-Bituminous Coal </t>
        </is>
      </c>
      <c r="B72" s="99" t="inlineStr">
        <is>
          <t>MtCO2</t>
        </is>
      </c>
      <c r="C72" s="37" t="n"/>
      <c r="D72" s="37" t="n"/>
      <c r="E72" s="37" t="n"/>
      <c r="F72" s="37" t="n"/>
      <c r="G72" s="37" t="n"/>
      <c r="H72" s="37" t="n"/>
      <c r="I72" s="37" t="n"/>
      <c r="J72" s="44" t="n"/>
      <c r="K72" s="44" t="n"/>
      <c r="L72" s="44" t="n"/>
    </row>
    <row r="73">
      <c r="A73" s="99" t="inlineStr">
        <is>
          <t xml:space="preserve">SOLID FUEL: Anthracite </t>
        </is>
      </c>
      <c r="B73" s="99" t="inlineStr">
        <is>
          <t>MtCO2</t>
        </is>
      </c>
      <c r="C73" s="37" t="n"/>
      <c r="D73" s="37" t="n"/>
      <c r="E73" s="37" t="n"/>
      <c r="F73" s="37" t="n"/>
      <c r="G73" s="37" t="n"/>
      <c r="H73" s="37" t="n"/>
      <c r="I73" s="37" t="n"/>
      <c r="J73" s="44" t="n"/>
      <c r="K73" s="44" t="n"/>
      <c r="L73" s="44" t="n"/>
    </row>
    <row r="74">
      <c r="A74" s="99" t="inlineStr">
        <is>
          <t xml:space="preserve">SOLID FUEL: Lignite </t>
        </is>
      </c>
      <c r="B74" s="99" t="inlineStr">
        <is>
          <t>MtCO2</t>
        </is>
      </c>
      <c r="C74" s="37" t="n"/>
      <c r="D74" s="37" t="n"/>
      <c r="E74" s="37" t="n"/>
      <c r="F74" s="37" t="n"/>
      <c r="G74" s="37" t="n"/>
      <c r="H74" s="37" t="n"/>
      <c r="I74" s="37" t="n"/>
      <c r="J74" s="44" t="n"/>
      <c r="K74" s="44" t="n"/>
      <c r="L74" s="44" t="n"/>
    </row>
    <row r="75">
      <c r="A75" s="99" t="inlineStr">
        <is>
          <t>SOLID FUEL: Coking Coal</t>
        </is>
      </c>
      <c r="B75" s="99" t="inlineStr">
        <is>
          <t>MtCO2</t>
        </is>
      </c>
      <c r="C75" s="37" t="n"/>
      <c r="D75" s="37" t="n"/>
      <c r="E75" s="37" t="n"/>
      <c r="F75" s="37" t="n"/>
      <c r="G75" s="37" t="n"/>
      <c r="H75" s="37" t="n"/>
      <c r="I75" s="37" t="n"/>
      <c r="J75" s="44" t="n"/>
      <c r="K75" s="44" t="n"/>
      <c r="L75" s="44" t="n"/>
    </row>
    <row r="76">
      <c r="A76" s="99" t="inlineStr">
        <is>
          <t>SOLID FUEL: Petroleum Coke</t>
        </is>
      </c>
      <c r="B76" s="99" t="inlineStr">
        <is>
          <t>MtCO2</t>
        </is>
      </c>
      <c r="C76" s="37" t="n"/>
      <c r="D76" s="37" t="n"/>
      <c r="E76" s="37" t="n"/>
      <c r="F76" s="37" t="n"/>
      <c r="G76" s="37" t="n"/>
      <c r="H76" s="37" t="n"/>
      <c r="I76" s="37" t="n"/>
      <c r="J76" s="44" t="n"/>
      <c r="K76" s="44" t="n"/>
      <c r="L76" s="44" t="n"/>
    </row>
    <row r="77">
      <c r="A77" s="99" t="inlineStr">
        <is>
          <t>LIQUID FUEL: Kerosene</t>
        </is>
      </c>
      <c r="B77" s="99" t="inlineStr">
        <is>
          <t>MtCO2</t>
        </is>
      </c>
      <c r="C77" s="37" t="n"/>
      <c r="D77" s="37" t="n"/>
      <c r="E77" s="37" t="n"/>
      <c r="F77" s="37" t="n"/>
      <c r="G77" s="37" t="n"/>
      <c r="H77" s="37" t="n"/>
      <c r="I77" s="37" t="n"/>
      <c r="J77" s="44" t="n"/>
      <c r="K77" s="44" t="n"/>
      <c r="L77" s="44" t="n"/>
    </row>
    <row r="78">
      <c r="A78" s="99" t="inlineStr">
        <is>
          <t>LIQUID FUEL: Diesel Oil</t>
        </is>
      </c>
      <c r="B78" s="99" t="inlineStr">
        <is>
          <t>MtCO2</t>
        </is>
      </c>
      <c r="C78" s="37" t="n"/>
      <c r="D78" s="37" t="n"/>
      <c r="E78" s="37" t="n"/>
      <c r="F78" s="37" t="n"/>
      <c r="G78" s="37" t="n"/>
      <c r="H78" s="37" t="n"/>
      <c r="I78" s="37" t="n"/>
      <c r="J78" s="44" t="n"/>
      <c r="K78" s="44" t="n"/>
      <c r="L78" s="44" t="n"/>
    </row>
    <row r="79">
      <c r="A79" s="99" t="inlineStr">
        <is>
          <t>LIQUID FUEL: Residual Fuel Oil</t>
        </is>
      </c>
      <c r="B79" s="99" t="inlineStr">
        <is>
          <t>MtCO2</t>
        </is>
      </c>
      <c r="C79" s="37" t="n"/>
      <c r="D79" s="37" t="n"/>
      <c r="E79" s="37" t="n"/>
      <c r="F79" s="37" t="n"/>
      <c r="G79" s="37" t="n"/>
      <c r="H79" s="37" t="n"/>
      <c r="I79" s="37" t="n"/>
      <c r="J79" s="44" t="n"/>
      <c r="K79" s="44" t="n"/>
      <c r="L79" s="44" t="n"/>
    </row>
    <row r="80">
      <c r="A80" s="99" t="inlineStr">
        <is>
          <t>LIQUID FUEL: Liquefied Petroleum Gases</t>
        </is>
      </c>
      <c r="B80" s="99" t="inlineStr">
        <is>
          <t>MtCO2</t>
        </is>
      </c>
      <c r="C80" s="37" t="n"/>
      <c r="D80" s="37" t="n"/>
      <c r="E80" s="37" t="n">
        <v>0.229968</v>
      </c>
      <c r="F80" s="37" t="n">
        <v>0.283658</v>
      </c>
      <c r="G80" s="37" t="n">
        <v>0.142409</v>
      </c>
      <c r="H80" s="37" t="n"/>
      <c r="I80" s="37" t="n"/>
      <c r="J80" s="44" t="n"/>
      <c r="K80" s="44" t="n"/>
      <c r="L80" s="44" t="n"/>
    </row>
    <row r="81">
      <c r="A81" s="99" t="inlineStr">
        <is>
          <t>LIQUID FUEL: Natural Gas Liquids</t>
        </is>
      </c>
      <c r="B81" s="99" t="inlineStr">
        <is>
          <t>MtCO2</t>
        </is>
      </c>
      <c r="C81" s="37" t="n"/>
      <c r="D81" s="37" t="n"/>
      <c r="E81" s="37" t="n"/>
      <c r="F81" s="37" t="n"/>
      <c r="G81" s="37" t="n"/>
      <c r="H81" s="37" t="n"/>
      <c r="I81" s="37" t="n"/>
      <c r="J81" s="44" t="n"/>
      <c r="K81" s="44" t="n"/>
      <c r="L81" s="44" t="n"/>
    </row>
    <row r="82">
      <c r="A82" s="99" t="inlineStr">
        <is>
          <t>LIQUID FUEL: Crude Oil or Naptha</t>
        </is>
      </c>
      <c r="B82" s="99" t="inlineStr">
        <is>
          <t>MtCO2</t>
        </is>
      </c>
      <c r="C82" s="37" t="n"/>
      <c r="D82" s="37" t="n"/>
      <c r="E82" s="37" t="n"/>
      <c r="F82" s="37" t="n"/>
      <c r="G82" s="37" t="n"/>
      <c r="H82" s="37" t="n"/>
      <c r="I82" s="37" t="n"/>
      <c r="J82" s="44" t="n"/>
      <c r="K82" s="44" t="n"/>
      <c r="L82" s="44" t="n"/>
    </row>
    <row r="83">
      <c r="A83" s="99" t="inlineStr">
        <is>
          <t xml:space="preserve">GASEOUS FUEL: Natural Gas </t>
        </is>
      </c>
      <c r="B83" s="99" t="inlineStr">
        <is>
          <t>MtCO2</t>
        </is>
      </c>
      <c r="C83" s="37" t="n"/>
      <c r="D83" s="37" t="n"/>
      <c r="E83" s="37" t="n">
        <v>0.823832</v>
      </c>
      <c r="F83" s="37" t="n">
        <v>1.041177</v>
      </c>
      <c r="G83" s="37" t="n">
        <v>0.124505</v>
      </c>
      <c r="H83" s="37" t="n"/>
      <c r="I83" s="37" t="n"/>
      <c r="J83" s="44" t="n"/>
      <c r="K83" s="44" t="n"/>
      <c r="L83" s="44" t="n"/>
    </row>
    <row r="84">
      <c r="A84" s="99" t="inlineStr">
        <is>
          <t>BIOMASS FUEL: Wood/Wood Waste, other Biomass</t>
        </is>
      </c>
      <c r="B84" s="99" t="inlineStr">
        <is>
          <t>MtCO2</t>
        </is>
      </c>
      <c r="C84" s="37" t="n"/>
      <c r="D84" s="37" t="n"/>
      <c r="E84" s="37" t="n"/>
      <c r="F84" s="37" t="n"/>
      <c r="G84" s="37" t="n"/>
      <c r="H84" s="37" t="n"/>
      <c r="I84" s="37" t="n"/>
      <c r="J84" s="44" t="n"/>
      <c r="K84" s="44" t="n"/>
      <c r="L84" s="44" t="n"/>
    </row>
    <row r="85">
      <c r="A85" s="99" t="inlineStr">
        <is>
          <t>WASTE FUEL: Plastics, tyres</t>
        </is>
      </c>
      <c r="B85" s="99" t="inlineStr">
        <is>
          <t>MtCO2</t>
        </is>
      </c>
      <c r="C85" s="37" t="n"/>
      <c r="D85" s="37" t="n"/>
      <c r="E85" s="37" t="n"/>
      <c r="F85" s="37" t="n"/>
      <c r="G85" s="37" t="n"/>
      <c r="H85" s="37" t="n"/>
      <c r="I85" s="37" t="n"/>
      <c r="J85" s="44" t="n"/>
      <c r="K85" s="44" t="n"/>
      <c r="L85" s="44" t="n"/>
    </row>
    <row r="86">
      <c r="A86" s="99" t="inlineStr">
        <is>
          <t>RENEWABLE ENERGY: Green hydrogen, Solar thermal</t>
        </is>
      </c>
      <c r="B86" s="99" t="inlineStr">
        <is>
          <t>MtCO2</t>
        </is>
      </c>
      <c r="C86" s="37" t="n"/>
      <c r="D86" s="37" t="n"/>
      <c r="E86" s="37" t="n"/>
      <c r="F86" s="37" t="n"/>
      <c r="G86" s="37" t="n"/>
      <c r="H86" s="37" t="n"/>
      <c r="I86" s="37" t="n"/>
      <c r="J86" s="44" t="n"/>
      <c r="K86" s="44" t="n"/>
      <c r="L86" s="44" t="n"/>
    </row>
    <row r="87">
      <c r="A87" s="99" t="inlineStr">
        <is>
          <t>ELECTRICITY</t>
        </is>
      </c>
      <c r="B87" s="99" t="inlineStr">
        <is>
          <t>MtCO2</t>
        </is>
      </c>
      <c r="C87" s="37" t="n"/>
      <c r="D87" s="37" t="n"/>
      <c r="E87" s="37" t="n"/>
      <c r="F87" s="37" t="n"/>
      <c r="G87" s="37" t="n"/>
      <c r="H87" s="37" t="n"/>
      <c r="I87" s="37" t="n"/>
      <c r="J87" s="44" t="n"/>
      <c r="K87" s="44" t="n"/>
      <c r="L87" s="44" t="n"/>
    </row>
    <row r="88">
      <c r="A88" s="99" t="inlineStr">
        <is>
          <t>Others</t>
        </is>
      </c>
      <c r="B88" s="99" t="inlineStr">
        <is>
          <t>MtCO2</t>
        </is>
      </c>
      <c r="C88" s="37" t="n"/>
      <c r="D88" s="37" t="n"/>
      <c r="E88" s="37" t="n"/>
      <c r="F88" s="37" t="n"/>
      <c r="G88" s="37" t="n"/>
      <c r="H88" s="37" t="n"/>
      <c r="I88" s="37" t="n"/>
      <c r="J88" s="44" t="n"/>
      <c r="K88" s="44" t="n"/>
      <c r="L88" s="44" t="n"/>
    </row>
    <row r="89">
      <c r="A89" s="99" t="inlineStr">
        <is>
          <t>Total Combustion non-CO2 emissions</t>
        </is>
      </c>
      <c r="B89" s="99" t="inlineStr">
        <is>
          <t>MtCO2e</t>
        </is>
      </c>
      <c r="C89" s="37" t="n"/>
      <c r="D89" s="37" t="n"/>
      <c r="E89" s="37" t="n">
        <v>1.0538</v>
      </c>
      <c r="F89" s="37" t="n">
        <v>1.324835</v>
      </c>
      <c r="G89" s="37" t="n">
        <v>0.266914</v>
      </c>
      <c r="H89" s="37" t="n"/>
      <c r="I89" s="37" t="n"/>
      <c r="J89" s="44" t="n"/>
      <c r="K89" s="44" t="n"/>
      <c r="L89" s="44" t="n"/>
    </row>
    <row r="90">
      <c r="A90" s="103" t="inlineStr">
        <is>
          <t>Cement: Energy consumption and emissions from fuel combustion</t>
        </is>
      </c>
      <c r="B90" s="16" t="n"/>
      <c r="C90" s="16" t="n"/>
      <c r="D90" s="16" t="n"/>
      <c r="E90" s="16" t="n"/>
      <c r="F90" s="16" t="n"/>
      <c r="G90" s="16" t="n"/>
      <c r="H90" s="16" t="n"/>
      <c r="I90" s="16" t="n"/>
      <c r="J90" s="44" t="n"/>
      <c r="K90" s="44" t="n"/>
      <c r="L90" s="44" t="n"/>
    </row>
    <row r="91">
      <c r="A91" s="91" t="inlineStr">
        <is>
          <t>Energy consumption for clinker prod (heat prod) and other processes (crushing, grinding, covenying…)</t>
        </is>
      </c>
      <c r="B91" s="91" t="n"/>
      <c r="C91" s="91" t="n"/>
      <c r="D91" s="91" t="n"/>
      <c r="E91" s="91" t="n"/>
      <c r="F91" s="91" t="n"/>
      <c r="G91" s="91" t="n"/>
      <c r="H91" s="91" t="n"/>
      <c r="I91" s="91" t="n"/>
      <c r="J91" s="183" t="n"/>
      <c r="K91" s="44" t="n"/>
      <c r="L91" s="44" t="n"/>
    </row>
    <row r="92">
      <c r="A92" s="99" t="inlineStr">
        <is>
          <t>Total Energy Consumption</t>
        </is>
      </c>
      <c r="B92" s="99" t="inlineStr">
        <is>
          <t>EJ</t>
        </is>
      </c>
      <c r="C92" s="156">
        <f>SUM(C93:C109)</f>
        <v/>
      </c>
      <c r="D92" s="156">
        <f>SUM(D93:D109)</f>
        <v/>
      </c>
      <c r="E92" s="156">
        <f>SUM(E93:E109)</f>
        <v/>
      </c>
      <c r="F92" s="156">
        <f>SUM(F93:F109)</f>
        <v/>
      </c>
      <c r="G92" s="156">
        <f>SUM(G93:G109)</f>
        <v/>
      </c>
      <c r="H92" s="156">
        <f>SUM(H93:H109)</f>
        <v/>
      </c>
      <c r="I92" s="156">
        <f>SUM(I93:I109)</f>
        <v/>
      </c>
      <c r="J92" s="44" t="n"/>
      <c r="K92" s="44" t="n"/>
      <c r="L92" s="44" t="n"/>
    </row>
    <row r="93">
      <c r="A93" s="99" t="inlineStr">
        <is>
          <t xml:space="preserve">SOLID FUEL: Sub-Bituminous Coal </t>
        </is>
      </c>
      <c r="B93" s="99" t="inlineStr">
        <is>
          <t>EJ</t>
        </is>
      </c>
      <c r="C93" s="37" t="n"/>
      <c r="D93" s="37" t="n"/>
      <c r="E93" s="37" t="n"/>
      <c r="F93" s="37" t="n"/>
      <c r="G93" s="37" t="n"/>
      <c r="H93" s="37" t="n"/>
      <c r="I93" s="37" t="n"/>
      <c r="J93" s="44" t="n"/>
      <c r="K93" s="44" t="n"/>
      <c r="L93" s="44" t="n"/>
    </row>
    <row r="94">
      <c r="A94" s="99" t="inlineStr">
        <is>
          <t xml:space="preserve">SOLID FUEL: Anthracite </t>
        </is>
      </c>
      <c r="B94" s="99" t="inlineStr">
        <is>
          <t>EJ</t>
        </is>
      </c>
      <c r="C94" s="37" t="n"/>
      <c r="D94" s="37" t="n"/>
      <c r="E94" s="37" t="n"/>
      <c r="F94" s="37" t="n"/>
      <c r="G94" s="37" t="n"/>
      <c r="H94" s="37" t="n"/>
      <c r="I94" s="37" t="n"/>
      <c r="J94" s="44" t="n"/>
      <c r="K94" s="44" t="n"/>
      <c r="L94" s="44" t="n"/>
    </row>
    <row r="95">
      <c r="A95" s="99" t="inlineStr">
        <is>
          <t xml:space="preserve">SOLID FUEL: Lignite </t>
        </is>
      </c>
      <c r="B95" s="99" t="inlineStr">
        <is>
          <t>EJ</t>
        </is>
      </c>
      <c r="C95" s="37" t="n"/>
      <c r="D95" s="37" t="n"/>
      <c r="E95" s="37" t="n"/>
      <c r="F95" s="37" t="n"/>
      <c r="G95" s="37" t="n"/>
      <c r="H95" s="37" t="n"/>
      <c r="I95" s="37" t="n"/>
      <c r="J95" s="44" t="n"/>
      <c r="K95" s="44" t="n"/>
      <c r="L95" s="44" t="n"/>
    </row>
    <row r="96">
      <c r="A96" s="99" t="inlineStr">
        <is>
          <t>SOLID FUEL: Coking Coal</t>
        </is>
      </c>
      <c r="B96" s="99" t="inlineStr">
        <is>
          <t>EJ</t>
        </is>
      </c>
      <c r="C96" s="37" t="n"/>
      <c r="D96" s="37" t="n"/>
      <c r="E96" s="37" t="n"/>
      <c r="F96" s="37" t="n"/>
      <c r="G96" s="37" t="n"/>
      <c r="H96" s="37" t="n"/>
      <c r="I96" s="37" t="n"/>
      <c r="J96" s="44" t="n"/>
      <c r="K96" s="44" t="n"/>
      <c r="L96" s="44" t="n"/>
    </row>
    <row r="97">
      <c r="A97" s="99" t="inlineStr">
        <is>
          <t>SOLID FUEL: Petroleum Coke</t>
        </is>
      </c>
      <c r="B97" s="99" t="inlineStr">
        <is>
          <t>EJ</t>
        </is>
      </c>
      <c r="C97" s="37" t="n"/>
      <c r="D97" s="37" t="n"/>
      <c r="E97" s="37" t="n"/>
      <c r="F97" s="37" t="n"/>
      <c r="G97" s="37" t="n"/>
      <c r="H97" s="37" t="n"/>
      <c r="I97" s="37" t="n"/>
      <c r="J97" s="44" t="n"/>
      <c r="K97" s="44" t="n"/>
      <c r="L97" s="44" t="n"/>
    </row>
    <row r="98">
      <c r="A98" s="99" t="inlineStr">
        <is>
          <t>LIQUID FUEL: Kerosene</t>
        </is>
      </c>
      <c r="B98" s="99" t="inlineStr">
        <is>
          <t>EJ</t>
        </is>
      </c>
      <c r="C98" s="37" t="n"/>
      <c r="D98" s="37" t="n"/>
      <c r="E98" s="37" t="n"/>
      <c r="F98" s="37" t="n"/>
      <c r="G98" s="37" t="n"/>
      <c r="H98" s="37" t="n"/>
      <c r="I98" s="37" t="n"/>
      <c r="J98" s="44" t="n"/>
      <c r="K98" s="44" t="n"/>
      <c r="L98" s="44" t="n"/>
    </row>
    <row r="99">
      <c r="A99" s="99" t="inlineStr">
        <is>
          <t>LIQUID FUEL: Diesel Oil</t>
        </is>
      </c>
      <c r="B99" s="99" t="inlineStr">
        <is>
          <t>EJ</t>
        </is>
      </c>
      <c r="C99" s="37" t="n"/>
      <c r="D99" s="37" t="n"/>
      <c r="E99" s="37" t="n"/>
      <c r="F99" s="37" t="n"/>
      <c r="G99" s="37" t="n"/>
      <c r="H99" s="37" t="n"/>
      <c r="I99" s="37" t="n"/>
      <c r="J99" s="44" t="n"/>
      <c r="K99" s="44" t="n"/>
      <c r="L99" s="44" t="n"/>
    </row>
    <row r="100">
      <c r="A100" s="99" t="inlineStr">
        <is>
          <t>LIQUID FUEL: Residual Fuel Oil</t>
        </is>
      </c>
      <c r="B100" s="99" t="inlineStr">
        <is>
          <t>EJ</t>
        </is>
      </c>
      <c r="C100" s="37" t="n"/>
      <c r="D100" s="37" t="n"/>
      <c r="E100" s="37" t="n"/>
      <c r="F100" s="37" t="n"/>
      <c r="G100" s="37" t="n"/>
      <c r="H100" s="37" t="n"/>
      <c r="I100" s="37" t="n"/>
      <c r="J100" s="44" t="n"/>
      <c r="K100" s="44" t="n"/>
      <c r="L100" s="44" t="n"/>
    </row>
    <row r="101">
      <c r="A101" s="99" t="inlineStr">
        <is>
          <t>LIQUID FUEL: Liquefied Petroleum Gases</t>
        </is>
      </c>
      <c r="B101" s="99" t="inlineStr">
        <is>
          <t>EJ</t>
        </is>
      </c>
      <c r="C101" s="37" t="n"/>
      <c r="D101" s="37" t="n"/>
      <c r="E101" s="37" t="n">
        <v>0.07650700000000001</v>
      </c>
      <c r="F101" s="37" t="n">
        <v>0.10921</v>
      </c>
      <c r="G101" s="37" t="n">
        <v>0.183636</v>
      </c>
      <c r="H101" s="37" t="n"/>
      <c r="I101" s="37" t="n"/>
      <c r="J101" s="44" t="n"/>
      <c r="K101" s="44" t="n"/>
      <c r="L101" s="44" t="n"/>
    </row>
    <row r="102">
      <c r="A102" s="99" t="inlineStr">
        <is>
          <t>LIQUID FUEL: Natural Gas Liquids</t>
        </is>
      </c>
      <c r="B102" s="99" t="inlineStr">
        <is>
          <t>EJ</t>
        </is>
      </c>
      <c r="C102" s="37" t="n"/>
      <c r="D102" s="37" t="n"/>
      <c r="E102" s="37" t="n"/>
      <c r="F102" s="37" t="n"/>
      <c r="G102" s="37" t="n"/>
      <c r="H102" s="37" t="n"/>
      <c r="I102" s="37" t="n"/>
      <c r="J102" s="44" t="n"/>
      <c r="K102" s="44" t="n"/>
      <c r="L102" s="44" t="n"/>
    </row>
    <row r="103">
      <c r="A103" s="99" t="inlineStr">
        <is>
          <t>LIQUID FUEL: Crude Oil or Naptha</t>
        </is>
      </c>
      <c r="B103" s="99" t="inlineStr">
        <is>
          <t>EJ</t>
        </is>
      </c>
      <c r="C103" s="37" t="n"/>
      <c r="D103" s="37" t="n"/>
      <c r="E103" s="37" t="n"/>
      <c r="F103" s="37" t="n"/>
      <c r="G103" s="37" t="n"/>
      <c r="H103" s="37" t="n"/>
      <c r="I103" s="37" t="n"/>
      <c r="J103" s="44" t="n"/>
      <c r="K103" s="44" t="n"/>
      <c r="L103" s="44" t="n"/>
    </row>
    <row r="104">
      <c r="A104" s="99" t="inlineStr">
        <is>
          <t xml:space="preserve">GASEOUS FUEL: Natural Gas </t>
        </is>
      </c>
      <c r="B104" s="99" t="inlineStr">
        <is>
          <t>EJ</t>
        </is>
      </c>
      <c r="C104" s="37" t="n"/>
      <c r="D104" s="37" t="n"/>
      <c r="E104" s="37" t="n"/>
      <c r="F104" s="37" t="n"/>
      <c r="G104" s="37" t="n"/>
      <c r="H104" s="37" t="n"/>
      <c r="I104" s="37" t="n"/>
      <c r="J104" s="44" t="n"/>
      <c r="K104" s="44" t="n"/>
      <c r="L104" s="44" t="n"/>
    </row>
    <row r="105">
      <c r="A105" s="99" t="inlineStr">
        <is>
          <t>BIOMASS FUEL: Wood/Wood Waste, other Biomass</t>
        </is>
      </c>
      <c r="B105" s="99" t="inlineStr">
        <is>
          <t>EJ</t>
        </is>
      </c>
      <c r="C105" s="37" t="n"/>
      <c r="D105" s="37" t="n"/>
      <c r="E105" s="37" t="n">
        <v>0.00044</v>
      </c>
      <c r="F105" s="37" t="n">
        <v>0.000982</v>
      </c>
      <c r="G105" s="37" t="n">
        <v>0.059282</v>
      </c>
      <c r="H105" s="37" t="n"/>
      <c r="I105" s="37" t="n"/>
      <c r="J105" s="44" t="n"/>
      <c r="K105" s="44" t="n"/>
      <c r="L105" s="44" t="n"/>
    </row>
    <row r="106">
      <c r="A106" s="99" t="inlineStr">
        <is>
          <t>WASTE FUEL: Plastics, tyres</t>
        </is>
      </c>
      <c r="B106" s="99" t="inlineStr">
        <is>
          <t>EJ</t>
        </is>
      </c>
      <c r="C106" s="37" t="n"/>
      <c r="D106" s="37" t="n"/>
      <c r="E106" s="37" t="n">
        <v>0.001716</v>
      </c>
      <c r="F106" s="37" t="n">
        <v>0.004506</v>
      </c>
      <c r="G106" s="37" t="n">
        <v>0.01482</v>
      </c>
      <c r="H106" s="37" t="n"/>
      <c r="I106" s="37" t="n"/>
      <c r="J106" s="44" t="n"/>
      <c r="K106" s="44" t="n"/>
      <c r="L106" s="44" t="n"/>
    </row>
    <row r="107">
      <c r="A107" s="99" t="inlineStr">
        <is>
          <t>RENEWABLE ENERGY: Green hydrogen, Solar thermal</t>
        </is>
      </c>
      <c r="B107" s="99" t="inlineStr">
        <is>
          <t>EJ</t>
        </is>
      </c>
      <c r="C107" s="37" t="n"/>
      <c r="D107" s="37" t="n"/>
      <c r="E107" s="37" t="n"/>
      <c r="F107" s="37" t="n"/>
      <c r="G107" s="37" t="n"/>
      <c r="H107" s="37" t="n"/>
      <c r="I107" s="37" t="n"/>
      <c r="J107" s="44" t="n"/>
      <c r="K107" s="44" t="n"/>
      <c r="L107" s="44" t="n"/>
    </row>
    <row r="108">
      <c r="A108" s="99" t="inlineStr">
        <is>
          <t>ELECTRICITY</t>
        </is>
      </c>
      <c r="B108" s="99" t="inlineStr">
        <is>
          <t>EJ</t>
        </is>
      </c>
      <c r="C108" s="37" t="n"/>
      <c r="D108" s="37" t="n"/>
      <c r="E108" s="37" t="n">
        <v>0.005118</v>
      </c>
      <c r="F108" s="37" t="n">
        <v>0.007387</v>
      </c>
      <c r="G108" s="37" t="n">
        <v>0.010601</v>
      </c>
      <c r="H108" s="37" t="n"/>
      <c r="I108" s="37" t="n"/>
      <c r="J108" s="44" t="n"/>
      <c r="K108" s="44" t="n"/>
      <c r="L108" s="44" t="n"/>
    </row>
    <row r="109">
      <c r="A109" s="99" t="inlineStr">
        <is>
          <t>Others (liquid / gaseous biofuels, … - please specify)</t>
        </is>
      </c>
      <c r="B109" s="99" t="inlineStr">
        <is>
          <t>EJ</t>
        </is>
      </c>
      <c r="C109" s="37" t="n"/>
      <c r="D109" s="37" t="n"/>
      <c r="E109" s="37" t="n"/>
      <c r="F109" s="37" t="n"/>
      <c r="G109" s="37" t="n"/>
      <c r="H109" s="37" t="n"/>
      <c r="I109" s="37" t="n"/>
      <c r="J109" s="44" t="n"/>
      <c r="K109" s="44" t="n"/>
      <c r="L109" s="44" t="n"/>
    </row>
    <row r="110">
      <c r="A110" s="91" t="inlineStr">
        <is>
          <t>Related combustion emissions - without counting CCS</t>
        </is>
      </c>
      <c r="B110" s="91" t="n"/>
      <c r="C110" s="91" t="n"/>
      <c r="D110" s="91" t="n"/>
      <c r="E110" s="91" t="n"/>
      <c r="F110" s="91" t="n"/>
      <c r="G110" s="91" t="n"/>
      <c r="H110" s="91" t="n"/>
      <c r="I110" s="91" t="n"/>
      <c r="J110" s="183" t="n"/>
      <c r="K110" s="44" t="n"/>
      <c r="L110" s="44" t="n"/>
    </row>
    <row r="111">
      <c r="A111" s="99" t="inlineStr">
        <is>
          <t>Total Combustion CO2</t>
        </is>
      </c>
      <c r="B111" s="99" t="inlineStr">
        <is>
          <t>MtCO2</t>
        </is>
      </c>
      <c r="C111" s="156">
        <f>SUM(C112:C128)</f>
        <v/>
      </c>
      <c r="D111" s="156">
        <f>SUM(D112:D128)</f>
        <v/>
      </c>
      <c r="E111" s="156">
        <f>SUM(E112:E128)</f>
        <v/>
      </c>
      <c r="F111" s="156">
        <f>SUM(F112:F128)</f>
        <v/>
      </c>
      <c r="G111" s="156">
        <f>SUM(G112:G128)</f>
        <v/>
      </c>
      <c r="H111" s="156">
        <f>SUM(H112:H128)</f>
        <v/>
      </c>
      <c r="I111" s="156">
        <f>SUM(I112:I128)</f>
        <v/>
      </c>
      <c r="J111" s="44" t="n"/>
      <c r="K111" s="44" t="n"/>
      <c r="L111" s="44" t="n"/>
    </row>
    <row r="112">
      <c r="A112" s="99" t="inlineStr">
        <is>
          <t xml:space="preserve">SOLID FUEL: Sub-Bituminous Coal </t>
        </is>
      </c>
      <c r="B112" s="99" t="inlineStr">
        <is>
          <t>MtCO2</t>
        </is>
      </c>
      <c r="C112" s="37" t="n"/>
      <c r="D112" s="37" t="n"/>
      <c r="E112" s="37" t="n"/>
      <c r="F112" s="37" t="n"/>
      <c r="G112" s="37" t="n"/>
      <c r="H112" s="37" t="n"/>
      <c r="I112" s="37" t="n"/>
      <c r="J112" s="44" t="n"/>
      <c r="K112" s="44" t="n"/>
      <c r="L112" s="44" t="n"/>
    </row>
    <row r="113">
      <c r="A113" s="99" t="inlineStr">
        <is>
          <t xml:space="preserve">SOLID FUEL: Anthracite </t>
        </is>
      </c>
      <c r="B113" s="99" t="inlineStr">
        <is>
          <t>MtCO2</t>
        </is>
      </c>
      <c r="C113" s="37" t="n"/>
      <c r="D113" s="37" t="n"/>
      <c r="E113" s="37" t="n"/>
      <c r="F113" s="37" t="n"/>
      <c r="G113" s="37" t="n"/>
      <c r="H113" s="37" t="n"/>
      <c r="I113" s="37" t="n"/>
      <c r="J113" s="44" t="n"/>
      <c r="K113" s="44" t="n"/>
      <c r="L113" s="44" t="n"/>
    </row>
    <row r="114">
      <c r="A114" s="99" t="inlineStr">
        <is>
          <t xml:space="preserve">SOLID FUEL: Lignite </t>
        </is>
      </c>
      <c r="B114" s="99" t="inlineStr">
        <is>
          <t>MtCO2</t>
        </is>
      </c>
      <c r="C114" s="37" t="n"/>
      <c r="D114" s="37" t="n"/>
      <c r="E114" s="37" t="n"/>
      <c r="F114" s="37" t="n"/>
      <c r="G114" s="37" t="n"/>
      <c r="H114" s="37" t="n"/>
      <c r="I114" s="37" t="n"/>
      <c r="J114" s="44" t="n"/>
      <c r="K114" s="44" t="n"/>
      <c r="L114" s="44" t="n"/>
    </row>
    <row r="115">
      <c r="A115" s="99" t="inlineStr">
        <is>
          <t>SOLID FUEL: Coking Coal</t>
        </is>
      </c>
      <c r="B115" s="99" t="inlineStr">
        <is>
          <t>MtCO2</t>
        </is>
      </c>
      <c r="C115" s="37" t="n"/>
      <c r="D115" s="37" t="n"/>
      <c r="E115" s="37" t="n"/>
      <c r="F115" s="37" t="n"/>
      <c r="G115" s="37" t="n"/>
      <c r="H115" s="37" t="n"/>
      <c r="I115" s="37" t="n"/>
      <c r="J115" s="44" t="n"/>
      <c r="K115" s="44" t="n"/>
      <c r="L115" s="44" t="n"/>
    </row>
    <row r="116">
      <c r="A116" s="99" t="inlineStr">
        <is>
          <t>SOLID FUEL: Petroleum Coke</t>
        </is>
      </c>
      <c r="B116" s="99" t="inlineStr">
        <is>
          <t>MtCO2</t>
        </is>
      </c>
      <c r="C116" s="37" t="n"/>
      <c r="D116" s="37" t="n"/>
      <c r="E116" s="37" t="n"/>
      <c r="F116" s="37" t="n"/>
      <c r="G116" s="37" t="n"/>
      <c r="H116" s="37" t="n"/>
      <c r="I116" s="37" t="n"/>
      <c r="J116" s="44" t="n"/>
      <c r="K116" s="44" t="n"/>
      <c r="L116" s="44" t="n"/>
    </row>
    <row r="117">
      <c r="A117" s="99" t="inlineStr">
        <is>
          <t>LIQUID FUEL: Kerosene</t>
        </is>
      </c>
      <c r="B117" s="99" t="inlineStr">
        <is>
          <t>MtCO2</t>
        </is>
      </c>
      <c r="C117" s="37" t="n"/>
      <c r="D117" s="37" t="n"/>
      <c r="E117" s="37" t="n"/>
      <c r="F117" s="37" t="n"/>
      <c r="G117" s="37" t="n"/>
      <c r="H117" s="37" t="n"/>
      <c r="I117" s="37" t="n"/>
      <c r="J117" s="44" t="n"/>
      <c r="K117" s="44" t="n"/>
      <c r="L117" s="44" t="n"/>
    </row>
    <row r="118">
      <c r="A118" s="99" t="inlineStr">
        <is>
          <t>LIQUID FUEL: Diesel Oil</t>
        </is>
      </c>
      <c r="B118" s="99" t="inlineStr">
        <is>
          <t>MtCO2</t>
        </is>
      </c>
      <c r="C118" s="37" t="n"/>
      <c r="D118" s="37" t="n"/>
      <c r="E118" s="37" t="n"/>
      <c r="F118" s="37" t="n"/>
      <c r="G118" s="37" t="n"/>
      <c r="H118" s="37" t="n"/>
      <c r="I118" s="37" t="n"/>
      <c r="J118" s="44" t="n"/>
      <c r="K118" s="44" t="n"/>
      <c r="L118" s="44" t="n"/>
    </row>
    <row r="119">
      <c r="A119" s="99" t="inlineStr">
        <is>
          <t>LIQUID FUEL: Residual Fuel Oil</t>
        </is>
      </c>
      <c r="B119" s="99" t="inlineStr">
        <is>
          <t>MtCO2</t>
        </is>
      </c>
      <c r="C119" s="37" t="n"/>
      <c r="D119" s="37" t="n"/>
      <c r="E119" s="37" t="n"/>
      <c r="F119" s="37" t="n"/>
      <c r="G119" s="37" t="n"/>
      <c r="H119" s="37" t="n"/>
      <c r="I119" s="37" t="n"/>
      <c r="J119" s="44" t="n"/>
      <c r="K119" s="44" t="n"/>
      <c r="L119" s="44" t="n"/>
    </row>
    <row r="120">
      <c r="A120" s="99" t="inlineStr">
        <is>
          <t>LIQUID FUEL: Liquefied Petroleum Gases</t>
        </is>
      </c>
      <c r="B120" s="99" t="inlineStr">
        <is>
          <t>MtCO2</t>
        </is>
      </c>
      <c r="C120" s="37" t="n"/>
      <c r="D120" s="37" t="n"/>
      <c r="E120" s="37" t="n"/>
      <c r="F120" s="37" t="n"/>
      <c r="G120" s="37" t="n"/>
      <c r="H120" s="37" t="n"/>
      <c r="I120" s="37" t="n"/>
      <c r="J120" s="44" t="n"/>
      <c r="K120" s="44" t="n"/>
      <c r="L120" s="44" t="n"/>
    </row>
    <row r="121">
      <c r="A121" s="99" t="inlineStr">
        <is>
          <t>LIQUID FUEL: Natural Gas Liquids</t>
        </is>
      </c>
      <c r="B121" s="99" t="inlineStr">
        <is>
          <t>MtCO2</t>
        </is>
      </c>
      <c r="C121" s="37" t="n"/>
      <c r="D121" s="37" t="n"/>
      <c r="E121" s="37" t="n"/>
      <c r="F121" s="37" t="n"/>
      <c r="G121" s="37" t="n"/>
      <c r="H121" s="37" t="n"/>
      <c r="I121" s="37" t="n"/>
      <c r="J121" s="44" t="n"/>
      <c r="K121" s="44" t="n"/>
      <c r="L121" s="44" t="n"/>
    </row>
    <row r="122">
      <c r="A122" s="99" t="inlineStr">
        <is>
          <t>LIQUID FUEL: Crude Oil or Naptha</t>
        </is>
      </c>
      <c r="B122" s="99" t="inlineStr">
        <is>
          <t>MtCO2</t>
        </is>
      </c>
      <c r="C122" s="37" t="n"/>
      <c r="D122" s="37" t="n"/>
      <c r="E122" s="37" t="n"/>
      <c r="F122" s="37" t="n"/>
      <c r="G122" s="37" t="n"/>
      <c r="H122" s="37" t="n"/>
      <c r="I122" s="37" t="n"/>
      <c r="J122" s="44" t="n"/>
      <c r="K122" s="44" t="n"/>
      <c r="L122" s="44" t="n"/>
    </row>
    <row r="123">
      <c r="A123" s="99" t="inlineStr">
        <is>
          <t xml:space="preserve">GASEOUS FUEL: Natural Gas </t>
        </is>
      </c>
      <c r="B123" s="99" t="inlineStr">
        <is>
          <t>MtCO2</t>
        </is>
      </c>
      <c r="C123" s="37" t="n"/>
      <c r="D123" s="37" t="n"/>
      <c r="E123" s="37" t="n"/>
      <c r="F123" s="37" t="n"/>
      <c r="G123" s="37" t="n"/>
      <c r="H123" s="37" t="n"/>
      <c r="I123" s="37" t="n"/>
      <c r="J123" s="44" t="n"/>
      <c r="K123" s="44" t="n"/>
      <c r="L123" s="44" t="n"/>
    </row>
    <row r="124">
      <c r="A124" s="99" t="inlineStr">
        <is>
          <t>BIOMASS FUEL: Wood/Wood Waste, other Biomass</t>
        </is>
      </c>
      <c r="B124" s="99" t="inlineStr">
        <is>
          <t>MtCO2</t>
        </is>
      </c>
      <c r="C124" s="37" t="n"/>
      <c r="D124" s="37" t="n"/>
      <c r="E124" s="37" t="n"/>
      <c r="F124" s="37" t="n"/>
      <c r="G124" s="37" t="n"/>
      <c r="H124" s="37" t="n"/>
      <c r="I124" s="37" t="n"/>
      <c r="J124" s="44" t="n"/>
      <c r="K124" s="44" t="n"/>
      <c r="L124" s="44" t="n"/>
    </row>
    <row r="125">
      <c r="A125" s="99" t="inlineStr">
        <is>
          <t>WASTE FUEL: Plastics, tyres</t>
        </is>
      </c>
      <c r="B125" s="99" t="inlineStr">
        <is>
          <t>MtCO2</t>
        </is>
      </c>
      <c r="C125" s="37" t="n"/>
      <c r="D125" s="37" t="n"/>
      <c r="E125" s="37" t="n"/>
      <c r="F125" s="37" t="n"/>
      <c r="G125" s="37" t="n"/>
      <c r="H125" s="37" t="n"/>
      <c r="I125" s="37" t="n"/>
      <c r="J125" s="44" t="n"/>
      <c r="K125" s="44" t="n"/>
      <c r="L125" s="44" t="n"/>
    </row>
    <row r="126">
      <c r="A126" s="99" t="inlineStr">
        <is>
          <t>RENEWABLE ENERGY: Green hydrogen, Solar thermal</t>
        </is>
      </c>
      <c r="B126" s="99" t="inlineStr">
        <is>
          <t>MtCO2</t>
        </is>
      </c>
      <c r="C126" s="37" t="n"/>
      <c r="D126" s="37" t="n"/>
      <c r="E126" s="37" t="n"/>
      <c r="F126" s="37" t="n"/>
      <c r="G126" s="37" t="n"/>
      <c r="H126" s="37" t="n"/>
      <c r="I126" s="37" t="n"/>
      <c r="J126" s="44" t="n"/>
      <c r="K126" s="44" t="n"/>
      <c r="L126" s="44" t="n"/>
    </row>
    <row r="127">
      <c r="A127" s="99" t="inlineStr">
        <is>
          <t>ELECTRICITY</t>
        </is>
      </c>
      <c r="B127" s="99" t="inlineStr">
        <is>
          <t>MtCO2</t>
        </is>
      </c>
      <c r="C127" s="37" t="n"/>
      <c r="D127" s="37" t="n"/>
      <c r="E127" s="37" t="n"/>
      <c r="F127" s="37" t="n"/>
      <c r="G127" s="37" t="n"/>
      <c r="H127" s="37" t="n"/>
      <c r="I127" s="37" t="n"/>
      <c r="J127" s="44" t="n"/>
      <c r="K127" s="44" t="n"/>
      <c r="L127" s="44" t="n"/>
    </row>
    <row r="128">
      <c r="A128" s="99" t="inlineStr">
        <is>
          <t>Others</t>
        </is>
      </c>
      <c r="B128" s="99" t="inlineStr">
        <is>
          <t>MtCO2</t>
        </is>
      </c>
      <c r="C128" s="37" t="n"/>
      <c r="D128" s="37" t="n"/>
      <c r="E128" s="37" t="n"/>
      <c r="F128" s="37" t="n"/>
      <c r="G128" s="37" t="n"/>
      <c r="H128" s="37" t="n"/>
      <c r="I128" s="37" t="n"/>
      <c r="J128" s="44" t="n"/>
      <c r="K128" s="44" t="n"/>
      <c r="L128" s="44" t="n"/>
    </row>
    <row r="129">
      <c r="A129" s="99" t="inlineStr">
        <is>
          <t>Total Combustion non-CO2 emissions</t>
        </is>
      </c>
      <c r="B129" s="99" t="inlineStr">
        <is>
          <t>MtCO2e</t>
        </is>
      </c>
      <c r="C129" s="37" t="n"/>
      <c r="D129" s="37" t="n"/>
      <c r="E129" s="37" t="n"/>
      <c r="F129" s="37" t="n"/>
      <c r="G129" s="37" t="n"/>
      <c r="H129" s="37" t="n"/>
      <c r="I129" s="37" t="n"/>
      <c r="J129" s="44" t="n"/>
      <c r="K129" s="44" t="n"/>
      <c r="L129" s="44" t="n"/>
    </row>
    <row r="130">
      <c r="A130" s="103" t="inlineStr">
        <is>
          <t>Chemicals: Energy consumption and emissions from fuel combustion</t>
        </is>
      </c>
      <c r="B130" s="16" t="n"/>
      <c r="C130" s="16" t="n"/>
      <c r="D130" s="16" t="n"/>
      <c r="E130" s="16" t="n"/>
      <c r="F130" s="16" t="n"/>
      <c r="G130" s="16" t="n"/>
      <c r="H130" s="16" t="n"/>
      <c r="I130" s="16" t="n"/>
      <c r="J130" s="44" t="n"/>
      <c r="K130" s="44" t="n"/>
      <c r="L130" s="44" t="n"/>
    </row>
    <row r="131">
      <c r="A131" s="91" t="inlineStr">
        <is>
          <t>Energy consumption</t>
        </is>
      </c>
      <c r="B131" s="91" t="n"/>
      <c r="C131" s="91" t="n"/>
      <c r="D131" s="91" t="n"/>
      <c r="E131" s="91" t="n"/>
      <c r="F131" s="91" t="n"/>
      <c r="G131" s="91" t="n"/>
      <c r="H131" s="91" t="n"/>
      <c r="I131" s="91" t="n"/>
      <c r="J131" s="183" t="n"/>
      <c r="K131" s="44" t="n"/>
      <c r="L131" s="44" t="n"/>
    </row>
    <row r="132">
      <c r="A132" s="99" t="inlineStr">
        <is>
          <t>Total Energy Consumption</t>
        </is>
      </c>
      <c r="B132" s="99" t="inlineStr">
        <is>
          <t>EJ</t>
        </is>
      </c>
      <c r="C132" s="156">
        <f>SUM(C133:C149)</f>
        <v/>
      </c>
      <c r="D132" s="156">
        <f>SUM(D133:D149)</f>
        <v/>
      </c>
      <c r="E132" s="156">
        <f>SUM(E133:E149)</f>
        <v/>
      </c>
      <c r="F132" s="156">
        <f>SUM(F133:F149)</f>
        <v/>
      </c>
      <c r="G132" s="156">
        <f>SUM(G133:G149)</f>
        <v/>
      </c>
      <c r="H132" s="156">
        <f>SUM(H133:H149)</f>
        <v/>
      </c>
      <c r="I132" s="156">
        <f>SUM(I133:I149)</f>
        <v/>
      </c>
      <c r="J132" s="44" t="n"/>
      <c r="K132" s="44" t="n"/>
      <c r="L132" s="44" t="n"/>
    </row>
    <row r="133">
      <c r="A133" s="99" t="inlineStr">
        <is>
          <t xml:space="preserve">SOLID FUEL: Sub-Bituminous Coal </t>
        </is>
      </c>
      <c r="B133" s="99" t="inlineStr">
        <is>
          <t>EJ</t>
        </is>
      </c>
      <c r="C133" s="37" t="n"/>
      <c r="D133" s="37" t="n"/>
      <c r="E133" s="37" t="n">
        <v>0.033562</v>
      </c>
      <c r="F133" s="37" t="n">
        <v>0.047541</v>
      </c>
      <c r="G133" s="37" t="n"/>
      <c r="H133" s="37" t="n"/>
      <c r="I133" s="37" t="n"/>
      <c r="J133" s="44" t="n"/>
      <c r="K133" s="44" t="n"/>
      <c r="L133" s="44" t="n"/>
    </row>
    <row r="134">
      <c r="A134" s="99" t="inlineStr">
        <is>
          <t xml:space="preserve">SOLID FUEL: Anthracite </t>
        </is>
      </c>
      <c r="B134" s="99" t="inlineStr">
        <is>
          <t>EJ</t>
        </is>
      </c>
      <c r="C134" s="37" t="n"/>
      <c r="D134" s="37" t="n"/>
      <c r="E134" s="37" t="n"/>
      <c r="F134" s="37" t="n"/>
      <c r="G134" s="37" t="n"/>
      <c r="H134" s="37" t="n"/>
      <c r="I134" s="37" t="n"/>
      <c r="J134" s="44" t="n"/>
      <c r="K134" s="44" t="n"/>
      <c r="L134" s="44" t="n"/>
    </row>
    <row r="135">
      <c r="A135" s="99" t="inlineStr">
        <is>
          <t xml:space="preserve">SOLID FUEL: Lignite </t>
        </is>
      </c>
      <c r="B135" s="99" t="inlineStr">
        <is>
          <t>EJ</t>
        </is>
      </c>
      <c r="C135" s="37" t="n"/>
      <c r="D135" s="37" t="n"/>
      <c r="E135" s="37" t="n"/>
      <c r="F135" s="37" t="n"/>
      <c r="G135" s="37" t="n"/>
      <c r="H135" s="37" t="n"/>
      <c r="I135" s="37" t="n"/>
      <c r="J135" s="44" t="n"/>
      <c r="K135" s="44" t="n"/>
      <c r="L135" s="44" t="n"/>
    </row>
    <row r="136">
      <c r="A136" s="99" t="inlineStr">
        <is>
          <t>SOLID FUEL: Coking Coal</t>
        </is>
      </c>
      <c r="B136" s="99" t="inlineStr">
        <is>
          <t>EJ</t>
        </is>
      </c>
      <c r="C136" s="37" t="n"/>
      <c r="D136" s="37" t="n"/>
      <c r="E136" s="37" t="n"/>
      <c r="F136" s="37" t="n"/>
      <c r="G136" s="37" t="n"/>
      <c r="H136" s="37" t="n"/>
      <c r="I136" s="37" t="n"/>
      <c r="J136" s="44" t="n"/>
      <c r="K136" s="44" t="n"/>
      <c r="L136" s="44" t="n"/>
    </row>
    <row r="137">
      <c r="A137" s="99" t="inlineStr">
        <is>
          <t>SOLID FUEL: Petroleum Coke</t>
        </is>
      </c>
      <c r="B137" s="99" t="inlineStr">
        <is>
          <t>EJ</t>
        </is>
      </c>
      <c r="C137" s="37" t="n"/>
      <c r="D137" s="37" t="n"/>
      <c r="E137" s="37" t="n"/>
      <c r="F137" s="37" t="n"/>
      <c r="G137" s="37" t="n"/>
      <c r="H137" s="37" t="n"/>
      <c r="I137" s="37" t="n"/>
      <c r="J137" s="44" t="n"/>
      <c r="K137" s="44" t="n"/>
      <c r="L137" s="44" t="n"/>
    </row>
    <row r="138">
      <c r="A138" s="99" t="inlineStr">
        <is>
          <t>LIQUID FUEL: Kerosene</t>
        </is>
      </c>
      <c r="B138" s="99" t="inlineStr">
        <is>
          <t>EJ</t>
        </is>
      </c>
      <c r="C138" s="37" t="n"/>
      <c r="D138" s="37" t="n"/>
      <c r="E138" s="37" t="n"/>
      <c r="F138" s="37" t="n"/>
      <c r="G138" s="37" t="n"/>
      <c r="H138" s="37" t="n"/>
      <c r="I138" s="37" t="n"/>
      <c r="J138" s="44" t="n"/>
      <c r="K138" s="44" t="n"/>
      <c r="L138" s="44" t="n"/>
    </row>
    <row r="139">
      <c r="A139" s="99" t="inlineStr">
        <is>
          <t>LIQUID FUEL: Diesel Oil</t>
        </is>
      </c>
      <c r="B139" s="99" t="inlineStr">
        <is>
          <t>EJ</t>
        </is>
      </c>
      <c r="C139" s="37" t="n"/>
      <c r="D139" s="37" t="n"/>
      <c r="E139" s="37" t="n"/>
      <c r="F139" s="37" t="n"/>
      <c r="G139" s="37" t="n"/>
      <c r="H139" s="37" t="n"/>
      <c r="I139" s="37" t="n"/>
      <c r="J139" s="44" t="n"/>
      <c r="K139" s="44" t="n"/>
      <c r="L139" s="44" t="n"/>
    </row>
    <row r="140">
      <c r="A140" s="99" t="inlineStr">
        <is>
          <t>LIQUID FUEL: Residual Fuel Oil</t>
        </is>
      </c>
      <c r="B140" s="99" t="inlineStr">
        <is>
          <t>EJ</t>
        </is>
      </c>
      <c r="C140" s="37" t="n"/>
      <c r="D140" s="37" t="n"/>
      <c r="E140" s="37" t="n">
        <v>0.001632</v>
      </c>
      <c r="F140" s="37" t="n"/>
      <c r="G140" s="37" t="n"/>
      <c r="H140" s="37" t="n"/>
      <c r="I140" s="37" t="n"/>
      <c r="J140" s="44" t="n"/>
      <c r="K140" s="44" t="n"/>
      <c r="L140" s="44" t="n"/>
    </row>
    <row r="141">
      <c r="A141" s="99" t="inlineStr">
        <is>
          <t>LIQUID FUEL: Liquefied Petroleum Gases</t>
        </is>
      </c>
      <c r="B141" s="99" t="inlineStr">
        <is>
          <t>EJ</t>
        </is>
      </c>
      <c r="C141" s="37" t="n"/>
      <c r="D141" s="37" t="n"/>
      <c r="E141" s="37" t="n"/>
      <c r="F141" s="37" t="n"/>
      <c r="G141" s="37" t="n"/>
      <c r="H141" s="37" t="n"/>
      <c r="I141" s="37" t="n"/>
      <c r="J141" s="44" t="n"/>
      <c r="K141" s="44" t="n"/>
      <c r="L141" s="44" t="n"/>
    </row>
    <row r="142">
      <c r="A142" s="99" t="inlineStr">
        <is>
          <t>LIQUID FUEL: Natural Gas Liquids</t>
        </is>
      </c>
      <c r="B142" s="99" t="inlineStr">
        <is>
          <t>EJ</t>
        </is>
      </c>
      <c r="C142" s="37" t="n"/>
      <c r="D142" s="37" t="n"/>
      <c r="E142" s="37" t="n"/>
      <c r="F142" s="37" t="n"/>
      <c r="G142" s="37" t="n"/>
      <c r="H142" s="37" t="n"/>
      <c r="I142" s="37" t="n"/>
      <c r="J142" s="44" t="n"/>
      <c r="K142" s="44" t="n"/>
      <c r="L142" s="44" t="n"/>
    </row>
    <row r="143">
      <c r="A143" s="99" t="inlineStr">
        <is>
          <t>LIQUID FUEL: Crude Oil or Naptha</t>
        </is>
      </c>
      <c r="B143" s="99" t="inlineStr">
        <is>
          <t>EJ</t>
        </is>
      </c>
      <c r="C143" s="37" t="n"/>
      <c r="D143" s="37" t="n"/>
      <c r="E143" s="37" t="n"/>
      <c r="F143" s="37" t="n"/>
      <c r="G143" s="37" t="n"/>
      <c r="H143" s="37" t="n"/>
      <c r="I143" s="37" t="n"/>
      <c r="J143" s="44" t="n"/>
      <c r="K143" s="44" t="n"/>
      <c r="L143" s="44" t="n"/>
    </row>
    <row r="144">
      <c r="A144" s="99" t="inlineStr">
        <is>
          <t xml:space="preserve">GASEOUS FUEL: Natural Gas </t>
        </is>
      </c>
      <c r="B144" s="99" t="inlineStr">
        <is>
          <t>EJ</t>
        </is>
      </c>
      <c r="C144" s="37" t="n"/>
      <c r="D144" s="37" t="n"/>
      <c r="E144" s="37" t="n">
        <v>0.037271</v>
      </c>
      <c r="F144" s="37" t="n">
        <v>0.044654</v>
      </c>
      <c r="G144" s="37" t="n">
        <v>0.067511</v>
      </c>
      <c r="H144" s="37" t="n"/>
      <c r="I144" s="37" t="n"/>
      <c r="J144" s="44" t="n"/>
      <c r="K144" s="44" t="n"/>
      <c r="L144" s="44" t="n"/>
    </row>
    <row r="145">
      <c r="A145" s="99" t="inlineStr">
        <is>
          <t>BIOMASS FUEL: Wood/Wood Waste, other Biomass</t>
        </is>
      </c>
      <c r="B145" s="99" t="inlineStr">
        <is>
          <t>EJ</t>
        </is>
      </c>
      <c r="C145" s="37" t="n"/>
      <c r="D145" s="37" t="n"/>
      <c r="E145" s="37" t="n"/>
      <c r="F145" s="37" t="n"/>
      <c r="G145" s="37" t="n"/>
      <c r="H145" s="37" t="n"/>
      <c r="I145" s="37" t="n"/>
      <c r="J145" s="44" t="n"/>
      <c r="K145" s="44" t="n"/>
      <c r="L145" s="44" t="n"/>
    </row>
    <row r="146">
      <c r="A146" s="99" t="inlineStr">
        <is>
          <t>WASTE FUEL: Plastics, tyres</t>
        </is>
      </c>
      <c r="B146" s="99" t="inlineStr">
        <is>
          <t>EJ</t>
        </is>
      </c>
      <c r="C146" s="37" t="n"/>
      <c r="D146" s="37" t="n"/>
      <c r="E146" s="37" t="n">
        <v>0.003043</v>
      </c>
      <c r="F146" s="37" t="n"/>
      <c r="G146" s="37" t="n"/>
      <c r="H146" s="37" t="n"/>
      <c r="I146" s="37" t="n"/>
      <c r="J146" s="44" t="n"/>
      <c r="K146" s="44" t="n"/>
      <c r="L146" s="44" t="n"/>
    </row>
    <row r="147">
      <c r="A147" s="99" t="inlineStr">
        <is>
          <t>RENEWABLE ENERGY: Green hydrogen, Solar thermal</t>
        </is>
      </c>
      <c r="B147" s="99" t="inlineStr">
        <is>
          <t>EJ</t>
        </is>
      </c>
      <c r="C147" s="37" t="n"/>
      <c r="D147" s="37" t="n"/>
      <c r="E147" s="37" t="n"/>
      <c r="F147" s="37" t="n"/>
      <c r="G147" s="37" t="n">
        <v>0.001731</v>
      </c>
      <c r="H147" s="37" t="n"/>
      <c r="I147" s="37" t="n"/>
      <c r="J147" s="44" t="n"/>
      <c r="K147" s="44" t="n"/>
      <c r="L147" s="44" t="n"/>
    </row>
    <row r="148">
      <c r="A148" s="99" t="inlineStr">
        <is>
          <t>ELECTRICITY</t>
        </is>
      </c>
      <c r="B148" s="99" t="inlineStr">
        <is>
          <t>EJ</t>
        </is>
      </c>
      <c r="C148" s="37" t="n"/>
      <c r="D148" s="37" t="n"/>
      <c r="E148" s="37" t="n">
        <v>0.033832</v>
      </c>
      <c r="F148" s="37" t="n">
        <v>0.050153</v>
      </c>
      <c r="G148" s="37" t="n">
        <v>0.109336</v>
      </c>
      <c r="H148" s="37" t="n"/>
      <c r="I148" s="37" t="n"/>
      <c r="J148" s="44" t="n"/>
      <c r="K148" s="44" t="n"/>
      <c r="L148" s="44" t="n"/>
    </row>
    <row r="149">
      <c r="A149" s="99" t="inlineStr">
        <is>
          <t>Others</t>
        </is>
      </c>
      <c r="B149" s="99" t="inlineStr">
        <is>
          <t>EJ</t>
        </is>
      </c>
      <c r="C149" s="37" t="n"/>
      <c r="D149" s="37" t="n"/>
      <c r="E149" s="37" t="n"/>
      <c r="F149" s="37" t="n"/>
      <c r="G149" s="37" t="n"/>
      <c r="H149" s="37" t="n"/>
      <c r="I149" s="37" t="n"/>
      <c r="J149" s="44" t="n"/>
      <c r="K149" s="44" t="n"/>
      <c r="L149" s="44" t="n"/>
    </row>
    <row r="150">
      <c r="A150" s="91" t="inlineStr">
        <is>
          <t>Related combustion emissions - without counting CCS</t>
        </is>
      </c>
      <c r="B150" s="91" t="n"/>
      <c r="C150" s="91" t="n"/>
      <c r="D150" s="91" t="n"/>
      <c r="E150" s="91" t="n"/>
      <c r="F150" s="91" t="n"/>
      <c r="G150" s="91" t="n"/>
      <c r="H150" s="91" t="n"/>
      <c r="I150" s="91" t="n"/>
      <c r="J150" s="183" t="n"/>
      <c r="K150" s="44" t="n"/>
      <c r="L150" s="44" t="n"/>
    </row>
    <row r="151">
      <c r="A151" s="99" t="inlineStr">
        <is>
          <t>Total Combustion CO2</t>
        </is>
      </c>
      <c r="B151" s="99" t="inlineStr">
        <is>
          <t>MtCO2</t>
        </is>
      </c>
      <c r="C151" s="156">
        <f>SUM(C152:C168)</f>
        <v/>
      </c>
      <c r="D151" s="156">
        <f>SUM(D152:D168)</f>
        <v/>
      </c>
      <c r="E151" s="156">
        <f>SUM(E152:E168)</f>
        <v/>
      </c>
      <c r="F151" s="156">
        <f>SUM(F152:F168)</f>
        <v/>
      </c>
      <c r="G151" s="156">
        <f>SUM(G152:G168)</f>
        <v/>
      </c>
      <c r="H151" s="156">
        <f>SUM(H152:H168)</f>
        <v/>
      </c>
      <c r="I151" s="156">
        <f>SUM(I152:I168)</f>
        <v/>
      </c>
      <c r="J151" s="44" t="n"/>
      <c r="K151" s="44" t="n"/>
      <c r="L151" s="44" t="n"/>
    </row>
    <row r="152">
      <c r="A152" s="99" t="inlineStr">
        <is>
          <t xml:space="preserve">SOLID FUEL: Sub-Bituminous Coal </t>
        </is>
      </c>
      <c r="B152" s="99" t="inlineStr">
        <is>
          <t>MtCO2</t>
        </is>
      </c>
      <c r="C152" s="37" t="n"/>
      <c r="D152" s="37" t="n"/>
      <c r="E152" s="37" t="n"/>
      <c r="F152" s="37" t="n"/>
      <c r="G152" s="37" t="n"/>
      <c r="H152" s="37" t="n"/>
      <c r="I152" s="37" t="n"/>
      <c r="J152" s="44" t="n"/>
      <c r="K152" s="44" t="n"/>
      <c r="L152" s="44" t="n"/>
    </row>
    <row r="153">
      <c r="A153" s="99" t="inlineStr">
        <is>
          <t xml:space="preserve">SOLID FUEL: Anthracite </t>
        </is>
      </c>
      <c r="B153" s="99" t="inlineStr">
        <is>
          <t>MtCO2</t>
        </is>
      </c>
      <c r="C153" s="37" t="n"/>
      <c r="D153" s="37" t="n"/>
      <c r="E153" s="37" t="n"/>
      <c r="F153" s="37" t="n"/>
      <c r="G153" s="37" t="n"/>
      <c r="H153" s="37" t="n"/>
      <c r="I153" s="37" t="n"/>
      <c r="J153" s="44" t="n"/>
      <c r="K153" s="44" t="n"/>
      <c r="L153" s="44" t="n"/>
    </row>
    <row r="154">
      <c r="A154" s="99" t="inlineStr">
        <is>
          <t xml:space="preserve">SOLID FUEL: Lignite </t>
        </is>
      </c>
      <c r="B154" s="99" t="inlineStr">
        <is>
          <t>MtCO2</t>
        </is>
      </c>
      <c r="C154" s="37" t="n"/>
      <c r="D154" s="37" t="n"/>
      <c r="E154" s="37" t="n"/>
      <c r="F154" s="37" t="n"/>
      <c r="G154" s="37" t="n"/>
      <c r="H154" s="37" t="n"/>
      <c r="I154" s="37" t="n"/>
      <c r="J154" s="44" t="n"/>
      <c r="K154" s="44" t="n"/>
      <c r="L154" s="44" t="n"/>
    </row>
    <row r="155">
      <c r="A155" s="99" t="inlineStr">
        <is>
          <t>SOLID FUEL: Coking Coal</t>
        </is>
      </c>
      <c r="B155" s="99" t="inlineStr">
        <is>
          <t>MtCO2</t>
        </is>
      </c>
      <c r="C155" s="37" t="n"/>
      <c r="D155" s="37" t="n"/>
      <c r="E155" s="37" t="n"/>
      <c r="F155" s="37" t="n"/>
      <c r="G155" s="37" t="n"/>
      <c r="H155" s="37" t="n"/>
      <c r="I155" s="37" t="n"/>
      <c r="J155" s="44" t="n"/>
      <c r="K155" s="44" t="n"/>
      <c r="L155" s="44" t="n"/>
    </row>
    <row r="156">
      <c r="A156" s="99" t="inlineStr">
        <is>
          <t>SOLID FUEL: Petroleum Coke</t>
        </is>
      </c>
      <c r="B156" s="99" t="inlineStr">
        <is>
          <t>MtCO2</t>
        </is>
      </c>
      <c r="C156" s="37" t="n"/>
      <c r="D156" s="37" t="n"/>
      <c r="E156" s="37" t="n"/>
      <c r="F156" s="37" t="n"/>
      <c r="G156" s="37" t="n"/>
      <c r="H156" s="37" t="n"/>
      <c r="I156" s="37" t="n"/>
      <c r="J156" s="44" t="n"/>
      <c r="K156" s="44" t="n"/>
      <c r="L156" s="44" t="n"/>
    </row>
    <row r="157">
      <c r="A157" s="99" t="inlineStr">
        <is>
          <t>LIQUID FUEL: Kerosene</t>
        </is>
      </c>
      <c r="B157" s="99" t="inlineStr">
        <is>
          <t>MtCO2</t>
        </is>
      </c>
      <c r="C157" s="37" t="n"/>
      <c r="D157" s="37" t="n"/>
      <c r="E157" s="37" t="n"/>
      <c r="F157" s="37" t="n"/>
      <c r="G157" s="37" t="n"/>
      <c r="H157" s="37" t="n"/>
      <c r="I157" s="37" t="n"/>
      <c r="J157" s="44" t="n"/>
      <c r="K157" s="44" t="n"/>
      <c r="L157" s="44" t="n"/>
    </row>
    <row r="158">
      <c r="A158" s="99" t="inlineStr">
        <is>
          <t>LIQUID FUEL: Diesel Oil</t>
        </is>
      </c>
      <c r="B158" s="99" t="inlineStr">
        <is>
          <t>MtCO2</t>
        </is>
      </c>
      <c r="C158" s="37" t="n"/>
      <c r="D158" s="37" t="n"/>
      <c r="E158" s="37" t="n"/>
      <c r="F158" s="37" t="n"/>
      <c r="G158" s="37" t="n"/>
      <c r="H158" s="37" t="n"/>
      <c r="I158" s="37" t="n"/>
      <c r="J158" s="44" t="n"/>
      <c r="K158" s="44" t="n"/>
      <c r="L158" s="44" t="n"/>
    </row>
    <row r="159">
      <c r="A159" s="99" t="inlineStr">
        <is>
          <t>LIQUID FUEL: Residual Fuel Oil</t>
        </is>
      </c>
      <c r="B159" s="99" t="inlineStr">
        <is>
          <t>MtCO2</t>
        </is>
      </c>
      <c r="C159" s="37" t="n"/>
      <c r="D159" s="37" t="n"/>
      <c r="E159" s="37" t="n">
        <v>0.126291</v>
      </c>
      <c r="F159" s="37" t="n"/>
      <c r="G159" s="37" t="n"/>
      <c r="H159" s="37" t="n"/>
      <c r="I159" s="37" t="n"/>
      <c r="J159" s="44" t="n"/>
      <c r="K159" s="44" t="n"/>
      <c r="L159" s="44" t="n"/>
    </row>
    <row r="160">
      <c r="A160" s="99" t="inlineStr">
        <is>
          <t>LIQUID FUEL: Liquefied Petroleum Gases</t>
        </is>
      </c>
      <c r="B160" s="99" t="inlineStr">
        <is>
          <t>MtCO2</t>
        </is>
      </c>
      <c r="C160" s="37" t="n"/>
      <c r="D160" s="37" t="n"/>
      <c r="E160" s="37" t="n"/>
      <c r="F160" s="37" t="n"/>
      <c r="G160" s="37" t="n"/>
      <c r="H160" s="37" t="n"/>
      <c r="I160" s="37" t="n"/>
      <c r="J160" s="44" t="n"/>
      <c r="K160" s="44" t="n"/>
      <c r="L160" s="44" t="n"/>
    </row>
    <row r="161">
      <c r="A161" s="99" t="inlineStr">
        <is>
          <t>LIQUID FUEL: Natural Gas Liquids</t>
        </is>
      </c>
      <c r="B161" s="99" t="inlineStr">
        <is>
          <t>MtCO2</t>
        </is>
      </c>
      <c r="C161" s="37" t="n"/>
      <c r="D161" s="37" t="n"/>
      <c r="E161" s="37" t="n"/>
      <c r="F161" s="37" t="n"/>
      <c r="G161" s="37" t="n"/>
      <c r="H161" s="37" t="n"/>
      <c r="I161" s="37" t="n"/>
      <c r="J161" s="44" t="n"/>
      <c r="K161" s="44" t="n"/>
      <c r="L161" s="44" t="n"/>
    </row>
    <row r="162">
      <c r="A162" s="99" t="inlineStr">
        <is>
          <t>LIQUID FUEL: Crude Oil or Naptha</t>
        </is>
      </c>
      <c r="B162" s="99" t="inlineStr">
        <is>
          <t>MtCO2</t>
        </is>
      </c>
      <c r="C162" s="37" t="n"/>
      <c r="D162" s="37" t="n"/>
      <c r="E162" s="37" t="n"/>
      <c r="F162" s="37" t="n"/>
      <c r="G162" s="37" t="n"/>
      <c r="H162" s="37" t="n"/>
      <c r="I162" s="37" t="n"/>
      <c r="J162" s="44" t="n"/>
      <c r="K162" s="44" t="n"/>
      <c r="L162" s="44" t="n"/>
    </row>
    <row r="163">
      <c r="A163" s="99" t="inlineStr">
        <is>
          <t xml:space="preserve">GASEOUS FUEL: Natural Gas </t>
        </is>
      </c>
      <c r="B163" s="99" t="inlineStr">
        <is>
          <t>MtCO2</t>
        </is>
      </c>
      <c r="C163" s="37" t="n"/>
      <c r="D163" s="37" t="n"/>
      <c r="E163" s="37" t="n">
        <v>0.408652</v>
      </c>
      <c r="F163" s="37" t="n">
        <v>0.081787</v>
      </c>
      <c r="G163" s="37" t="n">
        <v>0.309519</v>
      </c>
      <c r="H163" s="37" t="n"/>
      <c r="I163" s="37" t="n"/>
      <c r="J163" s="44" t="n"/>
      <c r="K163" s="44" t="n"/>
      <c r="L163" s="44" t="n"/>
    </row>
    <row r="164">
      <c r="A164" s="99" t="inlineStr">
        <is>
          <t>BIOMASS FUEL: Wood/Wood Waste, other Biomass</t>
        </is>
      </c>
      <c r="B164" s="99" t="inlineStr">
        <is>
          <t>MtCO2</t>
        </is>
      </c>
      <c r="C164" s="37" t="n"/>
      <c r="D164" s="37" t="n"/>
      <c r="E164" s="37" t="n"/>
      <c r="F164" s="37" t="n"/>
      <c r="G164" s="37" t="n"/>
      <c r="H164" s="37" t="n"/>
      <c r="I164" s="37" t="n"/>
      <c r="J164" s="44" t="n"/>
      <c r="K164" s="44" t="n"/>
      <c r="L164" s="44" t="n"/>
    </row>
    <row r="165">
      <c r="A165" s="99" t="inlineStr">
        <is>
          <t>WASTE FUEL: Plastics, tyres</t>
        </is>
      </c>
      <c r="B165" s="99" t="inlineStr">
        <is>
          <t>MtCO2</t>
        </is>
      </c>
      <c r="C165" s="37" t="n"/>
      <c r="D165" s="37" t="n"/>
      <c r="E165" s="37" t="n">
        <v>0.279055</v>
      </c>
      <c r="F165" s="37" t="n"/>
      <c r="G165" s="37" t="n"/>
      <c r="H165" s="37" t="n"/>
      <c r="I165" s="37" t="n"/>
      <c r="J165" s="44" t="n"/>
      <c r="K165" s="44" t="n"/>
      <c r="L165" s="44" t="n"/>
    </row>
    <row r="166">
      <c r="A166" s="99" t="inlineStr">
        <is>
          <t>RENEWABLE ENERGY: Green hydrogen, Solar thermal</t>
        </is>
      </c>
      <c r="B166" s="99" t="inlineStr">
        <is>
          <t>MtCO2</t>
        </is>
      </c>
      <c r="C166" s="37" t="n"/>
      <c r="D166" s="37" t="n"/>
      <c r="E166" s="37" t="n"/>
      <c r="F166" s="37" t="n"/>
      <c r="G166" s="37" t="n"/>
      <c r="H166" s="37" t="n"/>
      <c r="I166" s="37" t="n"/>
      <c r="J166" s="44" t="n"/>
      <c r="K166" s="44" t="n"/>
      <c r="L166" s="44" t="n"/>
    </row>
    <row r="167">
      <c r="A167" s="99" t="inlineStr">
        <is>
          <t>ELECTRICITY</t>
        </is>
      </c>
      <c r="B167" s="99" t="inlineStr">
        <is>
          <t>MtCO2</t>
        </is>
      </c>
      <c r="C167" s="37" t="n"/>
      <c r="D167" s="37" t="n"/>
      <c r="E167" s="37" t="n"/>
      <c r="F167" s="37" t="n"/>
      <c r="G167" s="37" t="n"/>
      <c r="H167" s="37" t="n"/>
      <c r="I167" s="37" t="n"/>
      <c r="J167" s="44" t="n"/>
      <c r="K167" s="44" t="n"/>
      <c r="L167" s="44" t="n"/>
    </row>
    <row r="168">
      <c r="A168" s="99" t="inlineStr">
        <is>
          <t>Others</t>
        </is>
      </c>
      <c r="B168" s="99" t="inlineStr">
        <is>
          <t>MtCO2</t>
        </is>
      </c>
      <c r="C168" s="37" t="n"/>
      <c r="D168" s="37" t="n"/>
      <c r="E168" s="37" t="n"/>
      <c r="F168" s="37" t="n"/>
      <c r="G168" s="37" t="n"/>
      <c r="H168" s="37" t="n"/>
      <c r="I168" s="37" t="n"/>
      <c r="J168" s="44" t="n"/>
      <c r="K168" s="44" t="n"/>
      <c r="L168" s="44" t="n"/>
    </row>
    <row r="169">
      <c r="A169" s="99" t="inlineStr">
        <is>
          <t>Total Combustion non-CO2 emissions</t>
        </is>
      </c>
      <c r="B169" s="99" t="inlineStr">
        <is>
          <t>MtCO2e</t>
        </is>
      </c>
      <c r="C169" s="37" t="n"/>
      <c r="D169" s="37" t="n"/>
      <c r="E169" s="37" t="n"/>
      <c r="F169" s="37" t="n"/>
      <c r="G169" s="37" t="n"/>
      <c r="H169" s="37" t="n"/>
      <c r="I169" s="37" t="n"/>
      <c r="J169" s="44" t="n"/>
      <c r="K169" s="44" t="n"/>
      <c r="L169" s="44" t="n"/>
    </row>
    <row r="170">
      <c r="A170" s="103" t="inlineStr">
        <is>
          <t>Aluminium: Energy consumption and emissions from fuel combustion</t>
        </is>
      </c>
      <c r="B170" s="16" t="n"/>
      <c r="C170" s="16" t="n"/>
      <c r="D170" s="16" t="n"/>
      <c r="E170" s="16" t="n"/>
      <c r="F170" s="16" t="n"/>
      <c r="G170" s="16" t="n"/>
      <c r="H170" s="16" t="n"/>
      <c r="I170" s="16" t="n"/>
      <c r="J170" s="44" t="n"/>
      <c r="K170" s="44" t="n"/>
      <c r="L170" s="44" t="n"/>
    </row>
    <row r="171">
      <c r="A171" s="91" t="inlineStr">
        <is>
          <t>Energy consumption</t>
        </is>
      </c>
      <c r="B171" s="91" t="n"/>
      <c r="C171" s="91" t="n"/>
      <c r="D171" s="91" t="n"/>
      <c r="E171" s="91" t="n"/>
      <c r="F171" s="91" t="n"/>
      <c r="G171" s="91" t="n"/>
      <c r="H171" s="91" t="n"/>
      <c r="I171" s="91" t="n"/>
      <c r="J171" s="183" t="n"/>
      <c r="K171" s="44" t="n"/>
      <c r="L171" s="44" t="n"/>
    </row>
    <row r="172">
      <c r="A172" s="99" t="inlineStr">
        <is>
          <t>Total Energy Consumption</t>
        </is>
      </c>
      <c r="B172" s="99" t="inlineStr">
        <is>
          <t>EJ</t>
        </is>
      </c>
      <c r="C172" s="156">
        <f>SUM(C173:C189)</f>
        <v/>
      </c>
      <c r="D172" s="156">
        <f>SUM(D173:D189)</f>
        <v/>
      </c>
      <c r="E172" s="156">
        <f>SUM(E173:E189)</f>
        <v/>
      </c>
      <c r="F172" s="156">
        <f>SUM(F173:F189)</f>
        <v/>
      </c>
      <c r="G172" s="156">
        <f>SUM(G173:G189)</f>
        <v/>
      </c>
      <c r="H172" s="156">
        <f>SUM(H173:H189)</f>
        <v/>
      </c>
      <c r="I172" s="156">
        <f>SUM(I173:I189)</f>
        <v/>
      </c>
      <c r="J172" s="44" t="n"/>
      <c r="K172" s="44" t="n"/>
      <c r="L172" s="44" t="n"/>
    </row>
    <row r="173">
      <c r="A173" s="99" t="inlineStr">
        <is>
          <t xml:space="preserve">SOLID FUEL: Sub-Bituminous Coal </t>
        </is>
      </c>
      <c r="B173" s="99" t="inlineStr">
        <is>
          <t>EJ</t>
        </is>
      </c>
      <c r="C173" s="37" t="n"/>
      <c r="D173" s="37" t="n"/>
      <c r="E173" s="37" t="n"/>
      <c r="F173" s="37" t="n"/>
      <c r="G173" s="37" t="n"/>
      <c r="H173" s="37" t="n"/>
      <c r="I173" s="37" t="n"/>
      <c r="J173" s="44" t="n"/>
      <c r="K173" s="44" t="n"/>
      <c r="L173" s="44" t="n"/>
    </row>
    <row r="174">
      <c r="A174" s="99" t="inlineStr">
        <is>
          <t xml:space="preserve">SOLID FUEL: Anthracite </t>
        </is>
      </c>
      <c r="B174" s="99" t="inlineStr">
        <is>
          <t>EJ</t>
        </is>
      </c>
      <c r="C174" s="37" t="n"/>
      <c r="D174" s="37" t="n"/>
      <c r="E174" s="37" t="n"/>
      <c r="F174" s="37" t="n"/>
      <c r="G174" s="37" t="n"/>
      <c r="H174" s="37" t="n"/>
      <c r="I174" s="37" t="n"/>
      <c r="J174" s="44" t="n"/>
      <c r="K174" s="44" t="n"/>
      <c r="L174" s="44" t="n"/>
    </row>
    <row r="175">
      <c r="A175" s="99" t="inlineStr">
        <is>
          <t xml:space="preserve">SOLID FUEL: Lignite </t>
        </is>
      </c>
      <c r="B175" s="99" t="inlineStr">
        <is>
          <t>EJ</t>
        </is>
      </c>
      <c r="C175" s="37" t="n"/>
      <c r="D175" s="37" t="n"/>
      <c r="E175" s="37" t="n"/>
      <c r="F175" s="37" t="n"/>
      <c r="G175" s="37" t="n"/>
      <c r="H175" s="37" t="n"/>
      <c r="I175" s="37" t="n"/>
      <c r="J175" s="44" t="n"/>
      <c r="K175" s="44" t="n"/>
      <c r="L175" s="44" t="n"/>
    </row>
    <row r="176">
      <c r="A176" s="99" t="inlineStr">
        <is>
          <t>SOLID FUEL: Coking Coal</t>
        </is>
      </c>
      <c r="B176" s="99" t="inlineStr">
        <is>
          <t>EJ</t>
        </is>
      </c>
      <c r="C176" s="37" t="n"/>
      <c r="D176" s="37" t="n"/>
      <c r="E176" s="37" t="n"/>
      <c r="F176" s="37" t="n"/>
      <c r="G176" s="37" t="n"/>
      <c r="H176" s="37" t="n"/>
      <c r="I176" s="37" t="n"/>
      <c r="J176" s="44" t="n"/>
      <c r="K176" s="44" t="n"/>
      <c r="L176" s="44" t="n"/>
    </row>
    <row r="177">
      <c r="A177" s="99" t="inlineStr">
        <is>
          <t>SOLID FUEL: Petroleum Coke</t>
        </is>
      </c>
      <c r="B177" s="99" t="inlineStr">
        <is>
          <t>EJ</t>
        </is>
      </c>
      <c r="C177" s="37" t="n"/>
      <c r="D177" s="37" t="n"/>
      <c r="E177" s="37" t="n"/>
      <c r="F177" s="37" t="n"/>
      <c r="G177" s="37" t="n"/>
      <c r="H177" s="37" t="n"/>
      <c r="I177" s="37" t="n"/>
      <c r="J177" s="44" t="n"/>
      <c r="K177" s="44" t="n"/>
      <c r="L177" s="44" t="n"/>
    </row>
    <row r="178">
      <c r="A178" s="99" t="inlineStr">
        <is>
          <t>LIQUID FUEL: Kerosene</t>
        </is>
      </c>
      <c r="B178" s="99" t="inlineStr">
        <is>
          <t>EJ</t>
        </is>
      </c>
      <c r="C178" s="37" t="n"/>
      <c r="D178" s="37" t="n"/>
      <c r="E178" s="37" t="n"/>
      <c r="F178" s="37" t="n"/>
      <c r="G178" s="37" t="n"/>
      <c r="H178" s="37" t="n"/>
      <c r="I178" s="37" t="n"/>
      <c r="J178" s="44" t="n"/>
      <c r="K178" s="44" t="n"/>
      <c r="L178" s="44" t="n"/>
    </row>
    <row r="179">
      <c r="A179" s="99" t="inlineStr">
        <is>
          <t>LIQUID FUEL: Diesel Oil</t>
        </is>
      </c>
      <c r="B179" s="99" t="inlineStr">
        <is>
          <t>EJ</t>
        </is>
      </c>
      <c r="C179" s="37" t="n"/>
      <c r="D179" s="37" t="n"/>
      <c r="E179" s="37" t="n"/>
      <c r="F179" s="37" t="n"/>
      <c r="G179" s="37" t="n"/>
      <c r="H179" s="37" t="n"/>
      <c r="I179" s="37" t="n"/>
      <c r="J179" s="44" t="n"/>
      <c r="K179" s="44" t="n"/>
      <c r="L179" s="44" t="n"/>
    </row>
    <row r="180">
      <c r="A180" s="99" t="inlineStr">
        <is>
          <t>LIQUID FUEL: Residual Fuel Oil</t>
        </is>
      </c>
      <c r="B180" s="99" t="inlineStr">
        <is>
          <t>EJ</t>
        </is>
      </c>
      <c r="C180" s="37" t="n"/>
      <c r="D180" s="37" t="n"/>
      <c r="E180" s="37" t="n"/>
      <c r="F180" s="37" t="n"/>
      <c r="G180" s="37" t="n"/>
      <c r="H180" s="37" t="n"/>
      <c r="I180" s="37" t="n"/>
      <c r="J180" s="44" t="n"/>
      <c r="K180" s="44" t="n"/>
      <c r="L180" s="44" t="n"/>
    </row>
    <row r="181">
      <c r="A181" s="99" t="inlineStr">
        <is>
          <t>LIQUID FUEL: Liquefied Petroleum Gases</t>
        </is>
      </c>
      <c r="B181" s="99" t="inlineStr">
        <is>
          <t>EJ</t>
        </is>
      </c>
      <c r="C181" s="37" t="n"/>
      <c r="D181" s="37" t="n"/>
      <c r="E181" s="37" t="n">
        <v>0.002347</v>
      </c>
      <c r="F181" s="37" t="n">
        <v>0.002347</v>
      </c>
      <c r="G181" s="37" t="n">
        <v>0.002347</v>
      </c>
      <c r="H181" s="37" t="n"/>
      <c r="I181" s="37" t="n"/>
      <c r="J181" s="44" t="n"/>
      <c r="K181" s="44" t="n"/>
      <c r="L181" s="44" t="n"/>
    </row>
    <row r="182">
      <c r="A182" s="99" t="inlineStr">
        <is>
          <t>LIQUID FUEL: Natural Gas Liquids</t>
        </is>
      </c>
      <c r="B182" s="99" t="inlineStr">
        <is>
          <t>EJ</t>
        </is>
      </c>
      <c r="C182" s="37" t="n"/>
      <c r="D182" s="37" t="n"/>
      <c r="E182" s="37" t="n"/>
      <c r="F182" s="37" t="n"/>
      <c r="G182" s="37" t="n"/>
      <c r="H182" s="37" t="n"/>
      <c r="I182" s="37" t="n"/>
      <c r="J182" s="44" t="n"/>
      <c r="K182" s="44" t="n"/>
      <c r="L182" s="44" t="n"/>
    </row>
    <row r="183">
      <c r="A183" s="99" t="inlineStr">
        <is>
          <t>LIQUID FUEL: Crude Oil or Naptha</t>
        </is>
      </c>
      <c r="B183" s="99" t="inlineStr">
        <is>
          <t>EJ</t>
        </is>
      </c>
      <c r="C183" s="37" t="n"/>
      <c r="D183" s="37" t="n"/>
      <c r="E183" s="37" t="n"/>
      <c r="F183" s="37" t="n"/>
      <c r="G183" s="37" t="n"/>
      <c r="H183" s="37" t="n"/>
      <c r="I183" s="37" t="n"/>
      <c r="J183" s="44" t="n"/>
      <c r="K183" s="44" t="n"/>
      <c r="L183" s="44" t="n"/>
    </row>
    <row r="184">
      <c r="A184" s="99" t="inlineStr">
        <is>
          <t xml:space="preserve">GASEOUS FUEL: Natural Gas </t>
        </is>
      </c>
      <c r="B184" s="99" t="inlineStr">
        <is>
          <t>EJ</t>
        </is>
      </c>
      <c r="C184" s="37" t="n"/>
      <c r="D184" s="37" t="n"/>
      <c r="E184" s="37" t="n">
        <v>0.001584</v>
      </c>
      <c r="F184" s="37" t="n">
        <v>0.001584</v>
      </c>
      <c r="G184" s="37" t="n">
        <v>0.001584</v>
      </c>
      <c r="H184" s="37" t="n"/>
      <c r="I184" s="37" t="n"/>
      <c r="J184" s="44" t="n"/>
      <c r="K184" s="44" t="n"/>
      <c r="L184" s="44" t="n"/>
    </row>
    <row r="185">
      <c r="A185" s="99" t="inlineStr">
        <is>
          <t>BIOMASS FUEL: Wood/Wood Waste, other Biomass</t>
        </is>
      </c>
      <c r="B185" s="99" t="inlineStr">
        <is>
          <t>EJ</t>
        </is>
      </c>
      <c r="C185" s="37" t="n"/>
      <c r="D185" s="37" t="n"/>
      <c r="E185" s="37" t="n"/>
      <c r="F185" s="37" t="n"/>
      <c r="G185" s="37" t="n"/>
      <c r="H185" s="37" t="n"/>
      <c r="I185" s="37" t="n"/>
      <c r="J185" s="44" t="n"/>
      <c r="K185" s="44" t="n"/>
      <c r="L185" s="44" t="n"/>
    </row>
    <row r="186">
      <c r="A186" s="99" t="inlineStr">
        <is>
          <t>WASTE FUEL: Plastics, tyres</t>
        </is>
      </c>
      <c r="B186" s="99" t="inlineStr">
        <is>
          <t>EJ</t>
        </is>
      </c>
      <c r="C186" s="37" t="n"/>
      <c r="D186" s="37" t="n"/>
      <c r="E186" s="37" t="n"/>
      <c r="F186" s="37" t="n"/>
      <c r="G186" s="37" t="n"/>
      <c r="H186" s="37" t="n"/>
      <c r="I186" s="37" t="n"/>
      <c r="J186" s="44" t="n"/>
      <c r="K186" s="44" t="n"/>
      <c r="L186" s="44" t="n"/>
    </row>
    <row r="187">
      <c r="A187" s="99" t="inlineStr">
        <is>
          <t>RENEWABLE ENERGY: Green hydrogen, Solar thermal</t>
        </is>
      </c>
      <c r="B187" s="99" t="inlineStr">
        <is>
          <t>EJ</t>
        </is>
      </c>
      <c r="C187" s="37" t="n"/>
      <c r="D187" s="37" t="n"/>
      <c r="E187" s="37" t="n"/>
      <c r="F187" s="37" t="n"/>
      <c r="G187" s="37" t="n"/>
      <c r="H187" s="37" t="n"/>
      <c r="I187" s="37" t="n"/>
      <c r="J187" s="44" t="n"/>
      <c r="K187" s="44" t="n"/>
      <c r="L187" s="44" t="n"/>
    </row>
    <row r="188">
      <c r="A188" s="99" t="inlineStr">
        <is>
          <t>ELECTRICITY</t>
        </is>
      </c>
      <c r="B188" s="99" t="inlineStr">
        <is>
          <t>EJ</t>
        </is>
      </c>
      <c r="C188" s="37" t="n"/>
      <c r="D188" s="37" t="n"/>
      <c r="E188" s="37" t="n">
        <v>0.033386</v>
      </c>
      <c r="F188" s="37" t="n">
        <v>0.033386</v>
      </c>
      <c r="G188" s="37" t="n">
        <v>0.04073</v>
      </c>
      <c r="H188" s="37" t="n"/>
      <c r="I188" s="37" t="n"/>
      <c r="J188" s="44" t="n"/>
      <c r="K188" s="44" t="n"/>
      <c r="L188" s="44" t="n"/>
    </row>
    <row r="189">
      <c r="A189" s="99" t="inlineStr">
        <is>
          <t>Others</t>
        </is>
      </c>
      <c r="B189" s="99" t="inlineStr">
        <is>
          <t>EJ</t>
        </is>
      </c>
      <c r="C189" s="37" t="n"/>
      <c r="D189" s="37" t="n"/>
      <c r="E189" s="37" t="n"/>
      <c r="F189" s="37" t="n"/>
      <c r="G189" s="37" t="n"/>
      <c r="H189" s="37" t="n"/>
      <c r="I189" s="37" t="n"/>
      <c r="J189" s="44" t="n"/>
      <c r="K189" s="44" t="n"/>
      <c r="L189" s="44" t="n"/>
    </row>
    <row r="190">
      <c r="A190" s="91" t="inlineStr">
        <is>
          <t>Related combustion emissions - without counting CCS</t>
        </is>
      </c>
      <c r="B190" s="91" t="n"/>
      <c r="C190" s="91" t="n"/>
      <c r="D190" s="91" t="n"/>
      <c r="E190" s="91" t="n"/>
      <c r="F190" s="91" t="n"/>
      <c r="G190" s="91" t="n"/>
      <c r="H190" s="91" t="n"/>
      <c r="I190" s="91" t="n"/>
      <c r="J190" s="183" t="n"/>
      <c r="K190" s="44" t="n"/>
      <c r="L190" s="44" t="n"/>
    </row>
    <row r="191">
      <c r="A191" s="99" t="inlineStr">
        <is>
          <t>Total Combustion CO2</t>
        </is>
      </c>
      <c r="B191" s="99" t="inlineStr">
        <is>
          <t>MtCO2</t>
        </is>
      </c>
      <c r="C191" s="156">
        <f>SUM(C192:C208)</f>
        <v/>
      </c>
      <c r="D191" s="156">
        <f>SUM(D192:D208)</f>
        <v/>
      </c>
      <c r="E191" s="156">
        <f>SUM(E192:E208)</f>
        <v/>
      </c>
      <c r="F191" s="156">
        <f>SUM(F192:F208)</f>
        <v/>
      </c>
      <c r="G191" s="156">
        <f>SUM(G192:G208)</f>
        <v/>
      </c>
      <c r="H191" s="156">
        <f>SUM(H192:H208)</f>
        <v/>
      </c>
      <c r="I191" s="156">
        <f>SUM(I192:I208)</f>
        <v/>
      </c>
      <c r="J191" s="44" t="n"/>
      <c r="K191" s="44" t="n"/>
      <c r="L191" s="44" t="n"/>
    </row>
    <row r="192">
      <c r="A192" s="99" t="inlineStr">
        <is>
          <t xml:space="preserve">SOLID FUEL: Sub-Bituminous Coal </t>
        </is>
      </c>
      <c r="B192" s="99" t="inlineStr">
        <is>
          <t>MtCO2</t>
        </is>
      </c>
      <c r="C192" s="37" t="n"/>
      <c r="D192" s="37" t="n"/>
      <c r="E192" s="37" t="n"/>
      <c r="F192" s="37" t="n"/>
      <c r="G192" s="37" t="n"/>
      <c r="H192" s="37" t="n"/>
      <c r="I192" s="37" t="n"/>
      <c r="J192" s="44" t="n"/>
      <c r="K192" s="44" t="n"/>
      <c r="L192" s="44" t="n"/>
    </row>
    <row r="193">
      <c r="A193" s="99" t="inlineStr">
        <is>
          <t xml:space="preserve">SOLID FUEL: Anthracite </t>
        </is>
      </c>
      <c r="B193" s="99" t="inlineStr">
        <is>
          <t>MtCO2</t>
        </is>
      </c>
      <c r="C193" s="37" t="n"/>
      <c r="D193" s="37" t="n"/>
      <c r="E193" s="37" t="n"/>
      <c r="F193" s="37" t="n"/>
      <c r="G193" s="37" t="n"/>
      <c r="H193" s="37" t="n"/>
      <c r="I193" s="37" t="n"/>
      <c r="J193" s="44" t="n"/>
      <c r="K193" s="44" t="n"/>
      <c r="L193" s="44" t="n"/>
    </row>
    <row r="194">
      <c r="A194" s="99" t="inlineStr">
        <is>
          <t xml:space="preserve">SOLID FUEL: Lignite </t>
        </is>
      </c>
      <c r="B194" s="99" t="inlineStr">
        <is>
          <t>MtCO2</t>
        </is>
      </c>
      <c r="C194" s="37" t="n"/>
      <c r="D194" s="37" t="n"/>
      <c r="E194" s="37" t="n"/>
      <c r="F194" s="37" t="n"/>
      <c r="G194" s="37" t="n"/>
      <c r="H194" s="37" t="n"/>
      <c r="I194" s="37" t="n"/>
      <c r="J194" s="44" t="n"/>
      <c r="K194" s="44" t="n"/>
      <c r="L194" s="44" t="n"/>
    </row>
    <row r="195">
      <c r="A195" s="99" t="inlineStr">
        <is>
          <t>SOLID FUEL: Coking Coal</t>
        </is>
      </c>
      <c r="B195" s="99" t="inlineStr">
        <is>
          <t>MtCO2</t>
        </is>
      </c>
      <c r="C195" s="37" t="n"/>
      <c r="D195" s="37" t="n"/>
      <c r="E195" s="37" t="n"/>
      <c r="F195" s="37" t="n"/>
      <c r="G195" s="37" t="n"/>
      <c r="H195" s="37" t="n"/>
      <c r="I195" s="37" t="n"/>
      <c r="J195" s="44" t="n"/>
      <c r="K195" s="44" t="n"/>
      <c r="L195" s="44" t="n"/>
    </row>
    <row r="196">
      <c r="A196" s="99" t="inlineStr">
        <is>
          <t>SOLID FUEL: Petroleum Coke</t>
        </is>
      </c>
      <c r="B196" s="99" t="inlineStr">
        <is>
          <t>MtCO2</t>
        </is>
      </c>
      <c r="C196" s="37" t="n"/>
      <c r="D196" s="37" t="n"/>
      <c r="E196" s="37" t="n"/>
      <c r="F196" s="37" t="n"/>
      <c r="G196" s="37" t="n"/>
      <c r="H196" s="37" t="n"/>
      <c r="I196" s="37" t="n"/>
      <c r="J196" s="44" t="n"/>
      <c r="K196" s="44" t="n"/>
      <c r="L196" s="44" t="n"/>
    </row>
    <row r="197">
      <c r="A197" s="99" t="inlineStr">
        <is>
          <t>LIQUID FUEL: Kerosene</t>
        </is>
      </c>
      <c r="B197" s="99" t="inlineStr">
        <is>
          <t>MtCO2</t>
        </is>
      </c>
      <c r="C197" s="37" t="n"/>
      <c r="D197" s="37" t="n"/>
      <c r="E197" s="37" t="n"/>
      <c r="F197" s="37" t="n"/>
      <c r="G197" s="37" t="n"/>
      <c r="H197" s="37" t="n"/>
      <c r="I197" s="37" t="n"/>
      <c r="J197" s="44" t="n"/>
      <c r="K197" s="44" t="n"/>
      <c r="L197" s="44" t="n"/>
    </row>
    <row r="198">
      <c r="A198" s="99" t="inlineStr">
        <is>
          <t>LIQUID FUEL: Diesel Oil</t>
        </is>
      </c>
      <c r="B198" s="99" t="inlineStr">
        <is>
          <t>MtCO2</t>
        </is>
      </c>
      <c r="C198" s="37" t="n"/>
      <c r="D198" s="37" t="n"/>
      <c r="E198" s="37" t="n"/>
      <c r="F198" s="37" t="n"/>
      <c r="G198" s="37" t="n"/>
      <c r="H198" s="37" t="n"/>
      <c r="I198" s="37" t="n"/>
      <c r="J198" s="44" t="n"/>
      <c r="K198" s="44" t="n"/>
      <c r="L198" s="44" t="n"/>
    </row>
    <row r="199">
      <c r="A199" s="99" t="inlineStr">
        <is>
          <t>LIQUID FUEL: Residual Fuel Oil</t>
        </is>
      </c>
      <c r="B199" s="99" t="inlineStr">
        <is>
          <t>MtCO2</t>
        </is>
      </c>
      <c r="C199" s="37" t="n"/>
      <c r="D199" s="37" t="n"/>
      <c r="E199" s="37" t="n"/>
      <c r="F199" s="37" t="n"/>
      <c r="G199" s="37" t="n"/>
      <c r="H199" s="37" t="n"/>
      <c r="I199" s="37" t="n"/>
      <c r="J199" s="44" t="n"/>
      <c r="K199" s="44" t="n"/>
      <c r="L199" s="44" t="n"/>
    </row>
    <row r="200">
      <c r="A200" s="99" t="inlineStr">
        <is>
          <t>LIQUID FUEL: Liquefied Petroleum Gases</t>
        </is>
      </c>
      <c r="B200" s="99" t="inlineStr">
        <is>
          <t>MtCO2</t>
        </is>
      </c>
      <c r="C200" s="37" t="n"/>
      <c r="D200" s="37" t="n"/>
      <c r="E200" s="37" t="n">
        <v>0.148108</v>
      </c>
      <c r="F200" s="37" t="n">
        <v>0.148108</v>
      </c>
      <c r="G200" s="37" t="n">
        <v>0.148108</v>
      </c>
      <c r="H200" s="37" t="n"/>
      <c r="I200" s="37" t="n"/>
      <c r="J200" s="44" t="n"/>
      <c r="K200" s="44" t="n"/>
      <c r="L200" s="44" t="n"/>
    </row>
    <row r="201">
      <c r="A201" s="99" t="inlineStr">
        <is>
          <t>LIQUID FUEL: Natural Gas Liquids</t>
        </is>
      </c>
      <c r="B201" s="99" t="inlineStr">
        <is>
          <t>MtCO2</t>
        </is>
      </c>
      <c r="C201" s="37" t="n"/>
      <c r="D201" s="37" t="n"/>
      <c r="E201" s="37" t="n"/>
      <c r="F201" s="37" t="n"/>
      <c r="G201" s="37" t="n"/>
      <c r="H201" s="37" t="n"/>
      <c r="I201" s="37" t="n"/>
      <c r="J201" s="44" t="n"/>
      <c r="K201" s="44" t="n"/>
      <c r="L201" s="44" t="n"/>
    </row>
    <row r="202">
      <c r="A202" s="99" t="inlineStr">
        <is>
          <t>LIQUID FUEL: Crude Oil or Naptha</t>
        </is>
      </c>
      <c r="B202" s="99" t="inlineStr">
        <is>
          <t>MtCO2</t>
        </is>
      </c>
      <c r="C202" s="37" t="n"/>
      <c r="D202" s="37" t="n"/>
      <c r="E202" s="37" t="n"/>
      <c r="F202" s="37" t="n"/>
      <c r="G202" s="37" t="n"/>
      <c r="H202" s="37" t="n"/>
      <c r="I202" s="37" t="n"/>
      <c r="J202" s="44" t="n"/>
      <c r="K202" s="44" t="n"/>
      <c r="L202" s="44" t="n"/>
    </row>
    <row r="203">
      <c r="A203" s="99" t="inlineStr">
        <is>
          <t xml:space="preserve">GASEOUS FUEL: Natural Gas </t>
        </is>
      </c>
      <c r="B203" s="99" t="inlineStr">
        <is>
          <t>MtCO2</t>
        </is>
      </c>
      <c r="C203" s="37" t="n"/>
      <c r="D203" s="37" t="n"/>
      <c r="E203" s="37" t="n">
        <v>0.088862</v>
      </c>
      <c r="F203" s="37" t="n">
        <v>0.088862</v>
      </c>
      <c r="G203" s="37" t="n">
        <v>0.088862</v>
      </c>
      <c r="H203" s="37" t="n"/>
      <c r="I203" s="37" t="n"/>
      <c r="J203" s="44" t="n"/>
      <c r="K203" s="44" t="n"/>
      <c r="L203" s="44" t="n"/>
    </row>
    <row r="204">
      <c r="A204" s="99" t="inlineStr">
        <is>
          <t>BIOMASS FUEL: Wood/Wood Waste, other Biomass</t>
        </is>
      </c>
      <c r="B204" s="99" t="inlineStr">
        <is>
          <t>MtCO2</t>
        </is>
      </c>
      <c r="C204" s="37" t="n"/>
      <c r="D204" s="37" t="n"/>
      <c r="E204" s="37" t="n"/>
      <c r="F204" s="37" t="n"/>
      <c r="G204" s="37" t="n"/>
      <c r="H204" s="37" t="n"/>
      <c r="I204" s="37" t="n"/>
      <c r="J204" s="44" t="n"/>
      <c r="K204" s="44" t="n"/>
      <c r="L204" s="44" t="n"/>
    </row>
    <row r="205">
      <c r="A205" s="99" t="inlineStr">
        <is>
          <t>WASTE FUEL: Plastics, tyres</t>
        </is>
      </c>
      <c r="B205" s="99" t="inlineStr">
        <is>
          <t>MtCO2</t>
        </is>
      </c>
      <c r="C205" s="37" t="n"/>
      <c r="D205" s="37" t="n"/>
      <c r="E205" s="37" t="n"/>
      <c r="F205" s="37" t="n"/>
      <c r="G205" s="37" t="n"/>
      <c r="H205" s="37" t="n"/>
      <c r="I205" s="37" t="n"/>
      <c r="J205" s="44" t="n"/>
      <c r="K205" s="44" t="n"/>
      <c r="L205" s="44" t="n"/>
    </row>
    <row r="206">
      <c r="A206" s="99" t="inlineStr">
        <is>
          <t>RENEWABLE ENERGY: Green hydrogen, Solar thermal</t>
        </is>
      </c>
      <c r="B206" s="99" t="inlineStr">
        <is>
          <t>MtCO2</t>
        </is>
      </c>
      <c r="C206" s="37" t="n"/>
      <c r="D206" s="37" t="n"/>
      <c r="E206" s="37" t="n"/>
      <c r="F206" s="37" t="n"/>
      <c r="G206" s="37" t="n"/>
      <c r="H206" s="37" t="n"/>
      <c r="I206" s="37" t="n"/>
      <c r="J206" s="44" t="n"/>
      <c r="K206" s="44" t="n"/>
      <c r="L206" s="44" t="n"/>
    </row>
    <row r="207">
      <c r="A207" s="99" t="inlineStr">
        <is>
          <t>ELECTRICITY</t>
        </is>
      </c>
      <c r="B207" s="99" t="inlineStr">
        <is>
          <t>MtCO2</t>
        </is>
      </c>
      <c r="C207" s="37" t="n"/>
      <c r="D207" s="37" t="n"/>
      <c r="E207" s="37" t="n"/>
      <c r="F207" s="37" t="n"/>
      <c r="G207" s="37" t="n"/>
      <c r="H207" s="37" t="n"/>
      <c r="I207" s="37" t="n"/>
      <c r="J207" s="44" t="n"/>
      <c r="K207" s="44" t="n"/>
      <c r="L207" s="44" t="n"/>
    </row>
    <row r="208">
      <c r="A208" s="99" t="inlineStr">
        <is>
          <t>Others</t>
        </is>
      </c>
      <c r="B208" s="99" t="inlineStr">
        <is>
          <t>MtCO2</t>
        </is>
      </c>
      <c r="C208" s="37" t="n"/>
      <c r="D208" s="37" t="n"/>
      <c r="E208" s="37" t="n"/>
      <c r="F208" s="37" t="n"/>
      <c r="G208" s="37" t="n"/>
      <c r="H208" s="37" t="n"/>
      <c r="I208" s="37" t="n"/>
      <c r="J208" s="44" t="n"/>
      <c r="K208" s="44" t="n"/>
      <c r="L208" s="44" t="n"/>
    </row>
    <row r="209">
      <c r="A209" s="99" t="inlineStr">
        <is>
          <t>Total Combustion non-CO2 emissions</t>
        </is>
      </c>
      <c r="B209" s="99" t="inlineStr">
        <is>
          <t>MtCO2e</t>
        </is>
      </c>
      <c r="C209" s="37" t="n"/>
      <c r="D209" s="37" t="n"/>
      <c r="E209" s="37" t="n"/>
      <c r="F209" s="37" t="n"/>
      <c r="G209" s="37" t="n"/>
      <c r="H209" s="37" t="n"/>
      <c r="I209" s="37" t="n"/>
      <c r="J209" s="44" t="n"/>
      <c r="K209" s="44" t="n"/>
      <c r="L209" s="44" t="n"/>
    </row>
    <row r="210">
      <c r="A210" s="103" t="inlineStr">
        <is>
          <t>Other EEI: Energy consumption and emissions from fuel combustion</t>
        </is>
      </c>
      <c r="B210" s="16" t="n"/>
      <c r="C210" s="16" t="n"/>
      <c r="D210" s="16" t="n"/>
      <c r="E210" s="16" t="n"/>
      <c r="F210" s="16" t="n"/>
      <c r="G210" s="16" t="n"/>
      <c r="H210" s="16" t="n"/>
      <c r="I210" s="16" t="n"/>
      <c r="J210" s="44" t="n"/>
      <c r="K210" s="44" t="n"/>
      <c r="L210" s="44" t="n"/>
    </row>
    <row r="211">
      <c r="A211" s="91" t="inlineStr">
        <is>
          <t>Energy consumption</t>
        </is>
      </c>
      <c r="B211" s="91" t="n"/>
      <c r="C211" s="91" t="n"/>
      <c r="D211" s="91" t="n"/>
      <c r="E211" s="91" t="n"/>
      <c r="F211" s="91" t="n"/>
      <c r="G211" s="91" t="n"/>
      <c r="H211" s="91" t="n"/>
      <c r="I211" s="91" t="n"/>
      <c r="J211" s="183" t="n"/>
      <c r="K211" s="44" t="n"/>
      <c r="L211" s="44" t="n"/>
    </row>
    <row r="212">
      <c r="A212" s="99" t="inlineStr">
        <is>
          <t>Total Energy Consumption</t>
        </is>
      </c>
      <c r="B212" s="99" t="inlineStr">
        <is>
          <t>EJ</t>
        </is>
      </c>
      <c r="C212" s="156">
        <f>SUM(C213:C229)</f>
        <v/>
      </c>
      <c r="D212" s="156">
        <f>SUM(D213:D229)</f>
        <v/>
      </c>
      <c r="E212" s="156">
        <f>SUM(E213:E229)</f>
        <v/>
      </c>
      <c r="F212" s="156">
        <f>SUM(F213:F229)</f>
        <v/>
      </c>
      <c r="G212" s="156">
        <f>SUM(G213:G229)</f>
        <v/>
      </c>
      <c r="H212" s="156">
        <f>SUM(H213:H229)</f>
        <v/>
      </c>
      <c r="I212" s="156">
        <f>SUM(I213:I229)</f>
        <v/>
      </c>
      <c r="J212" s="44" t="n"/>
      <c r="K212" s="44" t="n"/>
      <c r="L212" s="44" t="n"/>
    </row>
    <row r="213">
      <c r="A213" s="99" t="inlineStr">
        <is>
          <t xml:space="preserve">SOLID FUEL: Sub-Bituminous Coal </t>
        </is>
      </c>
      <c r="B213" s="99" t="inlineStr">
        <is>
          <t>EJ</t>
        </is>
      </c>
      <c r="C213" s="37" t="n"/>
      <c r="D213" s="37" t="n"/>
      <c r="E213" s="37" t="n">
        <v>0.050564</v>
      </c>
      <c r="F213" s="37" t="n">
        <v>0.055486</v>
      </c>
      <c r="G213" s="37" t="n">
        <v>0.012302</v>
      </c>
      <c r="H213" s="37" t="n"/>
      <c r="I213" s="37" t="n"/>
      <c r="J213" s="44" t="n"/>
      <c r="K213" s="44" t="n"/>
      <c r="L213" s="44" t="n"/>
    </row>
    <row r="214">
      <c r="A214" s="99" t="inlineStr">
        <is>
          <t xml:space="preserve">SOLID FUEL: Anthracite </t>
        </is>
      </c>
      <c r="B214" s="99" t="inlineStr">
        <is>
          <t>EJ</t>
        </is>
      </c>
      <c r="C214" s="37" t="n"/>
      <c r="D214" s="37" t="n"/>
      <c r="E214" s="37" t="n"/>
      <c r="F214" s="37" t="n"/>
      <c r="G214" s="37" t="n"/>
      <c r="H214" s="37" t="n"/>
      <c r="I214" s="37" t="n"/>
      <c r="J214" s="44" t="n"/>
      <c r="K214" s="44" t="n"/>
      <c r="L214" s="44" t="n"/>
    </row>
    <row r="215">
      <c r="A215" s="99" t="inlineStr">
        <is>
          <t xml:space="preserve">SOLID FUEL: Lignite </t>
        </is>
      </c>
      <c r="B215" s="99" t="inlineStr">
        <is>
          <t>EJ</t>
        </is>
      </c>
      <c r="C215" s="37" t="n"/>
      <c r="D215" s="37" t="n"/>
      <c r="E215" s="37" t="n"/>
      <c r="F215" s="37" t="n"/>
      <c r="G215" s="37" t="n"/>
      <c r="H215" s="37" t="n"/>
      <c r="I215" s="37" t="n"/>
      <c r="J215" s="44" t="n"/>
      <c r="K215" s="44" t="n"/>
      <c r="L215" s="44" t="n"/>
    </row>
    <row r="216">
      <c r="A216" s="99" t="inlineStr">
        <is>
          <t>SOLID FUEL: Coking Coal</t>
        </is>
      </c>
      <c r="B216" s="99" t="inlineStr">
        <is>
          <t>EJ</t>
        </is>
      </c>
      <c r="C216" s="37" t="n"/>
      <c r="D216" s="37" t="n"/>
      <c r="E216" s="37" t="n">
        <v>0.07004199999999999</v>
      </c>
      <c r="F216" s="37" t="n">
        <v>0.004388</v>
      </c>
      <c r="G216" s="37" t="n"/>
      <c r="H216" s="37" t="n"/>
      <c r="I216" s="37" t="n"/>
      <c r="J216" s="44" t="n"/>
      <c r="K216" s="44" t="n"/>
      <c r="L216" s="44" t="n"/>
    </row>
    <row r="217">
      <c r="A217" s="99" t="inlineStr">
        <is>
          <t>SOLID FUEL: Petroleum Coke</t>
        </is>
      </c>
      <c r="B217" s="99" t="inlineStr">
        <is>
          <t>EJ</t>
        </is>
      </c>
      <c r="C217" s="37" t="n"/>
      <c r="D217" s="37" t="n"/>
      <c r="E217" s="37" t="n"/>
      <c r="F217" s="37" t="n"/>
      <c r="G217" s="37" t="n"/>
      <c r="H217" s="37" t="n"/>
      <c r="I217" s="37" t="n"/>
      <c r="J217" s="44" t="n"/>
      <c r="K217" s="44" t="n"/>
      <c r="L217" s="44" t="n"/>
    </row>
    <row r="218">
      <c r="A218" s="99" t="inlineStr">
        <is>
          <t>LIQUID FUEL: Kerosene</t>
        </is>
      </c>
      <c r="B218" s="99" t="inlineStr">
        <is>
          <t>EJ</t>
        </is>
      </c>
      <c r="C218" s="37" t="n"/>
      <c r="D218" s="37" t="n"/>
      <c r="E218" s="37" t="n"/>
      <c r="F218" s="37" t="n"/>
      <c r="G218" s="37" t="n"/>
      <c r="H218" s="37" t="n"/>
      <c r="I218" s="37" t="n"/>
      <c r="J218" s="44" t="n"/>
      <c r="K218" s="44" t="n"/>
      <c r="L218" s="44" t="n"/>
    </row>
    <row r="219">
      <c r="A219" s="99" t="inlineStr">
        <is>
          <t>LIQUID FUEL: Diesel Oil</t>
        </is>
      </c>
      <c r="B219" s="99" t="inlineStr">
        <is>
          <t>EJ</t>
        </is>
      </c>
      <c r="C219" s="37" t="n"/>
      <c r="D219" s="37" t="n"/>
      <c r="E219" s="37" t="n"/>
      <c r="F219" s="37" t="n"/>
      <c r="G219" s="37" t="n"/>
      <c r="H219" s="37" t="n"/>
      <c r="I219" s="37" t="n"/>
      <c r="J219" s="44" t="n"/>
      <c r="K219" s="44" t="n"/>
      <c r="L219" s="44" t="n"/>
    </row>
    <row r="220">
      <c r="A220" s="99" t="inlineStr">
        <is>
          <t>LIQUID FUEL: Residual Fuel Oil</t>
        </is>
      </c>
      <c r="B220" s="99" t="inlineStr">
        <is>
          <t>EJ</t>
        </is>
      </c>
      <c r="C220" s="37" t="n"/>
      <c r="D220" s="37" t="n"/>
      <c r="E220" s="37" t="n">
        <v>7e-06</v>
      </c>
      <c r="F220" s="37" t="n">
        <v>1e-05</v>
      </c>
      <c r="G220" s="37" t="n"/>
      <c r="H220" s="37" t="n"/>
      <c r="I220" s="37" t="n"/>
      <c r="J220" s="44" t="n"/>
      <c r="K220" s="44" t="n"/>
      <c r="L220" s="44" t="n"/>
    </row>
    <row r="221">
      <c r="A221" s="99" t="inlineStr">
        <is>
          <t>LIQUID FUEL: Liquefied Petroleum Gases</t>
        </is>
      </c>
      <c r="B221" s="99" t="inlineStr">
        <is>
          <t>EJ</t>
        </is>
      </c>
      <c r="C221" s="37" t="n"/>
      <c r="D221" s="37" t="n"/>
      <c r="E221" s="37" t="n"/>
      <c r="F221" s="37" t="n"/>
      <c r="G221" s="37" t="n"/>
      <c r="H221" s="37" t="n"/>
      <c r="I221" s="37" t="n"/>
      <c r="J221" s="44" t="n"/>
      <c r="K221" s="44" t="n"/>
      <c r="L221" s="44" t="n"/>
    </row>
    <row r="222">
      <c r="A222" s="99" t="inlineStr">
        <is>
          <t>LIQUID FUEL: Natural Gas Liquids</t>
        </is>
      </c>
      <c r="B222" s="99" t="inlineStr">
        <is>
          <t>EJ</t>
        </is>
      </c>
      <c r="C222" s="37" t="n"/>
      <c r="D222" s="37" t="n"/>
      <c r="E222" s="37" t="n"/>
      <c r="F222" s="37" t="n"/>
      <c r="G222" s="37" t="n"/>
      <c r="H222" s="37" t="n"/>
      <c r="I222" s="37" t="n"/>
      <c r="J222" s="44" t="n"/>
      <c r="K222" s="44" t="n"/>
      <c r="L222" s="44" t="n"/>
    </row>
    <row r="223">
      <c r="A223" s="99" t="inlineStr">
        <is>
          <t>LIQUID FUEL: Crude Oil or Naptha</t>
        </is>
      </c>
      <c r="B223" s="99" t="inlineStr">
        <is>
          <t>EJ</t>
        </is>
      </c>
      <c r="C223" s="37" t="n"/>
      <c r="D223" s="37" t="n"/>
      <c r="E223" s="37" t="n"/>
      <c r="F223" s="37" t="n"/>
      <c r="G223" s="37" t="n"/>
      <c r="H223" s="37" t="n"/>
      <c r="I223" s="37" t="n"/>
      <c r="J223" s="44" t="n"/>
      <c r="K223" s="44" t="n"/>
      <c r="L223" s="44" t="n"/>
    </row>
    <row r="224">
      <c r="A224" s="99" t="inlineStr">
        <is>
          <t xml:space="preserve">GASEOUS FUEL: Natural Gas </t>
        </is>
      </c>
      <c r="B224" s="99" t="inlineStr">
        <is>
          <t>EJ</t>
        </is>
      </c>
      <c r="C224" s="37" t="n"/>
      <c r="D224" s="37" t="n"/>
      <c r="E224" s="37" t="n">
        <v>0.013988</v>
      </c>
      <c r="F224" s="37" t="n">
        <v>0.010541</v>
      </c>
      <c r="G224" s="37" t="n">
        <v>0.000405</v>
      </c>
      <c r="H224" s="37" t="n"/>
      <c r="I224" s="37" t="n"/>
      <c r="J224" s="44" t="n"/>
      <c r="K224" s="44" t="n"/>
      <c r="L224" s="44" t="n"/>
    </row>
    <row r="225">
      <c r="A225" s="99" t="inlineStr">
        <is>
          <t>BIOMASS FUEL: Wood/Wood Waste, other Biomass</t>
        </is>
      </c>
      <c r="B225" s="99" t="inlineStr">
        <is>
          <t>EJ</t>
        </is>
      </c>
      <c r="C225" s="37" t="n"/>
      <c r="D225" s="37" t="n"/>
      <c r="E225" s="37" t="n">
        <v>0.100074</v>
      </c>
      <c r="F225" s="37" t="n">
        <v>0.139871</v>
      </c>
      <c r="G225" s="37" t="n">
        <v>0.157201</v>
      </c>
      <c r="H225" s="37" t="n"/>
      <c r="I225" s="37" t="n"/>
      <c r="J225" s="44" t="n"/>
      <c r="K225" s="44" t="n"/>
      <c r="L225" s="44" t="n"/>
    </row>
    <row r="226">
      <c r="A226" s="99" t="inlineStr">
        <is>
          <t>WASTE FUEL: Plastics, tyres</t>
        </is>
      </c>
      <c r="B226" s="99" t="inlineStr">
        <is>
          <t>EJ</t>
        </is>
      </c>
      <c r="C226" s="37" t="n"/>
      <c r="D226" s="37" t="n"/>
      <c r="E226" s="37" t="n"/>
      <c r="F226" s="37" t="n"/>
      <c r="G226" s="37" t="n"/>
      <c r="H226" s="37" t="n"/>
      <c r="I226" s="37" t="n"/>
      <c r="J226" s="44" t="n"/>
      <c r="K226" s="44" t="n"/>
      <c r="L226" s="44" t="n"/>
    </row>
    <row r="227">
      <c r="A227" s="99" t="inlineStr">
        <is>
          <t>RENEWABLE ENERGY: Green hydrogen, Solar thermal</t>
        </is>
      </c>
      <c r="B227" s="99" t="inlineStr">
        <is>
          <t>EJ</t>
        </is>
      </c>
      <c r="C227" s="37" t="n"/>
      <c r="D227" s="37" t="n"/>
      <c r="E227" s="37" t="n"/>
      <c r="F227" s="37" t="n"/>
      <c r="G227" s="37" t="n">
        <v>0.046562</v>
      </c>
      <c r="H227" s="37" t="n"/>
      <c r="I227" s="37" t="n"/>
      <c r="J227" s="44" t="n"/>
      <c r="K227" s="44" t="n"/>
      <c r="L227" s="44" t="n"/>
    </row>
    <row r="228">
      <c r="A228" s="99" t="inlineStr">
        <is>
          <t>ELECTRICITY</t>
        </is>
      </c>
      <c r="B228" s="99" t="inlineStr">
        <is>
          <t>EJ</t>
        </is>
      </c>
      <c r="C228" s="37" t="n"/>
      <c r="D228" s="37" t="n"/>
      <c r="E228" s="37" t="n">
        <v>0.060004</v>
      </c>
      <c r="F228" s="37" t="n">
        <v>0.029063</v>
      </c>
      <c r="G228" s="37" t="n">
        <v>0.022566</v>
      </c>
      <c r="H228" s="37" t="n"/>
      <c r="I228" s="37" t="n"/>
      <c r="J228" s="44" t="n"/>
      <c r="K228" s="44" t="n"/>
      <c r="L228" s="44" t="n"/>
    </row>
    <row r="229">
      <c r="A229" s="99" t="inlineStr">
        <is>
          <t>Others</t>
        </is>
      </c>
      <c r="B229" s="99" t="inlineStr">
        <is>
          <t>EJ</t>
        </is>
      </c>
      <c r="C229" s="37" t="n"/>
      <c r="D229" s="37" t="n"/>
      <c r="E229" s="37" t="n"/>
      <c r="F229" s="37" t="n"/>
      <c r="G229" s="37" t="n"/>
      <c r="H229" s="37" t="n"/>
      <c r="I229" s="37" t="n"/>
      <c r="J229" s="44" t="n"/>
      <c r="K229" s="44" t="n"/>
      <c r="L229" s="44" t="n"/>
    </row>
    <row r="230">
      <c r="A230" s="91" t="inlineStr">
        <is>
          <t>Related combustion emissions - without counting CCS</t>
        </is>
      </c>
      <c r="B230" s="91" t="n"/>
      <c r="C230" s="91" t="n"/>
      <c r="D230" s="91" t="n"/>
      <c r="E230" s="91" t="n"/>
      <c r="F230" s="91" t="n"/>
      <c r="G230" s="91" t="n"/>
      <c r="H230" s="91" t="n"/>
      <c r="I230" s="91" t="n"/>
      <c r="J230" s="183" t="n"/>
      <c r="K230" s="44" t="n"/>
      <c r="L230" s="44" t="n"/>
    </row>
    <row r="231">
      <c r="A231" s="99" t="inlineStr">
        <is>
          <t>Total Combustion CO2</t>
        </is>
      </c>
      <c r="B231" s="99" t="inlineStr">
        <is>
          <t>MtCO2</t>
        </is>
      </c>
      <c r="C231" s="143">
        <f>SUM(C232:C248)</f>
        <v/>
      </c>
      <c r="D231" s="143">
        <f>SUM(D232:D248)</f>
        <v/>
      </c>
      <c r="E231" s="143">
        <f>SUM(E232:E248)</f>
        <v/>
      </c>
      <c r="F231" s="143">
        <f>SUM(F232:F248)</f>
        <v/>
      </c>
      <c r="G231" s="143">
        <f>SUM(G232:G248)</f>
        <v/>
      </c>
      <c r="H231" s="143">
        <f>SUM(H232:H248)</f>
        <v/>
      </c>
      <c r="I231" s="143">
        <f>SUM(I232:I248)</f>
        <v/>
      </c>
      <c r="J231" s="44" t="n"/>
      <c r="K231" s="44" t="n"/>
      <c r="L231" s="44" t="n"/>
    </row>
    <row r="232">
      <c r="A232" s="99" t="inlineStr">
        <is>
          <t xml:space="preserve">SOLID FUEL: Sub-Bituminous Coal </t>
        </is>
      </c>
      <c r="B232" s="99" t="inlineStr">
        <is>
          <t>MtCO2</t>
        </is>
      </c>
      <c r="C232" s="37" t="n"/>
      <c r="D232" s="37" t="n"/>
      <c r="E232" s="37" t="n">
        <v>3.30227</v>
      </c>
      <c r="F232" s="37" t="n">
        <v>4.973791</v>
      </c>
      <c r="G232" s="37" t="n">
        <v>1.184054</v>
      </c>
      <c r="H232" s="37" t="n"/>
      <c r="I232" s="37" t="n"/>
      <c r="J232" s="44" t="n"/>
      <c r="K232" s="44" t="n"/>
      <c r="L232" s="44" t="n"/>
    </row>
    <row r="233">
      <c r="A233" s="99" t="inlineStr">
        <is>
          <t xml:space="preserve">SOLID FUEL: Anthracite </t>
        </is>
      </c>
      <c r="B233" s="99" t="inlineStr">
        <is>
          <t>MtCO2</t>
        </is>
      </c>
      <c r="C233" s="37" t="n"/>
      <c r="D233" s="37" t="n"/>
      <c r="E233" s="37" t="n"/>
      <c r="F233" s="37" t="n"/>
      <c r="G233" s="37" t="n"/>
      <c r="H233" s="37" t="n"/>
      <c r="I233" s="37" t="n"/>
      <c r="J233" s="44" t="n"/>
      <c r="K233" s="44" t="n"/>
      <c r="L233" s="44" t="n"/>
    </row>
    <row r="234">
      <c r="A234" s="99" t="inlineStr">
        <is>
          <t xml:space="preserve">SOLID FUEL: Lignite </t>
        </is>
      </c>
      <c r="B234" s="99" t="inlineStr">
        <is>
          <t>MtCO2</t>
        </is>
      </c>
      <c r="C234" s="37" t="n"/>
      <c r="D234" s="37" t="n"/>
      <c r="E234" s="37" t="n"/>
      <c r="F234" s="37" t="n"/>
      <c r="G234" s="37" t="n"/>
      <c r="H234" s="37" t="n"/>
      <c r="I234" s="37" t="n"/>
      <c r="J234" s="44" t="n"/>
      <c r="K234" s="44" t="n"/>
      <c r="L234" s="44" t="n"/>
    </row>
    <row r="235">
      <c r="A235" s="99" t="inlineStr">
        <is>
          <t>SOLID FUEL: Coking Coal</t>
        </is>
      </c>
      <c r="B235" s="99" t="inlineStr">
        <is>
          <t>MtCO2</t>
        </is>
      </c>
      <c r="C235" s="37" t="n"/>
      <c r="D235" s="37" t="n"/>
      <c r="E235" s="37" t="n"/>
      <c r="F235" s="37" t="n"/>
      <c r="G235" s="37" t="n"/>
      <c r="H235" s="37" t="n"/>
      <c r="I235" s="37" t="n"/>
      <c r="J235" s="44" t="n"/>
      <c r="K235" s="44" t="n"/>
      <c r="L235" s="44" t="n"/>
    </row>
    <row r="236">
      <c r="A236" s="99" t="inlineStr">
        <is>
          <t>SOLID FUEL: Petroleum Coke</t>
        </is>
      </c>
      <c r="B236" s="99" t="inlineStr">
        <is>
          <t>MtCO2</t>
        </is>
      </c>
      <c r="C236" s="37" t="n"/>
      <c r="D236" s="37" t="n"/>
      <c r="E236" s="37" t="n"/>
      <c r="F236" s="37" t="n"/>
      <c r="G236" s="37" t="n"/>
      <c r="H236" s="37" t="n"/>
      <c r="I236" s="37" t="n"/>
      <c r="J236" s="44" t="n"/>
      <c r="K236" s="44" t="n"/>
      <c r="L236" s="44" t="n"/>
    </row>
    <row r="237">
      <c r="A237" s="99" t="inlineStr">
        <is>
          <t>LIQUID FUEL: Kerosene</t>
        </is>
      </c>
      <c r="B237" s="99" t="inlineStr">
        <is>
          <t>MtCO2</t>
        </is>
      </c>
      <c r="C237" s="37" t="n"/>
      <c r="D237" s="37" t="n"/>
      <c r="E237" s="37" t="n"/>
      <c r="F237" s="37" t="n"/>
      <c r="G237" s="37" t="n"/>
      <c r="H237" s="37" t="n"/>
      <c r="I237" s="37" t="n"/>
      <c r="J237" s="44" t="n"/>
      <c r="K237" s="44" t="n"/>
      <c r="L237" s="44" t="n"/>
    </row>
    <row r="238">
      <c r="A238" s="99" t="inlineStr">
        <is>
          <t>LIQUID FUEL: Diesel Oil</t>
        </is>
      </c>
      <c r="B238" s="99" t="inlineStr">
        <is>
          <t>MtCO2</t>
        </is>
      </c>
      <c r="C238" s="37" t="n"/>
      <c r="D238" s="37" t="n"/>
      <c r="E238" s="37" t="n"/>
      <c r="F238" s="37" t="n"/>
      <c r="G238" s="37" t="n"/>
      <c r="H238" s="37" t="n"/>
      <c r="I238" s="37" t="n"/>
      <c r="J238" s="44" t="n"/>
      <c r="K238" s="44" t="n"/>
      <c r="L238" s="44" t="n"/>
    </row>
    <row r="239">
      <c r="A239" s="99" t="inlineStr">
        <is>
          <t>LIQUID FUEL: Residual Fuel Oil</t>
        </is>
      </c>
      <c r="B239" s="99" t="inlineStr">
        <is>
          <t>MtCO2</t>
        </is>
      </c>
      <c r="C239" s="37" t="n"/>
      <c r="D239" s="37" t="n"/>
      <c r="E239" s="37" t="n">
        <v>0.000554</v>
      </c>
      <c r="F239" s="37" t="n">
        <v>0.000799</v>
      </c>
      <c r="G239" s="37" t="n"/>
      <c r="H239" s="37" t="n"/>
      <c r="I239" s="37" t="n"/>
      <c r="J239" s="44" t="n"/>
      <c r="K239" s="44" t="n"/>
      <c r="L239" s="44" t="n"/>
    </row>
    <row r="240">
      <c r="A240" s="99" t="inlineStr">
        <is>
          <t>LIQUID FUEL: Liquefied Petroleum Gases</t>
        </is>
      </c>
      <c r="B240" s="99" t="inlineStr">
        <is>
          <t>MtCO2</t>
        </is>
      </c>
      <c r="C240" s="37" t="n"/>
      <c r="D240" s="37" t="n"/>
      <c r="E240" s="37" t="n"/>
      <c r="F240" s="37" t="n"/>
      <c r="G240" s="37" t="n"/>
      <c r="H240" s="37" t="n"/>
      <c r="I240" s="37" t="n"/>
      <c r="J240" s="44" t="n"/>
      <c r="K240" s="44" t="n"/>
      <c r="L240" s="44" t="n"/>
    </row>
    <row r="241">
      <c r="A241" s="99" t="inlineStr">
        <is>
          <t>LIQUID FUEL: Natural Gas Liquids</t>
        </is>
      </c>
      <c r="B241" s="99" t="inlineStr">
        <is>
          <t>MtCO2</t>
        </is>
      </c>
      <c r="C241" s="37" t="n"/>
      <c r="D241" s="37" t="n"/>
      <c r="E241" s="37" t="n"/>
      <c r="F241" s="37" t="n"/>
      <c r="G241" s="37" t="n"/>
      <c r="H241" s="37" t="n"/>
      <c r="I241" s="37" t="n"/>
      <c r="J241" s="44" t="n"/>
      <c r="K241" s="44" t="n"/>
      <c r="L241" s="44" t="n"/>
    </row>
    <row r="242">
      <c r="A242" s="99" t="inlineStr">
        <is>
          <t>LIQUID FUEL: Crude Oil or Naptha</t>
        </is>
      </c>
      <c r="B242" s="99" t="inlineStr">
        <is>
          <t>MtCO2</t>
        </is>
      </c>
      <c r="C242" s="37" t="n"/>
      <c r="D242" s="37" t="n"/>
      <c r="E242" s="37" t="n"/>
      <c r="F242" s="37" t="n"/>
      <c r="G242" s="37" t="n"/>
      <c r="H242" s="37" t="n"/>
      <c r="I242" s="37" t="n"/>
      <c r="J242" s="44" t="n"/>
      <c r="K242" s="44" t="n"/>
      <c r="L242" s="44" t="n"/>
    </row>
    <row r="243">
      <c r="A243" s="99" t="inlineStr">
        <is>
          <t xml:space="preserve">GASEOUS FUEL: Natural Gas </t>
        </is>
      </c>
      <c r="B243" s="99" t="inlineStr">
        <is>
          <t>MtCO2</t>
        </is>
      </c>
      <c r="C243" s="37" t="n"/>
      <c r="D243" s="37" t="n"/>
      <c r="E243" s="37" t="n">
        <v>0.784713</v>
      </c>
      <c r="F243" s="37" t="n">
        <v>0.591361</v>
      </c>
      <c r="G243" s="37" t="n">
        <v>0.022729</v>
      </c>
      <c r="H243" s="37" t="n"/>
      <c r="I243" s="37" t="n"/>
      <c r="J243" s="44" t="n"/>
      <c r="K243" s="44" t="n"/>
      <c r="L243" s="44" t="n"/>
    </row>
    <row r="244">
      <c r="A244" s="99" t="inlineStr">
        <is>
          <t>BIOMASS FUEL: Wood/Wood Waste, other Biomass</t>
        </is>
      </c>
      <c r="B244" s="99" t="inlineStr">
        <is>
          <t>MtCO2</t>
        </is>
      </c>
      <c r="C244" s="37" t="n"/>
      <c r="D244" s="37" t="n"/>
      <c r="E244" s="37" t="n"/>
      <c r="F244" s="37" t="n"/>
      <c r="G244" s="37" t="n"/>
      <c r="H244" s="37" t="n"/>
      <c r="I244" s="37" t="n"/>
      <c r="J244" s="44" t="n"/>
      <c r="K244" s="44" t="n"/>
      <c r="L244" s="44" t="n"/>
    </row>
    <row r="245">
      <c r="A245" s="99" t="inlineStr">
        <is>
          <t>WASTE FUEL: Plastics, tyres</t>
        </is>
      </c>
      <c r="B245" s="99" t="inlineStr">
        <is>
          <t>MtCO2</t>
        </is>
      </c>
      <c r="C245" s="37" t="n"/>
      <c r="D245" s="37" t="n"/>
      <c r="E245" s="37" t="n"/>
      <c r="F245" s="37" t="n"/>
      <c r="G245" s="37" t="n"/>
      <c r="H245" s="37" t="n"/>
      <c r="I245" s="37" t="n"/>
      <c r="J245" s="44" t="n"/>
      <c r="K245" s="44" t="n"/>
      <c r="L245" s="44" t="n"/>
    </row>
    <row r="246">
      <c r="A246" s="99" t="inlineStr">
        <is>
          <t>RENEWABLE ENERGY: Green hydrogen, Solar thermal</t>
        </is>
      </c>
      <c r="B246" s="99" t="inlineStr">
        <is>
          <t>MtCO2</t>
        </is>
      </c>
      <c r="C246" s="37" t="n"/>
      <c r="D246" s="37" t="n"/>
      <c r="E246" s="37" t="n"/>
      <c r="F246" s="37" t="n"/>
      <c r="G246" s="37" t="n"/>
      <c r="H246" s="37" t="n"/>
      <c r="I246" s="37" t="n"/>
      <c r="J246" s="44" t="n"/>
      <c r="K246" s="44" t="n"/>
      <c r="L246" s="44" t="n"/>
    </row>
    <row r="247">
      <c r="A247" s="99" t="inlineStr">
        <is>
          <t>ELECTRICITY</t>
        </is>
      </c>
      <c r="B247" s="99" t="inlineStr">
        <is>
          <t>MtCO2</t>
        </is>
      </c>
      <c r="C247" s="37" t="n"/>
      <c r="D247" s="37" t="n"/>
      <c r="E247" s="37" t="n"/>
      <c r="F247" s="37" t="n"/>
      <c r="G247" s="37" t="n"/>
      <c r="H247" s="37" t="n"/>
      <c r="I247" s="37" t="n"/>
      <c r="J247" s="44" t="n"/>
      <c r="K247" s="44" t="n"/>
      <c r="L247" s="44" t="n"/>
    </row>
    <row r="248">
      <c r="A248" s="99" t="inlineStr">
        <is>
          <t>Others</t>
        </is>
      </c>
      <c r="B248" s="99" t="inlineStr">
        <is>
          <t>MtCO2</t>
        </is>
      </c>
      <c r="C248" s="37" t="n"/>
      <c r="D248" s="37" t="n"/>
      <c r="E248" s="37" t="n"/>
      <c r="F248" s="37" t="n"/>
      <c r="G248" s="37" t="n"/>
      <c r="H248" s="37" t="n"/>
      <c r="I248" s="37" t="n"/>
      <c r="J248" s="44" t="n"/>
      <c r="K248" s="44" t="n"/>
      <c r="L248" s="44" t="n"/>
    </row>
    <row r="249">
      <c r="A249" s="99" t="inlineStr">
        <is>
          <t>Total Combustion non-CO2 emissions</t>
        </is>
      </c>
      <c r="B249" s="99" t="inlineStr">
        <is>
          <t>MtCO2e</t>
        </is>
      </c>
      <c r="C249" s="37" t="n"/>
      <c r="D249" s="37" t="n"/>
      <c r="E249" s="37" t="n"/>
      <c r="F249" s="37" t="n"/>
      <c r="G249" s="37" t="n"/>
      <c r="H249" s="37" t="n"/>
      <c r="I249" s="37" t="n"/>
      <c r="J249" s="44" t="n"/>
      <c r="K249" s="44" t="n"/>
      <c r="L249" s="44" t="n"/>
    </row>
    <row r="250">
      <c r="A250" s="103" t="inlineStr">
        <is>
          <t>ALL EEI - Combustion and Process related emissions - without counting CCS</t>
        </is>
      </c>
      <c r="B250" s="16" t="n"/>
      <c r="C250" s="16" t="n"/>
      <c r="D250" s="16" t="n"/>
      <c r="E250" s="16" t="n"/>
      <c r="F250" s="16" t="n"/>
      <c r="G250" s="16" t="n"/>
      <c r="H250" s="16" t="n"/>
      <c r="I250" s="16" t="n"/>
      <c r="J250" s="44" t="n"/>
      <c r="K250" s="44" t="n"/>
      <c r="L250" s="44" t="n"/>
    </row>
    <row r="251">
      <c r="A251" s="91" t="inlineStr">
        <is>
          <t>Total Energy consumption by fuels</t>
        </is>
      </c>
      <c r="B251" s="91" t="n"/>
      <c r="C251" s="91" t="n"/>
      <c r="D251" s="91" t="n"/>
      <c r="E251" s="91" t="n"/>
      <c r="F251" s="91" t="n"/>
      <c r="G251" s="91" t="n"/>
      <c r="H251" s="91" t="n"/>
      <c r="I251" s="91" t="n"/>
      <c r="J251" s="44" t="n"/>
      <c r="K251" s="44" t="n"/>
      <c r="L251" s="44" t="n"/>
    </row>
    <row r="252">
      <c r="A252" s="99" t="inlineStr">
        <is>
          <t>Total Energy Consumption</t>
        </is>
      </c>
      <c r="B252" s="99" t="inlineStr">
        <is>
          <t>EJ</t>
        </is>
      </c>
      <c r="C252" s="143">
        <f>SUM(C253:C269)</f>
        <v/>
      </c>
      <c r="D252" s="143">
        <f>SUM(D253:D269)</f>
        <v/>
      </c>
      <c r="E252" s="143">
        <f>SUM(E253:E269)</f>
        <v/>
      </c>
      <c r="F252" s="143">
        <f>SUM(F253:F269)</f>
        <v/>
      </c>
      <c r="G252" s="143">
        <f>SUM(G253:G269)</f>
        <v/>
      </c>
      <c r="H252" s="143">
        <f>SUM(H253:H269)</f>
        <v/>
      </c>
      <c r="I252" s="143">
        <f>SUM(I253:I269)</f>
        <v/>
      </c>
      <c r="J252" s="44" t="n"/>
      <c r="K252" s="44" t="n"/>
      <c r="L252" s="44" t="n"/>
    </row>
    <row r="253">
      <c r="A253" s="99" t="inlineStr">
        <is>
          <t xml:space="preserve">SOLID FUEL: Sub-Bituminous Coal </t>
        </is>
      </c>
      <c r="B253" s="99" t="inlineStr">
        <is>
          <t>EJ</t>
        </is>
      </c>
      <c r="C253" s="37" t="n"/>
      <c r="D253" s="37" t="n"/>
      <c r="E253" s="37" t="n">
        <v>0.130832</v>
      </c>
      <c r="F253" s="37" t="n">
        <v>0.15712</v>
      </c>
      <c r="G253" s="37" t="n">
        <v>0.022981</v>
      </c>
      <c r="H253" s="37" t="n"/>
      <c r="I253" s="37" t="n"/>
      <c r="J253" s="44" t="n"/>
      <c r="K253" s="44" t="n"/>
      <c r="L253" s="44" t="n"/>
    </row>
    <row r="254">
      <c r="A254" s="99" t="inlineStr">
        <is>
          <t xml:space="preserve">SOLID FUEL: Anthracite </t>
        </is>
      </c>
      <c r="B254" s="99" t="inlineStr">
        <is>
          <t>EJ</t>
        </is>
      </c>
      <c r="C254" s="37" t="n"/>
      <c r="D254" s="37" t="n"/>
      <c r="E254" s="37" t="n"/>
      <c r="F254" s="37" t="n"/>
      <c r="G254" s="37" t="n"/>
      <c r="H254" s="37" t="n"/>
      <c r="I254" s="37" t="n"/>
      <c r="J254" s="44" t="n"/>
      <c r="K254" s="44" t="n"/>
      <c r="L254" s="44" t="n"/>
    </row>
    <row r="255">
      <c r="A255" s="99" t="inlineStr">
        <is>
          <t xml:space="preserve">SOLID FUEL: Lignite </t>
        </is>
      </c>
      <c r="B255" s="99" t="inlineStr">
        <is>
          <t>EJ</t>
        </is>
      </c>
      <c r="C255" s="37" t="n"/>
      <c r="D255" s="37" t="n"/>
      <c r="E255" s="37" t="n"/>
      <c r="F255" s="37" t="n"/>
      <c r="G255" s="37" t="n"/>
      <c r="H255" s="37" t="n"/>
      <c r="I255" s="37" t="n"/>
      <c r="J255" s="44" t="n"/>
      <c r="K255" s="44" t="n"/>
      <c r="L255" s="44" t="n"/>
    </row>
    <row r="256">
      <c r="A256" s="99" t="inlineStr">
        <is>
          <t>SOLID FUEL: Coking Coal</t>
        </is>
      </c>
      <c r="B256" s="99" t="inlineStr">
        <is>
          <t>EJ</t>
        </is>
      </c>
      <c r="C256" s="37" t="n"/>
      <c r="D256" s="37" t="n"/>
      <c r="E256" s="37" t="n">
        <v>0.107868</v>
      </c>
      <c r="F256" s="37" t="n">
        <v>0.044725</v>
      </c>
      <c r="G256" s="37" t="n">
        <v>0.001998</v>
      </c>
      <c r="H256" s="37" t="n"/>
      <c r="I256" s="37" t="n"/>
      <c r="J256" s="44" t="n"/>
      <c r="K256" s="44" t="n"/>
      <c r="L256" s="44" t="n"/>
    </row>
    <row r="257">
      <c r="A257" s="99" t="inlineStr">
        <is>
          <t>SOLID FUEL: Petroleum Coke</t>
        </is>
      </c>
      <c r="B257" s="99" t="inlineStr">
        <is>
          <t>EJ</t>
        </is>
      </c>
      <c r="C257" s="37" t="n"/>
      <c r="D257" s="37" t="n"/>
      <c r="E257" s="37" t="n"/>
      <c r="F257" s="37" t="n"/>
      <c r="G257" s="37" t="n"/>
      <c r="H257" s="37" t="n"/>
      <c r="I257" s="37" t="n"/>
      <c r="J257" s="44" t="n"/>
      <c r="K257" s="44" t="n"/>
      <c r="L257" s="44" t="n"/>
    </row>
    <row r="258">
      <c r="A258" s="99" t="inlineStr">
        <is>
          <t>LIQUID FUEL: Kerosene</t>
        </is>
      </c>
      <c r="B258" s="99" t="inlineStr">
        <is>
          <t>EJ</t>
        </is>
      </c>
      <c r="C258" s="37" t="n"/>
      <c r="D258" s="37" t="n"/>
      <c r="E258" s="37" t="n"/>
      <c r="F258" s="37" t="n"/>
      <c r="G258" s="37" t="n"/>
      <c r="H258" s="37" t="n"/>
      <c r="I258" s="37" t="n"/>
      <c r="J258" s="44" t="n"/>
      <c r="K258" s="44" t="n"/>
      <c r="L258" s="44" t="n"/>
    </row>
    <row r="259">
      <c r="A259" s="99" t="inlineStr">
        <is>
          <t>LIQUID FUEL: Diesel Oil</t>
        </is>
      </c>
      <c r="B259" s="99" t="inlineStr">
        <is>
          <t>EJ</t>
        </is>
      </c>
      <c r="C259" s="37" t="n"/>
      <c r="D259" s="37" t="n"/>
      <c r="E259" s="37" t="n"/>
      <c r="F259" s="37" t="n"/>
      <c r="G259" s="37" t="n"/>
      <c r="H259" s="37" t="n"/>
      <c r="I259" s="37" t="n"/>
      <c r="J259" s="44" t="n"/>
      <c r="K259" s="44" t="n"/>
      <c r="L259" s="44" t="n"/>
    </row>
    <row r="260">
      <c r="A260" s="99" t="inlineStr">
        <is>
          <t>LIQUID FUEL: Residual Fuel Oil</t>
        </is>
      </c>
      <c r="B260" s="99" t="inlineStr">
        <is>
          <t>EJ</t>
        </is>
      </c>
      <c r="C260" s="37" t="n"/>
      <c r="D260" s="37" t="n"/>
      <c r="E260" s="37" t="n">
        <v>0.017144</v>
      </c>
      <c r="F260" s="37" t="n">
        <v>1e-05</v>
      </c>
      <c r="G260" s="37" t="n"/>
      <c r="H260" s="37" t="n"/>
      <c r="I260" s="37" t="n"/>
      <c r="J260" s="44" t="n"/>
      <c r="K260" s="44" t="n"/>
      <c r="L260" s="44" t="n"/>
    </row>
    <row r="261">
      <c r="A261" s="99" t="inlineStr">
        <is>
          <t>LIQUID FUEL: Liquefied Petroleum Gases</t>
        </is>
      </c>
      <c r="B261" s="99" t="inlineStr">
        <is>
          <t>EJ</t>
        </is>
      </c>
      <c r="C261" s="37" t="n"/>
      <c r="D261" s="37" t="n"/>
      <c r="E261" s="37" t="n">
        <v>0.005992</v>
      </c>
      <c r="F261" s="37" t="n">
        <v>0.006843</v>
      </c>
      <c r="G261" s="37" t="n">
        <v>0.004604</v>
      </c>
      <c r="H261" s="37" t="n"/>
      <c r="I261" s="37" t="n"/>
      <c r="J261" s="44" t="n"/>
      <c r="K261" s="44" t="n"/>
      <c r="L261" s="44" t="n"/>
    </row>
    <row r="262">
      <c r="A262" s="99" t="inlineStr">
        <is>
          <t>LIQUID FUEL: Natural Gas Liquids</t>
        </is>
      </c>
      <c r="B262" s="99" t="inlineStr">
        <is>
          <t>EJ</t>
        </is>
      </c>
      <c r="C262" s="37" t="n"/>
      <c r="D262" s="37" t="n"/>
      <c r="E262" s="37" t="n"/>
      <c r="F262" s="37" t="n"/>
      <c r="G262" s="37" t="n"/>
      <c r="H262" s="37" t="n"/>
      <c r="I262" s="37" t="n"/>
      <c r="J262" s="44" t="n"/>
      <c r="K262" s="44" t="n"/>
      <c r="L262" s="44" t="n"/>
    </row>
    <row r="263">
      <c r="A263" s="99" t="inlineStr">
        <is>
          <t>LIQUID FUEL: Crude Oil or Naptha</t>
        </is>
      </c>
      <c r="B263" s="99" t="inlineStr">
        <is>
          <t>EJ</t>
        </is>
      </c>
      <c r="C263" s="37" t="n"/>
      <c r="D263" s="37" t="n"/>
      <c r="E263" s="37" t="n"/>
      <c r="F263" s="37" t="n"/>
      <c r="G263" s="37" t="n"/>
      <c r="H263" s="37" t="n"/>
      <c r="I263" s="37" t="n"/>
      <c r="J263" s="44" t="n"/>
      <c r="K263" s="44" t="n"/>
      <c r="L263" s="44" t="n"/>
    </row>
    <row r="264">
      <c r="A264" s="99" t="inlineStr">
        <is>
          <t xml:space="preserve">GASEOUS FUEL: Natural Gas </t>
        </is>
      </c>
      <c r="B264" s="99" t="inlineStr">
        <is>
          <t>EJ</t>
        </is>
      </c>
      <c r="C264" s="37" t="n"/>
      <c r="D264" s="37" t="n"/>
      <c r="E264" s="37" t="n">
        <v>0.068923</v>
      </c>
      <c r="F264" s="37" t="n">
        <v>0.075338</v>
      </c>
      <c r="G264" s="37" t="n">
        <v>0.07172000000000001</v>
      </c>
      <c r="H264" s="37" t="n"/>
      <c r="I264" s="37" t="n"/>
      <c r="J264" s="44" t="n"/>
      <c r="K264" s="44" t="n"/>
      <c r="L264" s="44" t="n"/>
    </row>
    <row r="265">
      <c r="A265" s="99" t="inlineStr">
        <is>
          <t>BIOMASS FUEL: Wood/Wood Waste, other Biomass</t>
        </is>
      </c>
      <c r="B265" s="99" t="inlineStr">
        <is>
          <t>EJ</t>
        </is>
      </c>
      <c r="C265" s="37" t="n"/>
      <c r="D265" s="37" t="n"/>
      <c r="E265" s="37" t="n">
        <v>0.100515</v>
      </c>
      <c r="F265" s="37" t="n">
        <v>0.140853</v>
      </c>
      <c r="G265" s="37" t="n">
        <v>0.216482</v>
      </c>
      <c r="H265" s="37" t="n"/>
      <c r="I265" s="37" t="n"/>
      <c r="J265" s="44" t="n"/>
      <c r="K265" s="44" t="n"/>
      <c r="L265" s="44" t="n"/>
    </row>
    <row r="266">
      <c r="A266" s="99" t="inlineStr">
        <is>
          <t>WASTE FUEL: Plastics, tyres</t>
        </is>
      </c>
      <c r="B266" s="99" t="inlineStr">
        <is>
          <t>EJ</t>
        </is>
      </c>
      <c r="C266" s="37" t="n"/>
      <c r="D266" s="37" t="n"/>
      <c r="E266" s="37" t="n">
        <v>0.004759</v>
      </c>
      <c r="F266" s="37" t="n">
        <v>0.004506</v>
      </c>
      <c r="G266" s="37" t="n">
        <v>0.01482</v>
      </c>
      <c r="H266" s="37" t="n"/>
      <c r="I266" s="37" t="n"/>
      <c r="J266" s="44" t="n"/>
      <c r="K266" s="44" t="n"/>
      <c r="L266" s="44" t="n"/>
    </row>
    <row r="267">
      <c r="A267" s="99" t="inlineStr">
        <is>
          <t>RENEWABLE ENERGY: Green hydrogen, Solar thermal</t>
        </is>
      </c>
      <c r="B267" s="99" t="inlineStr">
        <is>
          <t>EJ</t>
        </is>
      </c>
      <c r="C267" s="37" t="n"/>
      <c r="D267" s="37" t="n"/>
      <c r="E267" s="37" t="n"/>
      <c r="F267" s="37" t="n">
        <v>0.01193</v>
      </c>
      <c r="G267" s="37" t="n">
        <v>0.093941</v>
      </c>
      <c r="H267" s="37" t="n"/>
      <c r="I267" s="37" t="n"/>
      <c r="J267" s="44" t="n"/>
      <c r="K267" s="44" t="n"/>
      <c r="L267" s="44" t="n"/>
    </row>
    <row r="268">
      <c r="A268" s="99" t="inlineStr">
        <is>
          <t>ELECTRICITY</t>
        </is>
      </c>
      <c r="B268" s="99" t="inlineStr">
        <is>
          <t>EJ</t>
        </is>
      </c>
      <c r="C268" s="37" t="n"/>
      <c r="D268" s="37" t="n"/>
      <c r="E268" s="37" t="n">
        <v>0.158484</v>
      </c>
      <c r="F268" s="37" t="n">
        <v>0.157394</v>
      </c>
      <c r="G268" s="37" t="n">
        <v>0.287806</v>
      </c>
      <c r="H268" s="37" t="n"/>
      <c r="I268" s="37" t="n"/>
      <c r="J268" s="44" t="n"/>
      <c r="K268" s="44" t="n"/>
      <c r="L268" s="44" t="n"/>
    </row>
    <row r="269">
      <c r="A269" s="99" t="inlineStr">
        <is>
          <t>Others</t>
        </is>
      </c>
      <c r="B269" s="99" t="inlineStr">
        <is>
          <t>EJ</t>
        </is>
      </c>
      <c r="C269" s="37" t="n"/>
      <c r="D269" s="37" t="n"/>
      <c r="E269" s="37" t="n"/>
      <c r="F269" s="37" t="n"/>
      <c r="G269" s="37" t="n"/>
      <c r="H269" s="37" t="n"/>
      <c r="I269" s="37" t="n"/>
      <c r="J269" s="44" t="n"/>
      <c r="K269" s="44" t="n"/>
      <c r="L269" s="44" t="n"/>
    </row>
    <row r="270">
      <c r="A270" s="91" t="inlineStr">
        <is>
          <t>Total Energy consumption by industries</t>
        </is>
      </c>
      <c r="B270" s="91" t="n"/>
      <c r="C270" s="91" t="n"/>
      <c r="D270" s="91" t="n"/>
      <c r="E270" s="91" t="n"/>
      <c r="F270" s="91" t="n"/>
      <c r="G270" s="91" t="n"/>
      <c r="H270" s="91" t="n"/>
      <c r="I270" s="91" t="n"/>
      <c r="J270" s="44" t="n"/>
      <c r="K270" s="44" t="n"/>
      <c r="L270" s="44" t="n"/>
    </row>
    <row r="271">
      <c r="A271" s="99" t="inlineStr">
        <is>
          <t>Total Energy Consumption</t>
        </is>
      </c>
      <c r="B271" s="99" t="inlineStr">
        <is>
          <t>EJ</t>
        </is>
      </c>
      <c r="C271" s="143">
        <f>SUM(C272:C276)</f>
        <v/>
      </c>
      <c r="D271" s="143">
        <f>SUM(D272:D276)</f>
        <v/>
      </c>
      <c r="E271" s="143">
        <f>SUM(E272:E276)</f>
        <v/>
      </c>
      <c r="F271" s="143">
        <f>SUM(F272:F276)</f>
        <v/>
      </c>
      <c r="G271" s="143">
        <f>SUM(G272:G276)</f>
        <v/>
      </c>
      <c r="H271" s="143">
        <f>SUM(H272:H276)</f>
        <v/>
      </c>
      <c r="I271" s="143">
        <f>SUM(I272:I276)</f>
        <v/>
      </c>
      <c r="J271" s="44" t="n"/>
      <c r="K271" s="44" t="n"/>
      <c r="L271" s="44" t="n"/>
    </row>
    <row r="272">
      <c r="A272" s="22" t="inlineStr">
        <is>
          <t>of which: Iron and Steel production</t>
        </is>
      </c>
      <c r="B272" s="99" t="inlineStr">
        <is>
          <t>EJ</t>
        </is>
      </c>
      <c r="C272" s="37" t="n"/>
      <c r="D272" s="37" t="n"/>
      <c r="E272" s="37" t="n">
        <v>0.071343</v>
      </c>
      <c r="F272" s="37" t="n">
        <v>0.080764</v>
      </c>
      <c r="G272" s="37" t="n">
        <v>0.088962</v>
      </c>
      <c r="H272" s="37" t="n"/>
      <c r="I272" s="37" t="n"/>
      <c r="J272" s="44" t="n"/>
      <c r="K272" s="44" t="n"/>
      <c r="L272" s="44" t="n"/>
    </row>
    <row r="273">
      <c r="A273" s="22" t="inlineStr">
        <is>
          <t>of which: Cement production</t>
        </is>
      </c>
      <c r="B273" s="99" t="inlineStr">
        <is>
          <t>EJ</t>
        </is>
      </c>
      <c r="C273" s="37" t="n"/>
      <c r="D273" s="37" t="n"/>
      <c r="E273" s="37" t="n">
        <v>0.026585</v>
      </c>
      <c r="F273" s="37" t="n">
        <v>0.035769</v>
      </c>
      <c r="G273" s="37" t="n">
        <v>0.069883</v>
      </c>
      <c r="H273" s="37" t="n"/>
      <c r="I273" s="37" t="n"/>
      <c r="J273" s="44" t="n"/>
      <c r="K273" s="44" t="n"/>
      <c r="L273" s="44" t="n"/>
    </row>
    <row r="274">
      <c r="A274" s="22" t="inlineStr">
        <is>
          <t>of which: Chemicals production</t>
        </is>
      </c>
      <c r="B274" s="99" t="inlineStr">
        <is>
          <t>EJ</t>
        </is>
      </c>
      <c r="C274" s="37" t="n"/>
      <c r="D274" s="37" t="n"/>
      <c r="E274" s="37" t="n">
        <v>0.106297</v>
      </c>
      <c r="F274" s="37" t="n">
        <v>0.142348</v>
      </c>
      <c r="G274" s="37" t="n">
        <v>0.178578</v>
      </c>
      <c r="H274" s="37" t="n"/>
      <c r="I274" s="37" t="n"/>
      <c r="J274" s="44" t="n"/>
      <c r="K274" s="44" t="n"/>
      <c r="L274" s="44" t="n"/>
    </row>
    <row r="275">
      <c r="A275" s="22" t="inlineStr">
        <is>
          <t>of which: Aluminum</t>
        </is>
      </c>
      <c r="B275" s="99" t="inlineStr">
        <is>
          <t>EJ</t>
        </is>
      </c>
      <c r="C275" s="37" t="n"/>
      <c r="D275" s="37" t="n"/>
      <c r="E275" s="37" t="n">
        <v>0.037318</v>
      </c>
      <c r="F275" s="37" t="n">
        <v>0.037318</v>
      </c>
      <c r="G275" s="37" t="n">
        <v>0.044662</v>
      </c>
      <c r="H275" s="37" t="n"/>
      <c r="I275" s="37" t="n"/>
      <c r="J275" s="44" t="n"/>
      <c r="K275" s="44" t="n"/>
      <c r="L275" s="44" t="n"/>
    </row>
    <row r="276">
      <c r="A276" s="22" t="inlineStr">
        <is>
          <t>of which: Other EII</t>
        </is>
      </c>
      <c r="B276" s="99" t="inlineStr">
        <is>
          <t>EJ</t>
        </is>
      </c>
      <c r="C276" s="37" t="n"/>
      <c r="D276" s="37" t="n"/>
      <c r="E276" s="37" t="n">
        <v>0.124564</v>
      </c>
      <c r="F276" s="37" t="n">
        <v>0.095101</v>
      </c>
      <c r="G276" s="37" t="n">
        <v>0.081835</v>
      </c>
      <c r="H276" s="37" t="n"/>
      <c r="I276" s="37" t="n"/>
      <c r="J276" s="44" t="n"/>
      <c r="K276" s="44" t="n"/>
      <c r="L276" s="44" t="n"/>
    </row>
    <row r="277">
      <c r="A277" s="91" t="inlineStr">
        <is>
          <t>Total Emissions  - without counting CCS</t>
        </is>
      </c>
      <c r="B277" s="91" t="n"/>
      <c r="C277" s="91" t="n"/>
      <c r="D277" s="91" t="n"/>
      <c r="E277" s="91" t="n"/>
      <c r="F277" s="91" t="n"/>
      <c r="G277" s="91" t="n"/>
      <c r="H277" s="91" t="n"/>
      <c r="I277" s="91" t="n"/>
      <c r="J277" s="44" t="n"/>
      <c r="K277" s="44" t="n"/>
      <c r="L277" s="44" t="n"/>
    </row>
    <row r="278">
      <c r="A278" s="22" t="inlineStr">
        <is>
          <t>Combustion CO2 EII</t>
        </is>
      </c>
      <c r="B278" s="99" t="inlineStr">
        <is>
          <t>Mt CO2</t>
        </is>
      </c>
      <c r="C278" s="143">
        <f>C289</f>
        <v/>
      </c>
      <c r="D278" s="143">
        <f>D289</f>
        <v/>
      </c>
      <c r="E278" s="143">
        <f>E289</f>
        <v/>
      </c>
      <c r="F278" s="143">
        <f>F289</f>
        <v/>
      </c>
      <c r="G278" s="143">
        <f>G289</f>
        <v/>
      </c>
      <c r="H278" s="143">
        <f>H289</f>
        <v/>
      </c>
      <c r="I278" s="143">
        <f>I289</f>
        <v/>
      </c>
      <c r="J278" s="44" t="n"/>
      <c r="K278" s="44" t="n"/>
      <c r="L278" s="44" t="n"/>
    </row>
    <row r="279">
      <c r="A279" s="22" t="inlineStr">
        <is>
          <t>Combustion non-CO2 EII</t>
        </is>
      </c>
      <c r="B279" s="99" t="inlineStr">
        <is>
          <t>Mt CO2e</t>
        </is>
      </c>
      <c r="C279" s="143">
        <f>C296</f>
        <v/>
      </c>
      <c r="D279" s="143">
        <f>D296</f>
        <v/>
      </c>
      <c r="E279" s="143">
        <f>E296</f>
        <v/>
      </c>
      <c r="F279" s="143">
        <f>F296</f>
        <v/>
      </c>
      <c r="G279" s="143">
        <f>G296</f>
        <v/>
      </c>
      <c r="H279" s="143">
        <f>H296</f>
        <v/>
      </c>
      <c r="I279" s="143">
        <f>I296</f>
        <v/>
      </c>
      <c r="J279" s="44" t="n"/>
      <c r="K279" s="44" t="n"/>
      <c r="L279" s="44" t="n"/>
    </row>
    <row r="280">
      <c r="A280" s="22" t="inlineStr">
        <is>
          <t>Process CO2 EII</t>
        </is>
      </c>
      <c r="B280" s="99" t="inlineStr">
        <is>
          <t>Mt CO2</t>
        </is>
      </c>
      <c r="C280" s="143">
        <f>C303</f>
        <v/>
      </c>
      <c r="D280" s="143">
        <f>D303</f>
        <v/>
      </c>
      <c r="E280" s="143">
        <f>E303</f>
        <v/>
      </c>
      <c r="F280" s="143">
        <f>F303</f>
        <v/>
      </c>
      <c r="G280" s="143">
        <f>G303</f>
        <v/>
      </c>
      <c r="H280" s="143">
        <f>H303</f>
        <v/>
      </c>
      <c r="I280" s="143">
        <f>I303</f>
        <v/>
      </c>
      <c r="J280" s="44" t="n"/>
      <c r="K280" s="44" t="n"/>
      <c r="L280" s="44" t="n"/>
    </row>
    <row r="281">
      <c r="A281" s="22" t="inlineStr">
        <is>
          <t>Process CH4, SF6, others EII</t>
        </is>
      </c>
      <c r="B281" s="99" t="inlineStr">
        <is>
          <t>Mt CO2e</t>
        </is>
      </c>
      <c r="C281" s="143">
        <f>C310</f>
        <v/>
      </c>
      <c r="D281" s="143">
        <f>D310</f>
        <v/>
      </c>
      <c r="E281" s="143">
        <f>E310</f>
        <v/>
      </c>
      <c r="F281" s="143">
        <f>F310</f>
        <v/>
      </c>
      <c r="G281" s="143">
        <f>G310</f>
        <v/>
      </c>
      <c r="H281" s="143">
        <f>H310</f>
        <v/>
      </c>
      <c r="I281" s="143">
        <f>I310</f>
        <v/>
      </c>
      <c r="J281" s="44" t="n"/>
      <c r="K281" s="44" t="n"/>
      <c r="L281" s="44" t="n"/>
    </row>
    <row r="282">
      <c r="A282" s="101" t="inlineStr">
        <is>
          <t>Total</t>
        </is>
      </c>
      <c r="B282" s="101" t="inlineStr">
        <is>
          <t>Mt CO2e</t>
        </is>
      </c>
      <c r="C282" s="143">
        <f>SUM(C278:C281)</f>
        <v/>
      </c>
      <c r="D282" s="143">
        <f>SUM(D278:D281)</f>
        <v/>
      </c>
      <c r="E282" s="143">
        <f>SUM(E278:E281)</f>
        <v/>
      </c>
      <c r="F282" s="143">
        <f>SUM(F278:F281)</f>
        <v/>
      </c>
      <c r="G282" s="143">
        <f>SUM(G278:G281)</f>
        <v/>
      </c>
      <c r="H282" s="143">
        <f>SUM(H278:H281)</f>
        <v/>
      </c>
      <c r="I282" s="143">
        <f>SUM(I278:I281)</f>
        <v/>
      </c>
      <c r="J282" s="44" t="n"/>
      <c r="K282" s="44" t="n"/>
      <c r="L282" s="44" t="n"/>
    </row>
    <row r="283">
      <c r="A283" s="91" t="inlineStr">
        <is>
          <t>Total Combustion CO2 - without counting CCS</t>
        </is>
      </c>
      <c r="B283" s="91" t="n"/>
      <c r="C283" s="91" t="n"/>
      <c r="D283" s="91" t="n"/>
      <c r="E283" s="91" t="n"/>
      <c r="F283" s="91" t="n"/>
      <c r="G283" s="91" t="n"/>
      <c r="H283" s="91" t="n"/>
      <c r="I283" s="91" t="n"/>
      <c r="J283" s="44" t="n"/>
      <c r="K283" s="44" t="n"/>
      <c r="L283" s="44" t="n"/>
    </row>
    <row r="284">
      <c r="A284" s="22" t="inlineStr">
        <is>
          <t>of which: Iron and Steel production</t>
        </is>
      </c>
      <c r="B284" s="99" t="inlineStr">
        <is>
          <t>Mt CO2</t>
        </is>
      </c>
      <c r="C284" s="143">
        <f>C71</f>
        <v/>
      </c>
      <c r="D284" s="143">
        <f>D71</f>
        <v/>
      </c>
      <c r="E284" s="143">
        <f>E71</f>
        <v/>
      </c>
      <c r="F284" s="143">
        <f>F71</f>
        <v/>
      </c>
      <c r="G284" s="143">
        <f>G71</f>
        <v/>
      </c>
      <c r="H284" s="143">
        <f>H71</f>
        <v/>
      </c>
      <c r="I284" s="143">
        <f>I71</f>
        <v/>
      </c>
      <c r="J284" s="44" t="n"/>
      <c r="K284" s="44" t="n"/>
      <c r="L284" s="44" t="n"/>
    </row>
    <row r="285">
      <c r="A285" s="22" t="inlineStr">
        <is>
          <t>of which: Cement production</t>
        </is>
      </c>
      <c r="B285" s="99" t="inlineStr">
        <is>
          <t>Mt CO2</t>
        </is>
      </c>
      <c r="C285" s="143">
        <f>C111</f>
        <v/>
      </c>
      <c r="D285" s="143">
        <f>D111</f>
        <v/>
      </c>
      <c r="E285" s="143">
        <f>E111</f>
        <v/>
      </c>
      <c r="F285" s="143">
        <f>F111</f>
        <v/>
      </c>
      <c r="G285" s="143">
        <f>G111</f>
        <v/>
      </c>
      <c r="H285" s="143">
        <f>H111</f>
        <v/>
      </c>
      <c r="I285" s="143">
        <f>I111</f>
        <v/>
      </c>
      <c r="J285" s="44" t="n"/>
      <c r="K285" s="44" t="n"/>
      <c r="L285" s="44" t="n"/>
    </row>
    <row r="286">
      <c r="A286" s="22" t="inlineStr">
        <is>
          <t>of which: Chemicals production</t>
        </is>
      </c>
      <c r="B286" s="99" t="inlineStr">
        <is>
          <t>Mt CO2</t>
        </is>
      </c>
      <c r="C286" s="143">
        <f>C151</f>
        <v/>
      </c>
      <c r="D286" s="143">
        <f>D151</f>
        <v/>
      </c>
      <c r="E286" s="143">
        <f>E151</f>
        <v/>
      </c>
      <c r="F286" s="143">
        <f>F151</f>
        <v/>
      </c>
      <c r="G286" s="143">
        <f>G151</f>
        <v/>
      </c>
      <c r="H286" s="143">
        <f>H151</f>
        <v/>
      </c>
      <c r="I286" s="143">
        <f>I151</f>
        <v/>
      </c>
      <c r="J286" s="44" t="n"/>
      <c r="K286" s="44" t="n"/>
      <c r="L286" s="44" t="n"/>
    </row>
    <row r="287">
      <c r="A287" s="22" t="inlineStr">
        <is>
          <t>of which: Aluminum</t>
        </is>
      </c>
      <c r="B287" s="99" t="inlineStr">
        <is>
          <t>Mt CO2</t>
        </is>
      </c>
      <c r="C287" s="143">
        <f>C191</f>
        <v/>
      </c>
      <c r="D287" s="143">
        <f>D191</f>
        <v/>
      </c>
      <c r="E287" s="143">
        <f>E191</f>
        <v/>
      </c>
      <c r="F287" s="143">
        <f>F191</f>
        <v/>
      </c>
      <c r="G287" s="143">
        <f>G191</f>
        <v/>
      </c>
      <c r="H287" s="143">
        <f>H191</f>
        <v/>
      </c>
      <c r="I287" s="143">
        <f>I191</f>
        <v/>
      </c>
      <c r="J287" s="44" t="n"/>
      <c r="K287" s="44" t="n"/>
      <c r="L287" s="44" t="n"/>
    </row>
    <row r="288">
      <c r="A288" s="22" t="inlineStr">
        <is>
          <t>of which: Other EII</t>
        </is>
      </c>
      <c r="B288" s="99" t="inlineStr">
        <is>
          <t>Mt CO2</t>
        </is>
      </c>
      <c r="C288" s="143">
        <f>C231</f>
        <v/>
      </c>
      <c r="D288" s="143">
        <f>D231</f>
        <v/>
      </c>
      <c r="E288" s="143">
        <f>E231</f>
        <v/>
      </c>
      <c r="F288" s="143">
        <f>F231</f>
        <v/>
      </c>
      <c r="G288" s="143">
        <f>G231</f>
        <v/>
      </c>
      <c r="H288" s="143">
        <f>H231</f>
        <v/>
      </c>
      <c r="I288" s="143">
        <f>I231</f>
        <v/>
      </c>
      <c r="J288" s="44" t="n"/>
      <c r="K288" s="44" t="n"/>
      <c r="L288" s="44" t="n"/>
    </row>
    <row r="289">
      <c r="A289" s="101" t="inlineStr">
        <is>
          <t>Total</t>
        </is>
      </c>
      <c r="B289" s="101" t="inlineStr">
        <is>
          <t>Mt CO2</t>
        </is>
      </c>
      <c r="C289" s="143">
        <f>SUM(C284:C288)</f>
        <v/>
      </c>
      <c r="D289" s="143">
        <f>SUM(D284:D288)</f>
        <v/>
      </c>
      <c r="E289" s="143">
        <f>SUM(E284:E288)</f>
        <v/>
      </c>
      <c r="F289" s="143">
        <f>SUM(F284:F288)</f>
        <v/>
      </c>
      <c r="G289" s="143">
        <f>SUM(G284:G288)</f>
        <v/>
      </c>
      <c r="H289" s="143">
        <f>SUM(H284:H288)</f>
        <v/>
      </c>
      <c r="I289" s="143">
        <f>SUM(I284:I288)</f>
        <v/>
      </c>
      <c r="J289" s="44" t="n"/>
      <c r="K289" s="44" t="n"/>
      <c r="L289" s="44" t="n"/>
    </row>
    <row r="290">
      <c r="A290" s="91" t="inlineStr">
        <is>
          <t>Total Combustion non-CO2 emissions - without counting CCS</t>
        </is>
      </c>
      <c r="B290" s="91" t="n"/>
      <c r="C290" s="91" t="n"/>
      <c r="D290" s="91" t="n"/>
      <c r="E290" s="91" t="n"/>
      <c r="F290" s="91" t="n"/>
      <c r="G290" s="91" t="n"/>
      <c r="H290" s="91" t="n"/>
      <c r="I290" s="91" t="n"/>
      <c r="J290" s="44" t="n"/>
      <c r="K290" s="44" t="n"/>
      <c r="L290" s="44" t="n"/>
    </row>
    <row r="291">
      <c r="A291" s="22" t="inlineStr">
        <is>
          <t>of which: Iron and Steel production</t>
        </is>
      </c>
      <c r="B291" s="99" t="inlineStr">
        <is>
          <t>Mt CO2e</t>
        </is>
      </c>
      <c r="C291" s="143">
        <f>C89</f>
        <v/>
      </c>
      <c r="D291" s="143">
        <f>D89</f>
        <v/>
      </c>
      <c r="E291" s="143">
        <f>E89</f>
        <v/>
      </c>
      <c r="F291" s="143">
        <f>F89</f>
        <v/>
      </c>
      <c r="G291" s="143">
        <f>G89</f>
        <v/>
      </c>
      <c r="H291" s="143">
        <f>H89</f>
        <v/>
      </c>
      <c r="I291" s="143">
        <f>I89</f>
        <v/>
      </c>
      <c r="J291" s="44" t="n"/>
      <c r="K291" s="44" t="n"/>
      <c r="L291" s="44" t="n"/>
    </row>
    <row r="292">
      <c r="A292" s="22" t="inlineStr">
        <is>
          <t>of which: Cement production</t>
        </is>
      </c>
      <c r="B292" s="99" t="inlineStr">
        <is>
          <t>Mt CO2e</t>
        </is>
      </c>
      <c r="C292" s="143">
        <f>C129</f>
        <v/>
      </c>
      <c r="D292" s="143">
        <f>D129</f>
        <v/>
      </c>
      <c r="E292" s="143">
        <f>E129</f>
        <v/>
      </c>
      <c r="F292" s="143">
        <f>F129</f>
        <v/>
      </c>
      <c r="G292" s="143">
        <f>G129</f>
        <v/>
      </c>
      <c r="H292" s="143">
        <f>H129</f>
        <v/>
      </c>
      <c r="I292" s="143">
        <f>I129</f>
        <v/>
      </c>
      <c r="J292" s="44" t="n"/>
      <c r="K292" s="44" t="n"/>
      <c r="L292" s="44" t="n"/>
    </row>
    <row r="293">
      <c r="A293" s="22" t="inlineStr">
        <is>
          <t>of which: Chemicals production</t>
        </is>
      </c>
      <c r="B293" s="99" t="inlineStr">
        <is>
          <t>Mt CO2e</t>
        </is>
      </c>
      <c r="C293" s="143">
        <f>C169</f>
        <v/>
      </c>
      <c r="D293" s="143">
        <f>D169</f>
        <v/>
      </c>
      <c r="E293" s="143">
        <f>E169</f>
        <v/>
      </c>
      <c r="F293" s="143">
        <f>F169</f>
        <v/>
      </c>
      <c r="G293" s="143">
        <f>G169</f>
        <v/>
      </c>
      <c r="H293" s="143">
        <f>H169</f>
        <v/>
      </c>
      <c r="I293" s="143">
        <f>I169</f>
        <v/>
      </c>
      <c r="J293" s="44" t="n"/>
      <c r="K293" s="44" t="n"/>
      <c r="L293" s="44" t="n"/>
    </row>
    <row r="294">
      <c r="A294" s="22" t="inlineStr">
        <is>
          <t>of which: Aluminum</t>
        </is>
      </c>
      <c r="B294" s="99" t="inlineStr">
        <is>
          <t>Mt CO2e</t>
        </is>
      </c>
      <c r="C294" s="143">
        <f>C209</f>
        <v/>
      </c>
      <c r="D294" s="143">
        <f>D209</f>
        <v/>
      </c>
      <c r="E294" s="143">
        <f>E209</f>
        <v/>
      </c>
      <c r="F294" s="143">
        <f>F209</f>
        <v/>
      </c>
      <c r="G294" s="143">
        <f>G209</f>
        <v/>
      </c>
      <c r="H294" s="143">
        <f>H209</f>
        <v/>
      </c>
      <c r="I294" s="143">
        <f>I209</f>
        <v/>
      </c>
      <c r="J294" s="44" t="n"/>
      <c r="K294" s="44" t="n"/>
      <c r="L294" s="44" t="n"/>
    </row>
    <row r="295">
      <c r="A295" s="22" t="inlineStr">
        <is>
          <t>of which: Other EII</t>
        </is>
      </c>
      <c r="B295" s="99" t="inlineStr">
        <is>
          <t>Mt CO2e</t>
        </is>
      </c>
      <c r="C295" s="143">
        <f>C249</f>
        <v/>
      </c>
      <c r="D295" s="143">
        <f>D249</f>
        <v/>
      </c>
      <c r="E295" s="143">
        <f>E249</f>
        <v/>
      </c>
      <c r="F295" s="143">
        <f>F249</f>
        <v/>
      </c>
      <c r="G295" s="143">
        <f>G249</f>
        <v/>
      </c>
      <c r="H295" s="143">
        <f>H249</f>
        <v/>
      </c>
      <c r="I295" s="143">
        <f>I249</f>
        <v/>
      </c>
      <c r="J295" s="44" t="n"/>
      <c r="K295" s="44" t="n"/>
      <c r="L295" s="44" t="n"/>
    </row>
    <row r="296">
      <c r="A296" s="101" t="inlineStr">
        <is>
          <t xml:space="preserve">Total </t>
        </is>
      </c>
      <c r="B296" s="101" t="inlineStr">
        <is>
          <t>Mt CO2e</t>
        </is>
      </c>
      <c r="C296" s="143">
        <f>SUM(C291:C295)</f>
        <v/>
      </c>
      <c r="D296" s="143">
        <f>SUM(D291:D295)</f>
        <v/>
      </c>
      <c r="E296" s="143">
        <f>SUM(E291:E295)</f>
        <v/>
      </c>
      <c r="F296" s="143">
        <f>SUM(F291:F295)</f>
        <v/>
      </c>
      <c r="G296" s="143">
        <f>SUM(G291:G295)</f>
        <v/>
      </c>
      <c r="H296" s="143">
        <f>SUM(H291:H295)</f>
        <v/>
      </c>
      <c r="I296" s="143">
        <f>SUM(I291:I295)</f>
        <v/>
      </c>
      <c r="J296" s="44" t="n"/>
      <c r="K296" s="44" t="n"/>
      <c r="L296" s="44" t="n"/>
    </row>
    <row r="297">
      <c r="A297" s="91" t="inlineStr">
        <is>
          <t>Total Process CO2 - without counting CCS</t>
        </is>
      </c>
      <c r="B297" s="91" t="n"/>
      <c r="C297" s="91" t="n"/>
      <c r="D297" s="91" t="n"/>
      <c r="E297" s="91" t="n"/>
      <c r="F297" s="91" t="n"/>
      <c r="G297" s="91" t="n"/>
      <c r="H297" s="91" t="n"/>
      <c r="I297" s="91" t="n"/>
      <c r="J297" s="44" t="n"/>
      <c r="K297" s="44" t="n"/>
      <c r="L297" s="44" t="n"/>
    </row>
    <row r="298">
      <c r="A298" s="22" t="inlineStr">
        <is>
          <t>of which: Iron and Steel production</t>
        </is>
      </c>
      <c r="B298" s="99" t="inlineStr">
        <is>
          <t>Mt CO2</t>
        </is>
      </c>
      <c r="C298" s="37" t="n"/>
      <c r="D298" s="37" t="n"/>
      <c r="E298" s="37" t="n">
        <v>8.425789999999999</v>
      </c>
      <c r="F298" s="37" t="n">
        <v>7.313642</v>
      </c>
      <c r="G298" s="37" t="n">
        <v>0.990131</v>
      </c>
      <c r="H298" s="37" t="n"/>
      <c r="I298" s="37" t="n"/>
      <c r="J298" s="44" t="n"/>
      <c r="K298" s="44" t="n"/>
      <c r="L298" s="44" t="n"/>
    </row>
    <row r="299">
      <c r="A299" s="22" t="inlineStr">
        <is>
          <t>of which: Cement production</t>
        </is>
      </c>
      <c r="B299" s="99" t="inlineStr">
        <is>
          <t>Mt CO2</t>
        </is>
      </c>
      <c r="C299" s="37" t="n"/>
      <c r="D299" s="37" t="n"/>
      <c r="E299" s="37" t="n">
        <v>4.337274</v>
      </c>
      <c r="F299" s="37" t="n">
        <v>6.247935</v>
      </c>
      <c r="G299" s="37" t="n">
        <v>8.966889</v>
      </c>
      <c r="H299" s="37" t="n"/>
      <c r="I299" s="37" t="n"/>
      <c r="J299" s="44" t="n"/>
      <c r="K299" s="44" t="n"/>
      <c r="L299" s="44" t="n"/>
    </row>
    <row r="300">
      <c r="A300" s="22" t="inlineStr">
        <is>
          <t>of which: Chemicals production</t>
        </is>
      </c>
      <c r="B300" s="99" t="inlineStr">
        <is>
          <t>Mt CO2</t>
        </is>
      </c>
      <c r="C300" s="37" t="n"/>
      <c r="D300" s="37" t="n"/>
      <c r="E300" s="37" t="n">
        <v>0.315496</v>
      </c>
      <c r="F300" s="37" t="n">
        <v>0.454479</v>
      </c>
      <c r="G300" s="37" t="n">
        <v>0.652257</v>
      </c>
      <c r="H300" s="37" t="n"/>
      <c r="I300" s="37" t="n"/>
      <c r="J300" s="44" t="n"/>
      <c r="K300" s="44" t="n"/>
      <c r="L300" s="44" t="n"/>
    </row>
    <row r="301">
      <c r="A301" s="22" t="inlineStr">
        <is>
          <t>of which: Aluminum</t>
        </is>
      </c>
      <c r="B301" s="99" t="inlineStr">
        <is>
          <t>Mt CO2</t>
        </is>
      </c>
      <c r="C301" s="37" t="n"/>
      <c r="D301" s="37" t="n"/>
      <c r="E301" s="37" t="n">
        <v>1.181354</v>
      </c>
      <c r="F301" s="37" t="n">
        <v>1.181354</v>
      </c>
      <c r="G301" s="37" t="n"/>
      <c r="H301" s="37" t="n"/>
      <c r="I301" s="37" t="n"/>
      <c r="J301" s="44" t="n"/>
      <c r="K301" s="44" t="n"/>
      <c r="L301" s="44" t="n"/>
    </row>
    <row r="302">
      <c r="A302" s="22" t="inlineStr">
        <is>
          <t>of which: Other EII</t>
        </is>
      </c>
      <c r="B302" s="99" t="inlineStr">
        <is>
          <t>Mt CO2</t>
        </is>
      </c>
      <c r="C302" s="37" t="n"/>
      <c r="D302" s="37" t="n"/>
      <c r="E302" s="37" t="n"/>
      <c r="F302" s="37" t="n"/>
      <c r="G302" s="37" t="n"/>
      <c r="H302" s="37" t="n"/>
      <c r="I302" s="37" t="n"/>
      <c r="J302" s="44" t="n"/>
      <c r="K302" s="44" t="n"/>
      <c r="L302" s="44" t="n"/>
    </row>
    <row r="303">
      <c r="A303" s="101" t="inlineStr">
        <is>
          <t>Total</t>
        </is>
      </c>
      <c r="B303" s="101" t="inlineStr">
        <is>
          <t>Mt CO2</t>
        </is>
      </c>
      <c r="C303" s="143">
        <f>SUM(C299:C302)</f>
        <v/>
      </c>
      <c r="D303" s="143">
        <f>SUM(D299:D302)</f>
        <v/>
      </c>
      <c r="E303" s="143">
        <f>SUM(E299:E302)</f>
        <v/>
      </c>
      <c r="F303" s="143">
        <f>SUM(F299:F302)</f>
        <v/>
      </c>
      <c r="G303" s="143">
        <f>SUM(G299:G302)</f>
        <v/>
      </c>
      <c r="H303" s="143">
        <f>SUM(H299:H302)</f>
        <v/>
      </c>
      <c r="I303" s="143">
        <f>SUM(I299:I302)</f>
        <v/>
      </c>
      <c r="J303" s="44" t="n"/>
      <c r="K303" s="44" t="n"/>
      <c r="L303" s="44" t="n"/>
    </row>
    <row r="304" ht="15" customHeight="1">
      <c r="A304" s="91" t="inlineStr">
        <is>
          <t>Total Process non-CO2 (process CH4, SF6 in CO2e) - without counting CCS</t>
        </is>
      </c>
      <c r="B304" s="91" t="n"/>
      <c r="C304" s="91" t="n"/>
      <c r="D304" s="91" t="n"/>
      <c r="E304" s="91" t="n"/>
      <c r="F304" s="91" t="n"/>
      <c r="G304" s="91" t="n"/>
      <c r="H304" s="91" t="n"/>
      <c r="I304" s="91" t="n"/>
      <c r="J304" s="44" t="n"/>
      <c r="K304" s="44" t="n"/>
      <c r="L304" s="44" t="n"/>
    </row>
    <row r="305">
      <c r="A305" s="22" t="inlineStr">
        <is>
          <t>of which: Iron and Steel production</t>
        </is>
      </c>
      <c r="B305" s="99" t="inlineStr">
        <is>
          <t>Mt CO2e</t>
        </is>
      </c>
      <c r="C305" s="37" t="n"/>
      <c r="D305" s="37" t="n"/>
      <c r="E305" s="37" t="n"/>
      <c r="F305" s="37" t="n"/>
      <c r="G305" s="37" t="n"/>
      <c r="H305" s="37" t="n"/>
      <c r="I305" s="37" t="n"/>
      <c r="J305" s="44" t="n"/>
      <c r="K305" s="44" t="n"/>
      <c r="L305" s="44" t="n"/>
    </row>
    <row r="306">
      <c r="A306" s="22" t="inlineStr">
        <is>
          <t>of which: Cement production</t>
        </is>
      </c>
      <c r="B306" s="99" t="inlineStr">
        <is>
          <t>Mt CO2e</t>
        </is>
      </c>
      <c r="C306" s="37" t="n"/>
      <c r="D306" s="37" t="n"/>
      <c r="E306" s="37" t="n"/>
      <c r="F306" s="37" t="n"/>
      <c r="G306" s="37" t="n"/>
      <c r="H306" s="37" t="n"/>
      <c r="I306" s="37" t="n"/>
      <c r="J306" s="44" t="n"/>
      <c r="K306" s="44" t="n"/>
      <c r="L306" s="44" t="n"/>
    </row>
    <row r="307">
      <c r="A307" s="22" t="inlineStr">
        <is>
          <t>of which: Chemicals production</t>
        </is>
      </c>
      <c r="B307" s="99" t="inlineStr">
        <is>
          <t>Mt CO2e</t>
        </is>
      </c>
      <c r="C307" s="37" t="n"/>
      <c r="D307" s="37" t="n"/>
      <c r="E307" s="37" t="n"/>
      <c r="F307" s="37" t="n"/>
      <c r="G307" s="37" t="n"/>
      <c r="H307" s="37" t="n"/>
      <c r="I307" s="37" t="n"/>
      <c r="J307" s="44" t="n"/>
      <c r="K307" s="44" t="n"/>
      <c r="L307" s="44" t="n"/>
    </row>
    <row r="308">
      <c r="A308" s="22" t="inlineStr">
        <is>
          <t>of which: Aluminum</t>
        </is>
      </c>
      <c r="B308" s="99" t="inlineStr">
        <is>
          <t>Mt CO2e</t>
        </is>
      </c>
      <c r="C308" s="37" t="n"/>
      <c r="D308" s="37" t="n"/>
      <c r="E308" s="37" t="n">
        <v>2.286151</v>
      </c>
      <c r="F308" s="37" t="n">
        <v>2.286151</v>
      </c>
      <c r="G308" s="37" t="n"/>
      <c r="H308" s="37" t="n"/>
      <c r="I308" s="37" t="n"/>
      <c r="J308" s="44" t="n"/>
      <c r="K308" s="44" t="n"/>
      <c r="L308" s="44" t="n"/>
    </row>
    <row r="309">
      <c r="A309" s="22" t="inlineStr">
        <is>
          <t>of which: Other EII</t>
        </is>
      </c>
      <c r="B309" s="99" t="inlineStr">
        <is>
          <t>Mt CO2e</t>
        </is>
      </c>
      <c r="C309" s="37" t="n"/>
      <c r="D309" s="37" t="n"/>
      <c r="E309" s="37" t="n"/>
      <c r="F309" s="37" t="n"/>
      <c r="G309" s="37" t="n"/>
      <c r="H309" s="37" t="n"/>
      <c r="I309" s="37" t="n"/>
      <c r="J309" s="44" t="n"/>
      <c r="K309" s="44" t="n"/>
      <c r="L309" s="44" t="n"/>
    </row>
    <row r="310">
      <c r="A310" s="101" t="inlineStr">
        <is>
          <t xml:space="preserve">Total </t>
        </is>
      </c>
      <c r="B310" s="101" t="inlineStr">
        <is>
          <t>Mt CO2e</t>
        </is>
      </c>
      <c r="C310" s="143">
        <f>SUM(C305:C309)</f>
        <v/>
      </c>
      <c r="D310" s="143">
        <f>SUM(D305:D309)</f>
        <v/>
      </c>
      <c r="E310" s="143">
        <f>SUM(E305:E309)</f>
        <v/>
      </c>
      <c r="F310" s="143">
        <f>SUM(F305:F309)</f>
        <v/>
      </c>
      <c r="G310" s="143">
        <f>SUM(G305:G309)</f>
        <v/>
      </c>
      <c r="H310" s="143">
        <f>SUM(H305:H309)</f>
        <v/>
      </c>
      <c r="I310" s="143">
        <f>SUM(I305:I309)</f>
        <v/>
      </c>
      <c r="J310" s="44" t="n"/>
      <c r="K310" s="44" t="n"/>
      <c r="L310" s="44" t="n"/>
    </row>
    <row r="311">
      <c r="A311" s="103" t="inlineStr">
        <is>
          <t>Estimated CC(U)S - CO2 captured and stored</t>
        </is>
      </c>
      <c r="B311" s="16" t="n"/>
      <c r="C311" s="16" t="n"/>
      <c r="D311" s="16" t="n"/>
      <c r="E311" s="16" t="n"/>
      <c r="F311" s="16" t="n"/>
      <c r="G311" s="16" t="n"/>
      <c r="H311" s="16" t="n"/>
      <c r="I311" s="16" t="n"/>
      <c r="J311" s="44" t="n"/>
      <c r="K311" s="44" t="n"/>
      <c r="L311" s="44" t="n"/>
    </row>
    <row r="312">
      <c r="A312" s="22" t="inlineStr">
        <is>
          <t>From Iron and Steel production sites</t>
        </is>
      </c>
      <c r="B312" s="99" t="inlineStr">
        <is>
          <t>MtCO2 captured &amp; stored (positive values)</t>
        </is>
      </c>
      <c r="C312" s="37" t="n"/>
      <c r="D312" s="37" t="n"/>
      <c r="E312" s="37" t="n"/>
      <c r="F312" s="37" t="n"/>
      <c r="G312" s="37" t="n"/>
      <c r="H312" s="37" t="n"/>
      <c r="I312" s="37" t="n"/>
      <c r="J312" s="44" t="n"/>
      <c r="K312" s="44" t="n"/>
      <c r="L312" s="44" t="n"/>
    </row>
    <row r="313">
      <c r="A313" s="22" t="inlineStr">
        <is>
          <t>From Cement production sites</t>
        </is>
      </c>
      <c r="B313" s="99" t="inlineStr">
        <is>
          <t>MtCO2 captured &amp; stored (positive values)</t>
        </is>
      </c>
      <c r="C313" s="37" t="n"/>
      <c r="D313" s="37" t="n"/>
      <c r="E313" s="37" t="n"/>
      <c r="F313" s="37" t="n"/>
      <c r="G313" s="37" t="n"/>
      <c r="H313" s="37" t="n"/>
      <c r="I313" s="37" t="n"/>
      <c r="J313" s="183" t="n"/>
      <c r="K313" s="44" t="n"/>
      <c r="L313" s="44" t="n"/>
    </row>
    <row r="314">
      <c r="A314" s="22" t="inlineStr">
        <is>
          <t>From Chemicals production sites</t>
        </is>
      </c>
      <c r="B314" s="99" t="inlineStr">
        <is>
          <t>MtCO2 captured &amp; stored (positive values)</t>
        </is>
      </c>
      <c r="C314" s="37" t="n"/>
      <c r="D314" s="37" t="n"/>
      <c r="E314" s="37" t="n"/>
      <c r="F314" s="37" t="n"/>
      <c r="G314" s="37" t="n"/>
      <c r="H314" s="37" t="n"/>
      <c r="I314" s="37" t="n"/>
      <c r="J314" s="183" t="n"/>
      <c r="K314" s="44" t="n"/>
      <c r="L314" s="44" t="n"/>
    </row>
    <row r="315">
      <c r="A315" s="22" t="inlineStr">
        <is>
          <t>From Aluminum production sites</t>
        </is>
      </c>
      <c r="B315" s="99" t="inlineStr">
        <is>
          <t>MtCO2 captured &amp; stored (positive values)</t>
        </is>
      </c>
      <c r="C315" s="37" t="n"/>
      <c r="D315" s="37" t="n"/>
      <c r="E315" s="37" t="n"/>
      <c r="F315" s="37" t="n"/>
      <c r="G315" s="37" t="n"/>
      <c r="H315" s="37" t="n"/>
      <c r="I315" s="37" t="n"/>
      <c r="J315" s="183" t="n"/>
      <c r="K315" s="44" t="n"/>
      <c r="L315" s="44" t="n"/>
    </row>
    <row r="316">
      <c r="A316" s="22" t="inlineStr">
        <is>
          <t>From Other EII sites</t>
        </is>
      </c>
      <c r="B316" s="99" t="inlineStr">
        <is>
          <t>MtCO2 captured &amp; stored (positive values)</t>
        </is>
      </c>
      <c r="C316" s="37" t="n"/>
      <c r="D316" s="37" t="n"/>
      <c r="E316" s="37" t="n"/>
      <c r="F316" s="37" t="n"/>
      <c r="G316" s="37" t="n"/>
      <c r="H316" s="37" t="n"/>
      <c r="I316" s="37" t="n"/>
      <c r="J316" s="183" t="n"/>
      <c r="K316" s="44" t="n"/>
      <c r="L316" s="44" t="n"/>
    </row>
    <row r="317">
      <c r="A317" s="101" t="inlineStr">
        <is>
          <t>Total CO2 captured and stored</t>
        </is>
      </c>
      <c r="B317" s="99" t="inlineStr">
        <is>
          <t>MtCO2 captured &amp; stored (positive values)</t>
        </is>
      </c>
      <c r="C317" s="143">
        <f>SUM(C312:C316)</f>
        <v/>
      </c>
      <c r="D317" s="143">
        <f>SUM(D312:D316)</f>
        <v/>
      </c>
      <c r="E317" s="143">
        <f>SUM(E312:E316)</f>
        <v/>
      </c>
      <c r="F317" s="143">
        <f>SUM(F312:F316)</f>
        <v/>
      </c>
      <c r="G317" s="143">
        <f>SUM(G312:G316)</f>
        <v/>
      </c>
      <c r="H317" s="143">
        <f>SUM(H312:H316)</f>
        <v/>
      </c>
      <c r="I317" s="143">
        <f>SUM(I312:I316)</f>
        <v/>
      </c>
      <c r="J317" s="183" t="n"/>
      <c r="K317" s="44" t="n"/>
      <c r="L317" s="44" t="n"/>
    </row>
    <row r="318">
      <c r="A318" s="103" t="inlineStr">
        <is>
          <t>Net GHG emissions</t>
        </is>
      </c>
      <c r="B318" s="16" t="n"/>
      <c r="C318" s="16" t="n"/>
      <c r="D318" s="16" t="n"/>
      <c r="E318" s="16" t="n"/>
      <c r="F318" s="16" t="n"/>
      <c r="G318" s="16" t="n"/>
      <c r="H318" s="16" t="n"/>
      <c r="I318" s="16" t="n"/>
      <c r="J318" s="44" t="n"/>
      <c r="K318" s="44" t="n"/>
      <c r="L318" s="44" t="n"/>
    </row>
    <row r="319">
      <c r="A319" s="19" t="inlineStr">
        <is>
          <t>TOTAL net-GHG emissions</t>
        </is>
      </c>
      <c r="B319" s="19" t="inlineStr">
        <is>
          <t>Mt CO2e</t>
        </is>
      </c>
      <c r="C319" s="142">
        <f>C282-C317</f>
        <v/>
      </c>
      <c r="D319" s="142">
        <f>D282-D317</f>
        <v/>
      </c>
      <c r="E319" s="142">
        <f>E282-E317</f>
        <v/>
      </c>
      <c r="F319" s="142">
        <f>F282-F317</f>
        <v/>
      </c>
      <c r="G319" s="142">
        <f>G282-G317</f>
        <v/>
      </c>
      <c r="H319" s="142">
        <f>H282-H317</f>
        <v/>
      </c>
      <c r="I319" s="142">
        <f>I282-I317</f>
        <v/>
      </c>
      <c r="J319" s="44" t="n"/>
      <c r="K319" s="44" t="n"/>
      <c r="L319" s="44"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5"/>
  <sheetViews>
    <sheetView zoomScale="70" zoomScaleNormal="70" workbookViewId="0">
      <selection activeCell="D8" sqref="D8"/>
    </sheetView>
  </sheetViews>
  <sheetFormatPr baseColWidth="8" defaultColWidth="11.5546875" defaultRowHeight="14.4"/>
  <cols>
    <col width="35.5546875" customWidth="1" min="1" max="1"/>
    <col width="48.44140625" customWidth="1" min="2" max="2"/>
    <col width="51.21875" customWidth="1" min="3" max="3"/>
    <col width="87.5546875" customWidth="1" min="4" max="4"/>
    <col width="68.5546875" customWidth="1" min="5" max="5"/>
  </cols>
  <sheetData>
    <row r="1" ht="15.75" customHeight="1">
      <c r="A1" s="1" t="inlineStr">
        <is>
          <t>The Pathways Design Framework: LIGHT INDUSTRIES (LI) STORYLINE</t>
        </is>
      </c>
      <c r="B1" s="1" t="n"/>
      <c r="C1" s="1" t="n"/>
      <c r="D1" s="105" t="n"/>
      <c r="E1" s="105" t="n"/>
    </row>
    <row r="2" ht="15.6" customHeight="1">
      <c r="A2" s="2" t="inlineStr">
        <is>
          <t>version Aug 2023</t>
        </is>
      </c>
      <c r="B2" s="1" t="n"/>
      <c r="C2" s="1" t="n"/>
      <c r="D2" s="105" t="n"/>
      <c r="E2" s="105" t="n"/>
    </row>
    <row r="3" ht="15.6" customHeight="1">
      <c r="A3" s="15" t="inlineStr">
        <is>
          <t>Scenario Name:</t>
        </is>
      </c>
      <c r="B3" s="174">
        <f>'User guide'!B12</f>
        <v/>
      </c>
      <c r="C3" s="15" t="n"/>
      <c r="D3" s="15" t="n"/>
      <c r="E3" s="15" t="n"/>
    </row>
    <row r="4" ht="18" customHeight="1">
      <c r="B4" s="39" t="n"/>
      <c r="C4" s="39" t="n"/>
      <c r="D4" s="14" t="n"/>
      <c r="E4" s="14" t="n"/>
    </row>
    <row r="5" ht="64.5" customHeight="1">
      <c r="A5" s="217" t="inlineStr">
        <is>
          <t>Definition:
Energy Intensive Industries (EII) corresponds to: Iron and steel, Aluminium, Cement, Lime, Glass, Brick, Ceramics, Pulp paper and board,Chemicals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 which is included in this TAB.</t>
        </is>
      </c>
      <c r="B5" s="221" t="n"/>
      <c r="C5" s="221" t="n"/>
      <c r="D5" s="221" t="n"/>
      <c r="E5" s="222" t="n"/>
    </row>
    <row r="6" ht="18" customHeight="1">
      <c r="B6" s="39" t="n"/>
      <c r="C6" s="39" t="n"/>
      <c r="D6" s="14" t="n"/>
      <c r="E6" s="14" t="n"/>
    </row>
    <row r="7" ht="31.2" customHeight="1">
      <c r="A7" s="40" t="inlineStr">
        <is>
          <t>Parts of the narratives</t>
        </is>
      </c>
      <c r="B7" s="40" t="inlineStr">
        <is>
          <t>Descriptions of changes over the time period 1: from short to medium term (now to 2030-35)</t>
        </is>
      </c>
      <c r="C7" s="40" t="inlineStr">
        <is>
          <t>Descriptions of changes over the time period 2: from medium to long-term (2030-35 to 2050-70)</t>
        </is>
      </c>
      <c r="D7" s="40" t="inlineStr">
        <is>
          <t>Guiding questions &amp; elements to support your "descriptions of changes" (Column B &amp; C)</t>
        </is>
      </c>
      <c r="E7" s="40" t="inlineStr">
        <is>
          <t>Notes/comments/Questions</t>
        </is>
      </c>
    </row>
    <row r="8" ht="83.55" customHeight="1">
      <c r="A8" s="41" t="inlineStr">
        <is>
          <t xml:space="preserve">Summary of the main drivers of LIGHT INDUSTRIES decarbonization and key other sustainable development priorities </t>
        </is>
      </c>
      <c r="B8" s="42" t="n"/>
      <c r="C8" s="42" t="n"/>
      <c r="D8" s="59" t="inlineStr">
        <is>
          <t>- What are the main drivers of change explaining the change in : 
1) the demand for products (tons/GDP unit)
2) the energy consumption in heavy  industries (MJ/tons)
3) the GHG content of energy used in industries (gCO2/MJ)
4) the GHG emissions from industrial processes</t>
        </is>
      </c>
      <c r="E8" s="44" t="n"/>
    </row>
    <row r="9" ht="15.6" customHeight="1">
      <c r="A9" s="40" t="n"/>
      <c r="B9" s="40" t="n"/>
      <c r="C9" s="40" t="n"/>
      <c r="D9" s="40" t="n"/>
      <c r="E9" s="40" t="n"/>
    </row>
    <row r="10" ht="166.5" customHeight="1">
      <c r="A10" s="41" t="inlineStr">
        <is>
          <t>1) The future national consumption and trades of products</t>
        </is>
      </c>
      <c r="B10" s="42" t="n"/>
      <c r="C10" s="42" t="n"/>
      <c r="D10" s="150"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10" s="44" t="n"/>
    </row>
    <row r="11" ht="138.75" customHeight="1">
      <c r="A11" s="58" t="inlineStr">
        <is>
          <t>2) The future investments and disinvestments in production plants</t>
        </is>
      </c>
      <c r="B11" s="42" t="n"/>
      <c r="C11" s="42" t="n"/>
      <c r="D11"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1" s="44" t="n"/>
    </row>
    <row r="12" ht="105" customHeight="1">
      <c r="A12" s="58" t="inlineStr">
        <is>
          <t>3) The operational efficiencies of production plants</t>
        </is>
      </c>
      <c r="B12" s="42" t="n"/>
      <c r="C12" s="42" t="n"/>
      <c r="D12" s="150" t="inlineStr">
        <is>
          <t xml:space="preserve">What improvements in production energy efficiency could be implemented?  
Are less emission intensive feedstock substitutes possible?
Are there ways to avoid waste in production processes?
</t>
        </is>
      </c>
      <c r="E12" s="44" t="n"/>
    </row>
    <row r="13" ht="153.75" customHeight="1">
      <c r="A13" s="58" t="inlineStr">
        <is>
          <t xml:space="preserve">4) The future of primary energy supply and feedstocks of production plants and associated pollutants/carbon content </t>
        </is>
      </c>
      <c r="B13" s="42" t="n"/>
      <c r="C13" s="42" t="n"/>
      <c r="D13" s="15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3" s="44" t="n"/>
    </row>
    <row r="14" ht="95.25" customHeight="1">
      <c r="A14" s="58" t="inlineStr">
        <is>
          <t>5) Global context</t>
        </is>
      </c>
      <c r="B14" s="42" t="n"/>
      <c r="C14" s="42" t="n"/>
      <c r="D14" s="15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4" s="44" t="n"/>
    </row>
    <row r="15" ht="15.6" customHeight="1">
      <c r="A15" s="158" t="n"/>
      <c r="B15" s="159" t="n"/>
      <c r="C15" s="159" t="n"/>
      <c r="D15" s="160" t="n"/>
      <c r="E15" s="161"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3"/>
  <sheetViews>
    <sheetView topLeftCell="A23" workbookViewId="0">
      <selection activeCell="B263" sqref="B263"/>
    </sheetView>
  </sheetViews>
  <sheetFormatPr baseColWidth="8" defaultColWidth="11.5546875" defaultRowHeight="14.4"/>
  <cols>
    <col width="46" customWidth="1" min="1" max="1"/>
    <col width="36.33203125" customWidth="1" min="2" max="2"/>
    <col width="17.77734375" customWidth="1" min="9" max="9"/>
    <col width="20.21875" customWidth="1" min="10" max="10"/>
    <col width="16.77734375" bestFit="1" customWidth="1" min="11" max="11"/>
    <col width="17.44140625" bestFit="1" customWidth="1" min="12" max="12"/>
  </cols>
  <sheetData>
    <row r="1" ht="15.75" customHeight="1">
      <c r="A1" s="1" t="inlineStr">
        <is>
          <t>The Pathways Design Framework: LIGHT INDUSTRIES (LI) DASHBOARD</t>
        </is>
      </c>
      <c r="B1" s="1" t="n"/>
      <c r="C1" s="1" t="n"/>
      <c r="D1" s="105" t="n"/>
      <c r="E1" s="105" t="n"/>
      <c r="F1" s="105" t="n"/>
      <c r="G1" s="105" t="n"/>
      <c r="H1" s="109" t="n"/>
      <c r="I1" s="105" t="n"/>
      <c r="J1" s="105" t="n"/>
    </row>
    <row r="2" ht="15.6" customHeight="1">
      <c r="A2" s="2" t="inlineStr">
        <is>
          <t>version Aug 2023</t>
        </is>
      </c>
      <c r="B2" s="1" t="n"/>
      <c r="C2" s="1" t="n"/>
      <c r="D2" s="105" t="n"/>
      <c r="E2" s="105" t="n"/>
      <c r="F2" s="105" t="n"/>
      <c r="G2" s="105" t="n"/>
      <c r="H2" s="109" t="n"/>
      <c r="I2" s="105" t="n"/>
      <c r="J2" s="105"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3" t="n"/>
      <c r="B6" s="13" t="n"/>
      <c r="C6" s="13" t="n"/>
      <c r="D6" s="13" t="n"/>
      <c r="E6" s="13" t="n"/>
      <c r="F6" s="13" t="n"/>
      <c r="G6" s="13" t="n"/>
      <c r="H6" s="13" t="n"/>
      <c r="I6" s="13" t="n"/>
      <c r="J6" s="13" t="n"/>
    </row>
    <row r="7">
      <c r="A7" s="64" t="inlineStr">
        <is>
          <t>Extract of the Economy-wide DB TAB relevant rows for this sub-sector</t>
        </is>
      </c>
      <c r="B7" s="65" t="n"/>
      <c r="C7" s="65" t="n"/>
      <c r="D7" s="65" t="n"/>
      <c r="E7" s="65" t="n"/>
      <c r="F7" s="65" t="n"/>
      <c r="G7" s="65" t="n"/>
      <c r="H7" s="65" t="n"/>
      <c r="I7" s="65" t="n"/>
      <c r="J7" s="65" t="n"/>
    </row>
    <row r="8">
      <c r="A8" s="19" t="inlineStr">
        <is>
          <t>Average production per "GDP-Light Industries" unit</t>
        </is>
      </c>
      <c r="B8" s="30" t="inlineStr">
        <is>
          <t>t/2015 USD</t>
        </is>
      </c>
      <c r="C8" s="142">
        <f>C24/C34</f>
        <v/>
      </c>
      <c r="D8" s="142">
        <f>D24/D34</f>
        <v/>
      </c>
      <c r="E8" s="142">
        <f>E24/E34</f>
        <v/>
      </c>
      <c r="F8" s="142">
        <f>F24/F34</f>
        <v/>
      </c>
      <c r="G8" s="142">
        <f>G24/G34</f>
        <v/>
      </c>
      <c r="H8" s="142">
        <f>H24/H34</f>
        <v/>
      </c>
      <c r="I8" s="142">
        <f>I24/I34</f>
        <v/>
      </c>
    </row>
    <row r="9">
      <c r="A9" s="19" t="inlineStr">
        <is>
          <t>Energy use per ton produced</t>
        </is>
      </c>
      <c r="B9" s="19" t="inlineStr">
        <is>
          <t>MJ/t</t>
        </is>
      </c>
      <c r="C9" s="142">
        <f>(C41+C81+C121+C161)*10^12/(C24*10^6)</f>
        <v/>
      </c>
      <c r="D9" s="142">
        <f>(D41+D81+D121+D161)*10^12/(D24*10^6)</f>
        <v/>
      </c>
      <c r="E9" s="142">
        <f>(E41+E81+E121+E161)*10^12/(E24*10^6)</f>
        <v/>
      </c>
      <c r="F9" s="142">
        <f>(F41+F81+F121+F161)*10^12/(F24*10^6)</f>
        <v/>
      </c>
      <c r="G9" s="142">
        <f>(G41+G81+G121+G161)*10^12/(G24*10^6)</f>
        <v/>
      </c>
      <c r="H9" s="142">
        <f>(H41+H81+H121+H161)*10^12/(H24*10^6)</f>
        <v/>
      </c>
      <c r="I9" s="142">
        <f>(I41+I81+I121+I161)*10^12/(I24*10^6)</f>
        <v/>
      </c>
    </row>
    <row r="10">
      <c r="A10" s="19" t="inlineStr">
        <is>
          <t>CO2 combustion emissions per energy unit</t>
        </is>
      </c>
      <c r="B10" s="19" t="inlineStr">
        <is>
          <t>gCO2/MJ</t>
        </is>
      </c>
      <c r="C10" s="142">
        <f>C227/(C41+C81+C121+C161)</f>
        <v/>
      </c>
      <c r="D10" s="142">
        <f>D227/(D41+D81+D121+D161)</f>
        <v/>
      </c>
      <c r="E10" s="142">
        <f>E227/(E41+E81+E121+E161)</f>
        <v/>
      </c>
      <c r="F10" s="142">
        <f>F227/(F41+F81+F121+F161)</f>
        <v/>
      </c>
      <c r="G10" s="142">
        <f>G227/(G41+G81+G121+G161)</f>
        <v/>
      </c>
      <c r="H10" s="142">
        <f>H227/(H41+H81+H121+H161)</f>
        <v/>
      </c>
      <c r="I10" s="142">
        <f>I227/(I41+I81+I121+I161)</f>
        <v/>
      </c>
    </row>
    <row r="11">
      <c r="A11" s="19" t="inlineStr">
        <is>
          <t>Energy consumption</t>
        </is>
      </c>
      <c r="B11" s="19" t="inlineStr">
        <is>
          <t>PJ</t>
        </is>
      </c>
      <c r="C11" s="142">
        <f>(C41+C81+C121+C161)*10^3</f>
        <v/>
      </c>
      <c r="D11" s="142">
        <f>(D41+D81+D121+D161)*10^3</f>
        <v/>
      </c>
      <c r="E11" s="142">
        <f>(E41+E81+E121+E161)*10^3</f>
        <v/>
      </c>
      <c r="F11" s="142">
        <f>(F41+F81+F121+F161)*10^3</f>
        <v/>
      </c>
      <c r="G11" s="142">
        <f>(G41+G81+G121+G161)*10^3</f>
        <v/>
      </c>
      <c r="H11" s="142">
        <f>(H41+H81+H121+H161)*10^3</f>
        <v/>
      </c>
      <c r="I11" s="142">
        <f>(I41+I81+I121+I161)*10^3</f>
        <v/>
      </c>
    </row>
    <row r="12">
      <c r="A12" s="31" t="inlineStr">
        <is>
          <t>Total CO2 energy-related emissions</t>
        </is>
      </c>
      <c r="B12" s="32" t="inlineStr">
        <is>
          <t>MtCO2</t>
        </is>
      </c>
      <c r="C12" s="142">
        <f>C227</f>
        <v/>
      </c>
      <c r="D12" s="142">
        <f>D227</f>
        <v/>
      </c>
      <c r="E12" s="142">
        <f>E227</f>
        <v/>
      </c>
      <c r="F12" s="142">
        <f>F227</f>
        <v/>
      </c>
      <c r="G12" s="142">
        <f>G227</f>
        <v/>
      </c>
      <c r="H12" s="142">
        <f>H227</f>
        <v/>
      </c>
      <c r="I12" s="142">
        <f>I227</f>
        <v/>
      </c>
    </row>
    <row r="13">
      <c r="A13" s="31" t="inlineStr">
        <is>
          <t>Total non-CO2 energy-related emissions</t>
        </is>
      </c>
      <c r="B13" s="32" t="inlineStr">
        <is>
          <t>MtCO2e</t>
        </is>
      </c>
      <c r="C13" s="142">
        <f>C228</f>
        <v/>
      </c>
      <c r="D13" s="142">
        <f>D228</f>
        <v/>
      </c>
      <c r="E13" s="142">
        <f>E228</f>
        <v/>
      </c>
      <c r="F13" s="142">
        <f>F228</f>
        <v/>
      </c>
      <c r="G13" s="142">
        <f>G228</f>
        <v/>
      </c>
      <c r="H13" s="142">
        <f>H228</f>
        <v/>
      </c>
      <c r="I13" s="142">
        <f>I228</f>
        <v/>
      </c>
    </row>
    <row r="14">
      <c r="A14" s="18" t="inlineStr">
        <is>
          <t>Process CO2 emission per ton produced</t>
        </is>
      </c>
      <c r="B14" s="19" t="inlineStr">
        <is>
          <t>gCO2/t</t>
        </is>
      </c>
      <c r="C14" s="156">
        <f>(C229+C230)*10^12/(C24*10^6)</f>
        <v/>
      </c>
      <c r="D14" s="156">
        <f>(D229+D230)*10^12/(D24*10^6)</f>
        <v/>
      </c>
      <c r="E14" s="156">
        <f>(E229+E230)*10^12/(E24*10^6)</f>
        <v/>
      </c>
      <c r="F14" s="156">
        <f>(F229+F230)*10^12/(F24*10^6)</f>
        <v/>
      </c>
      <c r="G14" s="156">
        <f>(G229+G230)*10^12/(G24*10^6)</f>
        <v/>
      </c>
      <c r="H14" s="156">
        <f>(H229+H230)*10^12/(H24*10^6)</f>
        <v/>
      </c>
      <c r="I14" s="156">
        <f>(I229+I230)*10^12/(I24*10^6)</f>
        <v/>
      </c>
    </row>
    <row r="15">
      <c r="A15" s="31" t="inlineStr">
        <is>
          <t>Total CO2 process-related emissions</t>
        </is>
      </c>
      <c r="B15" s="32" t="inlineStr">
        <is>
          <t>MtCO2</t>
        </is>
      </c>
      <c r="C15" s="156">
        <f>C229</f>
        <v/>
      </c>
      <c r="D15" s="156">
        <f>D229</f>
        <v/>
      </c>
      <c r="E15" s="156">
        <f>E229</f>
        <v/>
      </c>
      <c r="F15" s="156">
        <f>F229</f>
        <v/>
      </c>
      <c r="G15" s="156">
        <f>G229</f>
        <v/>
      </c>
      <c r="H15" s="156">
        <f>H229</f>
        <v/>
      </c>
      <c r="I15" s="156">
        <f>I229</f>
        <v/>
      </c>
    </row>
    <row r="16">
      <c r="A16" s="32" t="inlineStr">
        <is>
          <t>Total non-CO2 process-related emissions</t>
        </is>
      </c>
      <c r="B16" s="32" t="inlineStr">
        <is>
          <t>MtCO2e</t>
        </is>
      </c>
      <c r="C16" s="142">
        <f>C230</f>
        <v/>
      </c>
      <c r="D16" s="142">
        <f>D230</f>
        <v/>
      </c>
      <c r="E16" s="142">
        <f>E230</f>
        <v/>
      </c>
      <c r="F16" s="142">
        <f>F230</f>
        <v/>
      </c>
      <c r="G16" s="142">
        <f>G230</f>
        <v/>
      </c>
      <c r="H16" s="142">
        <f>H230</f>
        <v/>
      </c>
      <c r="I16" s="142">
        <f>I230</f>
        <v/>
      </c>
    </row>
    <row r="17">
      <c r="A17" s="19" t="inlineStr">
        <is>
          <t>Total CO2 captured and stored</t>
        </is>
      </c>
      <c r="B17" s="99" t="inlineStr">
        <is>
          <t>MtCO2 captured &amp; stored (positive values)</t>
        </is>
      </c>
      <c r="C17" s="156">
        <f>C261</f>
        <v/>
      </c>
      <c r="D17" s="156">
        <f>D261</f>
        <v/>
      </c>
      <c r="E17" s="156">
        <f>E261</f>
        <v/>
      </c>
      <c r="F17" s="156">
        <f>F261</f>
        <v/>
      </c>
      <c r="G17" s="156">
        <f>G261</f>
        <v/>
      </c>
      <c r="H17" s="156">
        <f>H261</f>
        <v/>
      </c>
      <c r="I17" s="156">
        <f>I261</f>
        <v/>
      </c>
    </row>
    <row r="18">
      <c r="A18" s="65" t="n"/>
      <c r="B18" s="65" t="n"/>
      <c r="C18" s="65" t="n"/>
      <c r="D18" s="65" t="n"/>
      <c r="E18" s="65" t="n"/>
      <c r="F18" s="65" t="n"/>
      <c r="G18" s="65" t="n"/>
      <c r="H18" s="65" t="n"/>
      <c r="I18" s="65" t="n"/>
      <c r="J18" s="65" t="n"/>
    </row>
    <row r="19">
      <c r="A19" s="13" t="n"/>
      <c r="B19" s="13" t="n"/>
      <c r="C19" s="13" t="n"/>
      <c r="D19" s="13" t="n"/>
      <c r="E19" s="13" t="n"/>
      <c r="F19" s="13" t="n"/>
      <c r="G19" s="13" t="n"/>
      <c r="H19" s="13" t="n"/>
      <c r="I19" s="13" t="n"/>
      <c r="J19" s="13" t="n"/>
    </row>
    <row r="20">
      <c r="A20" s="14" t="n"/>
      <c r="B20" s="14" t="n"/>
      <c r="C20" s="14" t="n"/>
      <c r="D20" s="14" t="n"/>
      <c r="E20" s="14" t="n"/>
      <c r="F20" s="14" t="n"/>
      <c r="G20" s="14" t="n"/>
      <c r="H20" s="14" t="n"/>
      <c r="I20" s="14" t="n"/>
      <c r="J20" s="14" t="n"/>
      <c r="K20" s="14" t="n"/>
      <c r="L20" s="14" t="n"/>
      <c r="M20" s="14" t="n"/>
      <c r="N20" s="14" t="n"/>
    </row>
    <row r="21" ht="43.2" customHeight="1">
      <c r="A21" s="68" t="inlineStr">
        <is>
          <t>Variable</t>
        </is>
      </c>
      <c r="B21" s="68" t="inlineStr">
        <is>
          <t>Unit</t>
        </is>
      </c>
      <c r="C21" s="68" t="n">
        <v>2010</v>
      </c>
      <c r="D21" s="179">
        <f>'User guide'!B16</f>
        <v/>
      </c>
      <c r="E21" s="68" t="n">
        <v>2030</v>
      </c>
      <c r="F21" s="68" t="n">
        <v>2040</v>
      </c>
      <c r="G21" s="68" t="n">
        <v>2050</v>
      </c>
      <c r="H21" s="68" t="n">
        <v>2060</v>
      </c>
      <c r="I21" s="180" t="n">
        <v>2070</v>
      </c>
      <c r="J21" s="67" t="inlineStr">
        <is>
          <t>Consistency checks</t>
        </is>
      </c>
      <c r="K21" s="67" t="inlineStr">
        <is>
          <t>Method category</t>
        </is>
      </c>
      <c r="L21" s="67" t="inlineStr">
        <is>
          <t>Note &amp; comments</t>
        </is>
      </c>
    </row>
    <row r="22">
      <c r="A22" s="98" t="inlineStr">
        <is>
          <t>Light Industry demand</t>
        </is>
      </c>
      <c r="B22" s="16" t="n"/>
      <c r="C22" s="16" t="n"/>
      <c r="D22" s="16" t="n"/>
      <c r="E22" s="16" t="n"/>
      <c r="F22" s="16" t="n"/>
      <c r="G22" s="16" t="n"/>
      <c r="H22" s="16" t="n"/>
      <c r="I22" s="16" t="n"/>
      <c r="J22" s="183" t="n"/>
      <c r="K22" s="44" t="n"/>
      <c r="L22" s="44" t="n"/>
    </row>
    <row r="23">
      <c r="A23" s="91" t="inlineStr">
        <is>
          <t>Sectoral output Mt</t>
        </is>
      </c>
      <c r="B23" s="91" t="n"/>
      <c r="C23" s="91" t="n"/>
      <c r="D23" s="91" t="n"/>
      <c r="E23" s="91" t="n"/>
      <c r="F23" s="91" t="n"/>
      <c r="G23" s="91" t="n"/>
      <c r="H23" s="91" t="n"/>
      <c r="I23" s="91" t="n"/>
      <c r="J23" s="183" t="n"/>
      <c r="K23" s="44" t="n"/>
      <c r="L23" s="44" t="n"/>
    </row>
    <row r="24">
      <c r="A24" s="168" t="inlineStr">
        <is>
          <t>Total Light Industries Output</t>
        </is>
      </c>
      <c r="B24" s="169" t="inlineStr">
        <is>
          <t>Mt</t>
        </is>
      </c>
      <c r="C24" s="37" t="n"/>
      <c r="D24" s="37" t="n"/>
      <c r="E24" s="37" t="n"/>
      <c r="F24" s="37" t="n"/>
      <c r="G24" s="37" t="n"/>
      <c r="H24" s="37" t="n"/>
      <c r="I24" s="37" t="n"/>
      <c r="J24" s="44" t="n"/>
      <c r="K24" s="44" t="n"/>
      <c r="L24" s="44" t="n"/>
    </row>
    <row r="25">
      <c r="A25" s="22" t="inlineStr">
        <is>
          <t>Total Other non-ferrous metals (Aluminum excl.)</t>
        </is>
      </c>
      <c r="B25" s="99" t="inlineStr">
        <is>
          <t>Mt</t>
        </is>
      </c>
      <c r="C25" s="37" t="n"/>
      <c r="D25" s="37" t="n"/>
      <c r="E25" s="37" t="n">
        <v>33.986939</v>
      </c>
      <c r="F25" s="37" t="n">
        <v>48.958897</v>
      </c>
      <c r="G25" s="37" t="n">
        <v>70.264663</v>
      </c>
      <c r="H25" s="37" t="n"/>
      <c r="I25" s="37" t="n"/>
      <c r="J25" s="44" t="n"/>
      <c r="K25" s="44" t="n"/>
      <c r="L25" s="44" t="n"/>
    </row>
    <row r="26">
      <c r="A26" s="100" t="inlineStr">
        <is>
          <t>of which: recycled as input</t>
        </is>
      </c>
      <c r="B26" s="99" t="inlineStr">
        <is>
          <t>Mt</t>
        </is>
      </c>
      <c r="C26" s="37" t="n"/>
      <c r="D26" s="37" t="n"/>
      <c r="E26" s="37" t="n">
        <v>33.986939</v>
      </c>
      <c r="F26" s="37" t="n">
        <v>48.958897</v>
      </c>
      <c r="G26" s="37" t="n">
        <v>70.264663</v>
      </c>
      <c r="H26" s="37" t="n"/>
      <c r="I26" s="37" t="n"/>
      <c r="J26" s="44" t="n"/>
      <c r="K26" s="44" t="n"/>
      <c r="L26" s="44" t="n"/>
    </row>
    <row r="27">
      <c r="A27" s="22" t="inlineStr">
        <is>
          <t>Total Food and Tobacco</t>
        </is>
      </c>
      <c r="B27" s="99" t="inlineStr">
        <is>
          <t>Mt</t>
        </is>
      </c>
      <c r="C27" s="37" t="n"/>
      <c r="D27" s="37" t="n"/>
      <c r="E27" s="37" t="n"/>
      <c r="F27" s="37" t="n"/>
      <c r="G27" s="37" t="n"/>
      <c r="H27" s="37" t="n"/>
      <c r="I27" s="37" t="n"/>
      <c r="J27" s="44" t="n"/>
      <c r="K27" s="44" t="n"/>
      <c r="L27" s="44" t="n"/>
    </row>
    <row r="28">
      <c r="A28" s="100" t="inlineStr">
        <is>
          <t>of which: recycled as input</t>
        </is>
      </c>
      <c r="B28" s="99" t="inlineStr">
        <is>
          <t>Mt</t>
        </is>
      </c>
      <c r="C28" s="37" t="n"/>
      <c r="D28" s="37" t="n"/>
      <c r="E28" s="37" t="n"/>
      <c r="F28" s="37" t="n"/>
      <c r="G28" s="37" t="n"/>
      <c r="H28" s="37" t="n"/>
      <c r="I28" s="37" t="n"/>
      <c r="J28" s="44" t="n"/>
      <c r="K28" s="44" t="n"/>
      <c r="L28" s="44" t="n"/>
    </row>
    <row r="29">
      <c r="A29" s="22" t="inlineStr">
        <is>
          <t>Total Machinery and transport equipment</t>
        </is>
      </c>
      <c r="B29" s="99" t="inlineStr">
        <is>
          <t>Mt</t>
        </is>
      </c>
      <c r="C29" s="37" t="n"/>
      <c r="D29" s="37" t="n"/>
      <c r="E29" s="37" t="n"/>
      <c r="F29" s="37" t="n"/>
      <c r="G29" s="37" t="n"/>
      <c r="H29" s="37" t="n"/>
      <c r="I29" s="37" t="n"/>
      <c r="J29" s="44" t="n"/>
      <c r="K29" s="44" t="n"/>
      <c r="L29" s="44" t="n"/>
    </row>
    <row r="30">
      <c r="A30" s="100" t="inlineStr">
        <is>
          <t>of which: recycled as input</t>
        </is>
      </c>
      <c r="B30" s="99" t="inlineStr">
        <is>
          <t>Mt</t>
        </is>
      </c>
      <c r="C30" s="37" t="n"/>
      <c r="D30" s="37" t="n"/>
      <c r="E30" s="37" t="n"/>
      <c r="F30" s="37" t="n"/>
      <c r="G30" s="37" t="n"/>
      <c r="H30" s="37" t="n"/>
      <c r="I30" s="37" t="n"/>
      <c r="J30" s="44" t="n"/>
      <c r="K30" s="44" t="n"/>
      <c r="L30" s="44" t="n"/>
    </row>
    <row r="31">
      <c r="A31" s="22" t="inlineStr">
        <is>
          <t>Total Other LI</t>
        </is>
      </c>
      <c r="B31" s="99" t="inlineStr">
        <is>
          <t>Mt</t>
        </is>
      </c>
      <c r="C31" s="37" t="n"/>
      <c r="D31" s="37" t="n"/>
      <c r="E31" s="37" t="n"/>
      <c r="F31" s="37" t="n"/>
      <c r="G31" s="37" t="n"/>
      <c r="H31" s="37" t="n"/>
      <c r="I31" s="37" t="n"/>
      <c r="J31" s="44" t="n"/>
      <c r="K31" s="44" t="n"/>
      <c r="L31" s="44" t="n"/>
    </row>
    <row r="32">
      <c r="A32" s="100" t="inlineStr">
        <is>
          <t>of which: recycled as input</t>
        </is>
      </c>
      <c r="B32" s="99" t="inlineStr">
        <is>
          <t>Mt</t>
        </is>
      </c>
      <c r="C32" s="37" t="n"/>
      <c r="D32" s="37" t="n"/>
      <c r="E32" s="37" t="n"/>
      <c r="F32" s="37" t="n"/>
      <c r="G32" s="37" t="n"/>
      <c r="H32" s="37" t="n"/>
      <c r="I32" s="37" t="n"/>
      <c r="J32" s="44" t="n"/>
      <c r="K32" s="44" t="n"/>
      <c r="L32" s="44" t="n"/>
    </row>
    <row r="33">
      <c r="A33" s="91" t="inlineStr">
        <is>
          <t>Sectoral GDP</t>
        </is>
      </c>
      <c r="B33" s="91" t="n"/>
      <c r="C33" s="91" t="n"/>
      <c r="D33" s="91" t="n"/>
      <c r="E33" s="91" t="n"/>
      <c r="F33" s="91" t="n"/>
      <c r="G33" s="91" t="n"/>
      <c r="H33" s="91" t="n"/>
      <c r="I33" s="91" t="n"/>
      <c r="J33" s="183" t="n"/>
      <c r="K33" s="44" t="n"/>
      <c r="L33" s="44" t="n"/>
    </row>
    <row r="34">
      <c r="A34" s="99" t="inlineStr">
        <is>
          <t>Total GDP</t>
        </is>
      </c>
      <c r="B34" s="99" t="inlineStr">
        <is>
          <t>Millions of USD 2015</t>
        </is>
      </c>
      <c r="C34" s="37" t="n"/>
      <c r="D34" s="37" t="n"/>
      <c r="E34" s="37" t="n"/>
      <c r="F34" s="37" t="n"/>
      <c r="G34" s="37" t="n"/>
      <c r="H34" s="37" t="n"/>
      <c r="I34" s="37" t="n"/>
      <c r="J34" s="184" t="inlineStr">
        <is>
          <t>Macro - demo _ eco</t>
        </is>
      </c>
      <c r="K34" s="44" t="n"/>
      <c r="L34" s="44" t="n"/>
    </row>
    <row r="35">
      <c r="A35" s="22" t="inlineStr">
        <is>
          <t>of which: Other non-ferrous metals (Aluminium excl.)</t>
        </is>
      </c>
      <c r="B35" s="99" t="inlineStr">
        <is>
          <t>Millions of USD 2015</t>
        </is>
      </c>
      <c r="C35" s="37" t="n"/>
      <c r="D35" s="37" t="n"/>
      <c r="E35" s="37" t="n">
        <v>27.206084</v>
      </c>
      <c r="F35" s="37" t="n">
        <v>38.479548</v>
      </c>
      <c r="G35" s="37" t="n">
        <v>54.623397</v>
      </c>
      <c r="H35" s="37" t="n"/>
      <c r="I35" s="37" t="n"/>
      <c r="J35" s="44" t="n"/>
      <c r="K35" s="44" t="n"/>
      <c r="L35" s="44" t="n"/>
    </row>
    <row r="36">
      <c r="A36" s="22" t="inlineStr">
        <is>
          <t>of which: Food and Tobacco</t>
        </is>
      </c>
      <c r="B36" s="99" t="inlineStr">
        <is>
          <t>Millions of USD 2015</t>
        </is>
      </c>
      <c r="C36" s="37" t="n"/>
      <c r="D36" s="37" t="n"/>
      <c r="E36" s="37" t="n"/>
      <c r="F36" s="37" t="n"/>
      <c r="G36" s="37" t="n"/>
      <c r="H36" s="37" t="n"/>
      <c r="I36" s="37" t="n"/>
      <c r="J36" s="44" t="n"/>
      <c r="K36" s="44" t="n"/>
      <c r="L36" s="44" t="n"/>
    </row>
    <row r="37">
      <c r="A37" s="22" t="inlineStr">
        <is>
          <t>of which: Machinery and transport equipment</t>
        </is>
      </c>
      <c r="B37" s="99" t="inlineStr">
        <is>
          <t>Millions of USD 2015</t>
        </is>
      </c>
      <c r="C37" s="37" t="n"/>
      <c r="D37" s="37" t="n"/>
      <c r="E37" s="37" t="n"/>
      <c r="F37" s="37" t="n"/>
      <c r="G37" s="37" t="n"/>
      <c r="H37" s="37" t="n"/>
      <c r="I37" s="37" t="n"/>
      <c r="J37" s="44" t="n"/>
      <c r="K37" s="44" t="n"/>
      <c r="L37" s="44" t="n"/>
    </row>
    <row r="38">
      <c r="A38" s="22" t="inlineStr">
        <is>
          <t>of which: Other LI</t>
        </is>
      </c>
      <c r="B38" s="99" t="inlineStr">
        <is>
          <t>Millions of USD 2015</t>
        </is>
      </c>
      <c r="C38" s="37" t="n"/>
      <c r="D38" s="37" t="n"/>
      <c r="E38" s="37" t="n">
        <v>31.669838</v>
      </c>
      <c r="F38" s="37" t="n">
        <v>45.621065</v>
      </c>
      <c r="G38" s="37" t="n">
        <v>65.474284</v>
      </c>
      <c r="H38" s="37" t="n"/>
      <c r="I38" s="37" t="n"/>
      <c r="J38" s="44" t="n"/>
      <c r="K38" s="44" t="n"/>
      <c r="L38" s="44" t="n"/>
    </row>
    <row r="39">
      <c r="A39" s="103" t="inlineStr">
        <is>
          <t>Other non-ferrous metals (Aluminium excl.): Energy consumption and emissions from fuel combustion</t>
        </is>
      </c>
      <c r="B39" s="16" t="n"/>
      <c r="C39" s="16" t="n"/>
      <c r="D39" s="16" t="n"/>
      <c r="E39" s="16" t="n"/>
      <c r="F39" s="16" t="n"/>
      <c r="G39" s="16" t="n"/>
      <c r="H39" s="16" t="n"/>
      <c r="I39" s="16" t="n"/>
      <c r="J39" s="44" t="n"/>
      <c r="K39" s="44" t="n"/>
      <c r="L39" s="44" t="n"/>
    </row>
    <row r="40">
      <c r="A40" s="91" t="inlineStr">
        <is>
          <t>Energy consumption</t>
        </is>
      </c>
      <c r="B40" s="91" t="n"/>
      <c r="C40" s="91" t="n"/>
      <c r="D40" s="91" t="n"/>
      <c r="E40" s="91" t="n"/>
      <c r="F40" s="91" t="n"/>
      <c r="G40" s="91" t="n"/>
      <c r="H40" s="91" t="n"/>
      <c r="I40" s="91" t="n"/>
      <c r="J40" s="183" t="n"/>
      <c r="K40" s="44" t="n"/>
      <c r="L40" s="44" t="n"/>
    </row>
    <row r="41">
      <c r="A41" s="99" t="inlineStr">
        <is>
          <t>Total Energy Consumption</t>
        </is>
      </c>
      <c r="B41" s="99" t="inlineStr">
        <is>
          <t>EJ</t>
        </is>
      </c>
      <c r="C41" s="142">
        <f>SUM(C42:C58)</f>
        <v/>
      </c>
      <c r="D41" s="142">
        <f>SUM(D42:D58)</f>
        <v/>
      </c>
      <c r="E41" s="142">
        <f>SUM(E42:E58)</f>
        <v/>
      </c>
      <c r="F41" s="142">
        <f>SUM(F42:F58)</f>
        <v/>
      </c>
      <c r="G41" s="142">
        <f>SUM(G42:G58)</f>
        <v/>
      </c>
      <c r="H41" s="142">
        <f>SUM(H42:H58)</f>
        <v/>
      </c>
      <c r="I41" s="142">
        <f>SUM(I42:I58)</f>
        <v/>
      </c>
      <c r="J41" s="44" t="n"/>
      <c r="K41" s="44" t="n"/>
      <c r="L41" s="44" t="n"/>
    </row>
    <row r="42">
      <c r="A42" s="99" t="inlineStr">
        <is>
          <t xml:space="preserve">SOLID FUEL: Sub-Bituminous Coal </t>
        </is>
      </c>
      <c r="B42" s="99" t="inlineStr">
        <is>
          <t>EJ</t>
        </is>
      </c>
      <c r="C42" s="37" t="n"/>
      <c r="D42" s="37" t="n"/>
      <c r="E42" s="37" t="n">
        <v>0.041886</v>
      </c>
      <c r="F42" s="37" t="n">
        <v>0.047941</v>
      </c>
      <c r="G42" s="37" t="n">
        <v>0.001067</v>
      </c>
      <c r="H42" s="37" t="n"/>
      <c r="I42" s="37" t="n"/>
      <c r="J42" s="44" t="n"/>
      <c r="K42" s="44" t="n"/>
      <c r="L42" s="44" t="n"/>
    </row>
    <row r="43">
      <c r="A43" s="99" t="inlineStr">
        <is>
          <t xml:space="preserve">SOLID FUEL: Anthracite </t>
        </is>
      </c>
      <c r="B43" s="99" t="inlineStr">
        <is>
          <t>EJ</t>
        </is>
      </c>
      <c r="C43" s="37" t="n"/>
      <c r="D43" s="37" t="n"/>
      <c r="E43" s="37" t="n"/>
      <c r="F43" s="37" t="n"/>
      <c r="G43" s="37" t="n"/>
      <c r="H43" s="37" t="n"/>
      <c r="I43" s="37" t="n"/>
      <c r="J43" s="44" t="n"/>
      <c r="K43" s="44" t="n"/>
      <c r="L43" s="44" t="n"/>
    </row>
    <row r="44">
      <c r="A44" s="99" t="inlineStr">
        <is>
          <t xml:space="preserve">SOLID FUEL: Lignite </t>
        </is>
      </c>
      <c r="B44" s="99" t="inlineStr">
        <is>
          <t>EJ</t>
        </is>
      </c>
      <c r="C44" s="37" t="n"/>
      <c r="D44" s="37" t="n"/>
      <c r="E44" s="37" t="n"/>
      <c r="F44" s="37" t="n"/>
      <c r="G44" s="37" t="n"/>
      <c r="H44" s="37" t="n"/>
      <c r="I44" s="37" t="n"/>
      <c r="J44" s="44" t="n"/>
      <c r="K44" s="44" t="n"/>
      <c r="L44" s="44" t="n"/>
    </row>
    <row r="45">
      <c r="A45" s="99" t="inlineStr">
        <is>
          <t>SOLID FUEL: Coking Coal</t>
        </is>
      </c>
      <c r="B45" s="99" t="inlineStr">
        <is>
          <t>EJ</t>
        </is>
      </c>
      <c r="C45" s="37" t="n"/>
      <c r="D45" s="37" t="n"/>
      <c r="E45" s="37" t="n"/>
      <c r="F45" s="37" t="n"/>
      <c r="G45" s="37" t="n"/>
      <c r="H45" s="37" t="n"/>
      <c r="I45" s="37" t="n"/>
      <c r="J45" s="44" t="n"/>
      <c r="K45" s="44" t="n"/>
      <c r="L45" s="44" t="n"/>
    </row>
    <row r="46">
      <c r="A46" s="99" t="inlineStr">
        <is>
          <t>SOLID FUEL: Petroleum Coke</t>
        </is>
      </c>
      <c r="B46" s="99" t="inlineStr">
        <is>
          <t>EJ</t>
        </is>
      </c>
      <c r="C46" s="37" t="n"/>
      <c r="D46" s="37" t="n"/>
      <c r="E46" s="37" t="n"/>
      <c r="F46" s="37" t="n"/>
      <c r="G46" s="37" t="n"/>
      <c r="H46" s="37" t="n"/>
      <c r="I46" s="37" t="n"/>
      <c r="J46" s="44" t="n"/>
      <c r="K46" s="44" t="n"/>
      <c r="L46" s="44" t="n"/>
    </row>
    <row r="47">
      <c r="A47" s="99" t="inlineStr">
        <is>
          <t>LIQUID FUEL: Kerosene</t>
        </is>
      </c>
      <c r="B47" s="99" t="inlineStr">
        <is>
          <t>EJ</t>
        </is>
      </c>
      <c r="C47" s="37" t="n"/>
      <c r="D47" s="37" t="n"/>
      <c r="E47" s="37" t="n"/>
      <c r="F47" s="37" t="n"/>
      <c r="G47" s="37" t="n"/>
      <c r="H47" s="37" t="n"/>
      <c r="I47" s="37" t="n"/>
      <c r="J47" s="44" t="n"/>
      <c r="K47" s="44" t="n"/>
      <c r="L47" s="44" t="n"/>
    </row>
    <row r="48">
      <c r="A48" s="99" t="inlineStr">
        <is>
          <t>LIQUID FUEL: Diesel Oil</t>
        </is>
      </c>
      <c r="B48" s="99" t="inlineStr">
        <is>
          <t>EJ</t>
        </is>
      </c>
      <c r="C48" s="37" t="n"/>
      <c r="D48" s="37" t="n"/>
      <c r="E48" s="37" t="n">
        <v>0.030888</v>
      </c>
      <c r="F48" s="37" t="n">
        <v>0.043273</v>
      </c>
      <c r="G48" s="37" t="n">
        <v>0.001223</v>
      </c>
      <c r="H48" s="37" t="n"/>
      <c r="I48" s="37" t="n"/>
      <c r="J48" s="44" t="n"/>
      <c r="K48" s="44" t="n"/>
      <c r="L48" s="44" t="n"/>
    </row>
    <row r="49">
      <c r="A49" s="99" t="inlineStr">
        <is>
          <t>LIQUID FUEL: Residual Fuel Oil</t>
        </is>
      </c>
      <c r="B49" s="99" t="inlineStr">
        <is>
          <t>EJ</t>
        </is>
      </c>
      <c r="C49" s="37" t="n"/>
      <c r="D49" s="37" t="n"/>
      <c r="E49" s="37" t="n"/>
      <c r="F49" s="37" t="n"/>
      <c r="G49" s="37" t="n"/>
      <c r="H49" s="37" t="n"/>
      <c r="I49" s="37" t="n"/>
      <c r="J49" s="44" t="n"/>
      <c r="K49" s="44" t="n"/>
      <c r="L49" s="44" t="n"/>
    </row>
    <row r="50">
      <c r="A50" s="99" t="inlineStr">
        <is>
          <t>LIQUID FUEL: Liquefied Petroleum Gases</t>
        </is>
      </c>
      <c r="B50" s="99" t="inlineStr">
        <is>
          <t>EJ</t>
        </is>
      </c>
      <c r="C50" s="37" t="n"/>
      <c r="D50" s="37" t="n"/>
      <c r="E50" s="37" t="n">
        <v>0.000146</v>
      </c>
      <c r="F50" s="37" t="n"/>
      <c r="G50" s="37" t="n"/>
      <c r="H50" s="37" t="n"/>
      <c r="I50" s="37" t="n"/>
      <c r="J50" s="44" t="n"/>
      <c r="K50" s="44" t="n"/>
      <c r="L50" s="44" t="n"/>
    </row>
    <row r="51">
      <c r="A51" s="99" t="inlineStr">
        <is>
          <t>LIQUID FUEL: Natural Gas Liquids</t>
        </is>
      </c>
      <c r="B51" s="99" t="inlineStr">
        <is>
          <t>EJ</t>
        </is>
      </c>
      <c r="C51" s="37" t="n"/>
      <c r="D51" s="37" t="n"/>
      <c r="E51" s="37" t="n"/>
      <c r="F51" s="37" t="n"/>
      <c r="G51" s="37" t="n"/>
      <c r="H51" s="37" t="n"/>
      <c r="I51" s="37" t="n"/>
      <c r="J51" s="44" t="n"/>
      <c r="K51" s="44" t="n"/>
      <c r="L51" s="44" t="n"/>
    </row>
    <row r="52">
      <c r="A52" s="99" t="inlineStr">
        <is>
          <t>LIQUID FUEL: Crude Oil or Naptha</t>
        </is>
      </c>
      <c r="B52" s="99" t="inlineStr">
        <is>
          <t>EJ</t>
        </is>
      </c>
      <c r="C52" s="37" t="n"/>
      <c r="D52" s="37" t="n"/>
      <c r="E52" s="37" t="n"/>
      <c r="F52" s="37" t="n"/>
      <c r="G52" s="37" t="n"/>
      <c r="H52" s="37" t="n"/>
      <c r="I52" s="37" t="n"/>
      <c r="J52" s="44" t="n"/>
      <c r="K52" s="44" t="n"/>
      <c r="L52" s="44" t="n"/>
    </row>
    <row r="53">
      <c r="A53" s="99" t="inlineStr">
        <is>
          <t xml:space="preserve">GASEOUS FUEL: Natural Gas </t>
        </is>
      </c>
      <c r="B53" s="99" t="inlineStr">
        <is>
          <t>EJ</t>
        </is>
      </c>
      <c r="C53" s="37" t="n"/>
      <c r="D53" s="37" t="n"/>
      <c r="E53" s="37" t="n">
        <v>0.003244</v>
      </c>
      <c r="F53" s="37" t="n">
        <v>5e-05</v>
      </c>
      <c r="G53" s="37" t="n">
        <v>7.2e-05</v>
      </c>
      <c r="H53" s="37" t="n"/>
      <c r="I53" s="37" t="n"/>
      <c r="J53" s="44" t="n"/>
      <c r="K53" s="44" t="n"/>
      <c r="L53" s="44" t="n"/>
    </row>
    <row r="54">
      <c r="A54" s="99" t="inlineStr">
        <is>
          <t>BIOMASS FUEL: Wood/Wood Waste, other Biomass</t>
        </is>
      </c>
      <c r="B54" s="99" t="inlineStr">
        <is>
          <t>EJ</t>
        </is>
      </c>
      <c r="C54" s="37" t="n"/>
      <c r="D54" s="37" t="n"/>
      <c r="E54" s="37" t="n"/>
      <c r="F54" s="37" t="n"/>
      <c r="G54" s="37" t="n"/>
      <c r="H54" s="37" t="n"/>
      <c r="I54" s="37" t="n"/>
      <c r="J54" s="44" t="n"/>
      <c r="K54" s="44" t="n"/>
      <c r="L54" s="44" t="n"/>
    </row>
    <row r="55">
      <c r="A55" s="99" t="inlineStr">
        <is>
          <t>WASTE FUEL: Plastics, tyres</t>
        </is>
      </c>
      <c r="B55" s="99" t="inlineStr">
        <is>
          <t>EJ</t>
        </is>
      </c>
      <c r="C55" s="37" t="n"/>
      <c r="D55" s="37" t="n"/>
      <c r="E55" s="37" t="n">
        <v>0.00535</v>
      </c>
      <c r="F55" s="37" t="n">
        <v>0.020494</v>
      </c>
      <c r="G55" s="37" t="n"/>
      <c r="H55" s="37" t="n"/>
      <c r="I55" s="37" t="n"/>
      <c r="J55" s="44" t="n"/>
      <c r="K55" s="44" t="n"/>
      <c r="L55" s="44" t="n"/>
    </row>
    <row r="56">
      <c r="A56" s="99" t="inlineStr">
        <is>
          <t>RENEWABLE ENERGY: Green hydrogen, Solar thermal</t>
        </is>
      </c>
      <c r="B56" s="99" t="inlineStr">
        <is>
          <t>EJ</t>
        </is>
      </c>
      <c r="C56" s="37" t="n"/>
      <c r="D56" s="37" t="n"/>
      <c r="E56" s="37" t="n"/>
      <c r="F56" s="37" t="n"/>
      <c r="G56" s="37" t="n">
        <v>0.007821</v>
      </c>
      <c r="H56" s="37" t="n"/>
      <c r="I56" s="37" t="n"/>
      <c r="J56" s="44" t="n"/>
      <c r="K56" s="44" t="n"/>
      <c r="L56" s="44" t="n"/>
    </row>
    <row r="57">
      <c r="A57" s="99" t="inlineStr">
        <is>
          <t>ELECTRICITY</t>
        </is>
      </c>
      <c r="B57" s="99" t="inlineStr">
        <is>
          <t>EJ</t>
        </is>
      </c>
      <c r="C57" s="37" t="n"/>
      <c r="D57" s="37" t="n"/>
      <c r="E57" s="37" t="n">
        <v>0.103542</v>
      </c>
      <c r="F57" s="37" t="n">
        <v>0.146333</v>
      </c>
      <c r="G57" s="37" t="n">
        <v>0.337989</v>
      </c>
      <c r="H57" s="37" t="n"/>
      <c r="I57" s="37" t="n"/>
      <c r="J57" s="44" t="n"/>
      <c r="K57" s="44" t="n"/>
      <c r="L57" s="44" t="n"/>
    </row>
    <row r="58">
      <c r="A58" s="99" t="inlineStr">
        <is>
          <t>Others</t>
        </is>
      </c>
      <c r="B58" s="99" t="inlineStr">
        <is>
          <t>EJ</t>
        </is>
      </c>
      <c r="C58" s="37" t="n"/>
      <c r="D58" s="37" t="n"/>
      <c r="E58" s="37" t="n"/>
      <c r="F58" s="37" t="n"/>
      <c r="G58" s="37" t="n"/>
      <c r="H58" s="37" t="n"/>
      <c r="I58" s="37" t="n"/>
      <c r="J58" s="44" t="n"/>
      <c r="K58" s="44" t="n"/>
      <c r="L58" s="44" t="n"/>
    </row>
    <row r="59">
      <c r="A59" s="91" t="inlineStr">
        <is>
          <t>Related combustion emissions - without counting CCS</t>
        </is>
      </c>
      <c r="B59" s="91" t="n"/>
      <c r="C59" s="91" t="n"/>
      <c r="D59" s="91" t="n"/>
      <c r="E59" s="91" t="n"/>
      <c r="F59" s="91" t="n"/>
      <c r="G59" s="91" t="n"/>
      <c r="H59" s="91" t="n"/>
      <c r="I59" s="91" t="n"/>
      <c r="J59" s="183" t="n"/>
      <c r="K59" s="44" t="n"/>
      <c r="L59" s="44" t="n"/>
    </row>
    <row r="60">
      <c r="A60" s="99" t="inlineStr">
        <is>
          <t>Total Combustion CO2</t>
        </is>
      </c>
      <c r="B60" s="99" t="inlineStr">
        <is>
          <t>MtCO2</t>
        </is>
      </c>
      <c r="C60" s="142">
        <f>SUM(C61:C77)</f>
        <v/>
      </c>
      <c r="D60" s="142">
        <f>SUM(D61:D77)</f>
        <v/>
      </c>
      <c r="E60" s="142">
        <f>SUM(E61:E77)</f>
        <v/>
      </c>
      <c r="F60" s="142">
        <f>SUM(F61:F77)</f>
        <v/>
      </c>
      <c r="G60" s="142">
        <f>SUM(G61:G77)</f>
        <v/>
      </c>
      <c r="H60" s="142">
        <f>SUM(H61:H77)</f>
        <v/>
      </c>
      <c r="I60" s="142">
        <f>SUM(I61:I77)</f>
        <v/>
      </c>
      <c r="J60" s="44" t="n"/>
      <c r="K60" s="44" t="n"/>
      <c r="L60" s="44" t="n"/>
    </row>
    <row r="61">
      <c r="A61" s="99" t="inlineStr">
        <is>
          <t xml:space="preserve">SOLID FUEL: Sub-Bituminous Coal </t>
        </is>
      </c>
      <c r="B61" s="99" t="inlineStr">
        <is>
          <t>MtCO2</t>
        </is>
      </c>
      <c r="C61" s="37" t="n"/>
      <c r="D61" s="37" t="n"/>
      <c r="E61" s="37" t="n">
        <v>4.031491</v>
      </c>
      <c r="F61" s="37" t="n">
        <v>4.614338</v>
      </c>
      <c r="G61" s="37" t="n">
        <v>0.102689</v>
      </c>
      <c r="H61" s="37" t="n"/>
      <c r="I61" s="37" t="n"/>
      <c r="J61" s="44" t="n"/>
      <c r="K61" s="44" t="n"/>
      <c r="L61" s="44" t="n"/>
    </row>
    <row r="62">
      <c r="A62" s="99" t="inlineStr">
        <is>
          <t xml:space="preserve">SOLID FUEL: Anthracite </t>
        </is>
      </c>
      <c r="B62" s="99" t="inlineStr">
        <is>
          <t>MtCO2</t>
        </is>
      </c>
      <c r="C62" s="37" t="n"/>
      <c r="D62" s="37" t="n"/>
      <c r="E62" s="37" t="n"/>
      <c r="F62" s="37" t="n"/>
      <c r="G62" s="37" t="n"/>
      <c r="H62" s="37" t="n"/>
      <c r="I62" s="37" t="n"/>
      <c r="J62" s="44" t="n"/>
      <c r="K62" s="44" t="n"/>
      <c r="L62" s="44" t="n"/>
    </row>
    <row r="63">
      <c r="A63" s="99" t="inlineStr">
        <is>
          <t xml:space="preserve">SOLID FUEL: Lignite </t>
        </is>
      </c>
      <c r="B63" s="99" t="inlineStr">
        <is>
          <t>MtCO2</t>
        </is>
      </c>
      <c r="C63" s="37" t="n"/>
      <c r="D63" s="37" t="n"/>
      <c r="E63" s="37" t="n"/>
      <c r="F63" s="37" t="n"/>
      <c r="G63" s="37" t="n"/>
      <c r="H63" s="37" t="n"/>
      <c r="I63" s="37" t="n"/>
      <c r="J63" s="44" t="n"/>
      <c r="K63" s="44" t="n"/>
      <c r="L63" s="44" t="n"/>
    </row>
    <row r="64">
      <c r="A64" s="99" t="inlineStr">
        <is>
          <t>SOLID FUEL: Coking Coal</t>
        </is>
      </c>
      <c r="B64" s="99" t="inlineStr">
        <is>
          <t>MtCO2</t>
        </is>
      </c>
      <c r="C64" s="37" t="n"/>
      <c r="D64" s="37" t="n"/>
      <c r="E64" s="37" t="n"/>
      <c r="F64" s="37" t="n"/>
      <c r="G64" s="37" t="n"/>
      <c r="H64" s="37" t="n"/>
      <c r="I64" s="37" t="n"/>
      <c r="J64" s="44" t="n"/>
      <c r="K64" s="44" t="n"/>
      <c r="L64" s="44" t="n"/>
    </row>
    <row r="65">
      <c r="A65" s="99" t="inlineStr">
        <is>
          <t>SOLID FUEL: Petroleum Coke</t>
        </is>
      </c>
      <c r="B65" s="99" t="inlineStr">
        <is>
          <t>MtCO2</t>
        </is>
      </c>
      <c r="C65" s="37" t="n"/>
      <c r="D65" s="37" t="n"/>
      <c r="E65" s="37" t="n"/>
      <c r="F65" s="37" t="n"/>
      <c r="G65" s="37" t="n"/>
      <c r="H65" s="37" t="n"/>
      <c r="I65" s="37" t="n"/>
      <c r="J65" s="44" t="n"/>
      <c r="K65" s="44" t="n"/>
      <c r="L65" s="44" t="n"/>
    </row>
    <row r="66">
      <c r="A66" s="99" t="inlineStr">
        <is>
          <t>LIQUID FUEL: Kerosene</t>
        </is>
      </c>
      <c r="B66" s="99" t="inlineStr">
        <is>
          <t>MtCO2</t>
        </is>
      </c>
      <c r="C66" s="37" t="n"/>
      <c r="D66" s="37" t="n"/>
      <c r="E66" s="37" t="n"/>
      <c r="F66" s="37" t="n"/>
      <c r="G66" s="37" t="n"/>
      <c r="H66" s="37" t="n"/>
      <c r="I66" s="37" t="n"/>
      <c r="J66" s="44" t="n"/>
      <c r="K66" s="44" t="n"/>
      <c r="L66" s="44" t="n"/>
    </row>
    <row r="67">
      <c r="A67" s="99" t="inlineStr">
        <is>
          <t>LIQUID FUEL: Diesel Oil</t>
        </is>
      </c>
      <c r="B67" s="99" t="inlineStr">
        <is>
          <t>MtCO2</t>
        </is>
      </c>
      <c r="C67" s="37" t="n"/>
      <c r="D67" s="37" t="n"/>
      <c r="E67" s="37" t="n">
        <v>2.287745</v>
      </c>
      <c r="F67" s="37" t="n">
        <v>3.205071</v>
      </c>
      <c r="G67" s="37" t="n">
        <v>0.09056699999999999</v>
      </c>
      <c r="H67" s="37" t="n"/>
      <c r="I67" s="37" t="n"/>
      <c r="J67" s="44" t="n"/>
      <c r="K67" s="44" t="n"/>
      <c r="L67" s="44" t="n"/>
    </row>
    <row r="68">
      <c r="A68" s="99" t="inlineStr">
        <is>
          <t>LIQUID FUEL: Residual Fuel Oil</t>
        </is>
      </c>
      <c r="B68" s="99" t="inlineStr">
        <is>
          <t>MtCO2</t>
        </is>
      </c>
      <c r="C68" s="37" t="n"/>
      <c r="D68" s="37" t="n"/>
      <c r="E68" s="37" t="n"/>
      <c r="F68" s="37" t="n"/>
      <c r="G68" s="37" t="n"/>
      <c r="H68" s="37" t="n"/>
      <c r="I68" s="37" t="n"/>
      <c r="J68" s="44" t="n"/>
      <c r="K68" s="44" t="n"/>
      <c r="L68" s="44" t="n"/>
    </row>
    <row r="69">
      <c r="A69" s="99" t="inlineStr">
        <is>
          <t>LIQUID FUEL: Liquefied Petroleum Gases</t>
        </is>
      </c>
      <c r="B69" s="99" t="inlineStr">
        <is>
          <t>MtCO2</t>
        </is>
      </c>
      <c r="C69" s="37" t="n"/>
      <c r="D69" s="37" t="n"/>
      <c r="E69" s="37" t="n">
        <v>0.0092</v>
      </c>
      <c r="F69" s="37" t="n"/>
      <c r="G69" s="37" t="n"/>
      <c r="H69" s="37" t="n"/>
      <c r="I69" s="37" t="n"/>
      <c r="J69" s="44" t="n"/>
      <c r="K69" s="44" t="n"/>
      <c r="L69" s="44" t="n"/>
    </row>
    <row r="70">
      <c r="A70" s="99" t="inlineStr">
        <is>
          <t>LIQUID FUEL: Natural Gas Liquids</t>
        </is>
      </c>
      <c r="B70" s="99" t="inlineStr">
        <is>
          <t>MtCO2</t>
        </is>
      </c>
      <c r="C70" s="37" t="n"/>
      <c r="D70" s="37" t="n"/>
      <c r="E70" s="37" t="n"/>
      <c r="F70" s="37" t="n"/>
      <c r="G70" s="37" t="n"/>
      <c r="H70" s="37" t="n"/>
      <c r="I70" s="37" t="n"/>
      <c r="J70" s="44" t="n"/>
      <c r="K70" s="44" t="n"/>
      <c r="L70" s="44" t="n"/>
    </row>
    <row r="71">
      <c r="A71" s="99" t="inlineStr">
        <is>
          <t>LIQUID FUEL: Crude Oil or Naptha</t>
        </is>
      </c>
      <c r="B71" s="99" t="inlineStr">
        <is>
          <t>MtCO2</t>
        </is>
      </c>
      <c r="C71" s="37" t="n"/>
      <c r="D71" s="37" t="n"/>
      <c r="E71" s="37" t="n"/>
      <c r="F71" s="37" t="n"/>
      <c r="G71" s="37" t="n"/>
      <c r="H71" s="37" t="n"/>
      <c r="I71" s="37" t="n"/>
      <c r="J71" s="44" t="n"/>
      <c r="K71" s="44" t="n"/>
      <c r="L71" s="44" t="n"/>
    </row>
    <row r="72">
      <c r="A72" s="99" t="inlineStr">
        <is>
          <t xml:space="preserve">GASEOUS FUEL: Natural Gas </t>
        </is>
      </c>
      <c r="B72" s="99" t="inlineStr">
        <is>
          <t>MtCO2</t>
        </is>
      </c>
      <c r="C72" s="37" t="n"/>
      <c r="D72" s="37" t="n"/>
      <c r="E72" s="37" t="n">
        <v>0.181977</v>
      </c>
      <c r="F72" s="37" t="n">
        <v>0.002807</v>
      </c>
      <c r="G72" s="37" t="n">
        <v>0.004029</v>
      </c>
      <c r="H72" s="37" t="n"/>
      <c r="I72" s="37" t="n"/>
      <c r="J72" s="44" t="n"/>
      <c r="K72" s="44" t="n"/>
      <c r="L72" s="44" t="n"/>
    </row>
    <row r="73">
      <c r="A73" s="99" t="inlineStr">
        <is>
          <t>BIOMASS FUEL: Wood/Wood Waste, other Biomass</t>
        </is>
      </c>
      <c r="B73" s="99" t="inlineStr">
        <is>
          <t>MtCO2</t>
        </is>
      </c>
      <c r="C73" s="37" t="n"/>
      <c r="D73" s="37" t="n"/>
      <c r="E73" s="37" t="n"/>
      <c r="F73" s="37" t="n"/>
      <c r="G73" s="37" t="n"/>
      <c r="H73" s="37" t="n"/>
      <c r="I73" s="37" t="n"/>
      <c r="J73" s="44" t="n"/>
      <c r="K73" s="44" t="n"/>
      <c r="L73" s="44" t="n"/>
    </row>
    <row r="74">
      <c r="A74" s="99" t="inlineStr">
        <is>
          <t>WASTE FUEL: Plastics, tyres</t>
        </is>
      </c>
      <c r="B74" s="99" t="inlineStr">
        <is>
          <t>MtCO2</t>
        </is>
      </c>
      <c r="C74" s="37" t="n"/>
      <c r="D74" s="37" t="n"/>
      <c r="E74" s="37" t="n">
        <v>0.490629</v>
      </c>
      <c r="F74" s="37" t="n">
        <v>1.879284</v>
      </c>
      <c r="G74" s="37" t="n"/>
      <c r="H74" s="37" t="n"/>
      <c r="I74" s="37" t="n"/>
      <c r="J74" s="44" t="n"/>
      <c r="K74" s="44" t="n"/>
      <c r="L74" s="44" t="n"/>
    </row>
    <row r="75">
      <c r="A75" s="99" t="inlineStr">
        <is>
          <t>RENEWABLE ENERGY: Green hydrogen, Solar thermal</t>
        </is>
      </c>
      <c r="B75" s="99" t="inlineStr">
        <is>
          <t>MtCO2</t>
        </is>
      </c>
      <c r="C75" s="37" t="n"/>
      <c r="D75" s="37" t="n"/>
      <c r="E75" s="37" t="n"/>
      <c r="F75" s="37" t="n"/>
      <c r="G75" s="37" t="n"/>
      <c r="H75" s="37" t="n"/>
      <c r="I75" s="37" t="n"/>
      <c r="J75" s="44" t="n"/>
      <c r="K75" s="44" t="n"/>
      <c r="L75" s="44" t="n"/>
    </row>
    <row r="76">
      <c r="A76" s="99" t="inlineStr">
        <is>
          <t>ELECTRICITY</t>
        </is>
      </c>
      <c r="B76" s="99" t="inlineStr">
        <is>
          <t>MtCO2</t>
        </is>
      </c>
      <c r="C76" s="37" t="n"/>
      <c r="D76" s="37" t="n"/>
      <c r="E76" s="37" t="n"/>
      <c r="F76" s="37" t="n"/>
      <c r="G76" s="37" t="n"/>
      <c r="H76" s="37" t="n"/>
      <c r="I76" s="37" t="n"/>
      <c r="J76" s="44" t="n"/>
      <c r="K76" s="44" t="n"/>
      <c r="L76" s="44" t="n"/>
    </row>
    <row r="77">
      <c r="A77" s="99" t="inlineStr">
        <is>
          <t>Others</t>
        </is>
      </c>
      <c r="B77" s="99" t="inlineStr">
        <is>
          <t>MtCO2</t>
        </is>
      </c>
      <c r="C77" s="37" t="n"/>
      <c r="D77" s="37" t="n"/>
      <c r="E77" s="37" t="n"/>
      <c r="F77" s="37" t="n"/>
      <c r="G77" s="37" t="n"/>
      <c r="H77" s="37" t="n"/>
      <c r="I77" s="37" t="n"/>
      <c r="J77" s="44" t="n"/>
      <c r="K77" s="44" t="n"/>
      <c r="L77" s="44" t="n"/>
    </row>
    <row r="78">
      <c r="A78" s="99" t="inlineStr">
        <is>
          <t>Total Combustion non-CO2 emissions</t>
        </is>
      </c>
      <c r="B78" s="99" t="inlineStr">
        <is>
          <t>MtCO2e</t>
        </is>
      </c>
      <c r="C78" s="37" t="n"/>
      <c r="D78" s="37" t="n"/>
      <c r="E78" s="37" t="n">
        <v>7.001043</v>
      </c>
      <c r="F78" s="37" t="n">
        <v>9.701501</v>
      </c>
      <c r="G78" s="37" t="n">
        <v>0.197285</v>
      </c>
      <c r="H78" s="37" t="n"/>
      <c r="I78" s="37" t="n"/>
      <c r="J78" s="44" t="n"/>
      <c r="K78" s="44" t="n"/>
      <c r="L78" s="44" t="n"/>
    </row>
    <row r="79">
      <c r="A79" s="103" t="inlineStr">
        <is>
          <t>Food and Tobacco: Energy consumption and emissions from fuel combustion</t>
        </is>
      </c>
      <c r="B79" s="16" t="n"/>
      <c r="C79" s="16" t="n"/>
      <c r="D79" s="16" t="n"/>
      <c r="E79" s="16" t="n"/>
      <c r="F79" s="16" t="n"/>
      <c r="G79" s="16" t="n"/>
      <c r="H79" s="16" t="n"/>
      <c r="I79" s="16" t="n"/>
      <c r="J79" s="44" t="n"/>
      <c r="K79" s="44" t="n"/>
      <c r="L79" s="44" t="n"/>
    </row>
    <row r="80">
      <c r="A80" s="91" t="inlineStr">
        <is>
          <t>Energy consumption</t>
        </is>
      </c>
      <c r="B80" s="91" t="n"/>
      <c r="C80" s="91" t="n"/>
      <c r="D80" s="91" t="n"/>
      <c r="E80" s="91" t="n"/>
      <c r="F80" s="91" t="n"/>
      <c r="G80" s="91" t="n"/>
      <c r="H80" s="91" t="n"/>
      <c r="I80" s="91" t="n"/>
      <c r="J80" s="44" t="n"/>
      <c r="K80" s="44" t="n"/>
      <c r="L80" s="44" t="n"/>
    </row>
    <row r="81">
      <c r="A81" s="99" t="inlineStr">
        <is>
          <t>Total Energy Consumption</t>
        </is>
      </c>
      <c r="B81" s="99" t="inlineStr">
        <is>
          <t>EJ</t>
        </is>
      </c>
      <c r="C81" s="142">
        <f>SUM(C82:C98)</f>
        <v/>
      </c>
      <c r="D81" s="142">
        <f>SUM(D82:D98)</f>
        <v/>
      </c>
      <c r="E81" s="142">
        <f>SUM(E82:E98)</f>
        <v/>
      </c>
      <c r="F81" s="142">
        <f>SUM(F82:F98)</f>
        <v/>
      </c>
      <c r="G81" s="142">
        <f>SUM(G82:G98)</f>
        <v/>
      </c>
      <c r="H81" s="142">
        <f>SUM(H82:H98)</f>
        <v/>
      </c>
      <c r="I81" s="142">
        <f>SUM(I82:I98)</f>
        <v/>
      </c>
      <c r="J81" s="44" t="n"/>
      <c r="K81" s="44" t="n"/>
      <c r="L81" s="44" t="n"/>
    </row>
    <row r="82">
      <c r="A82" s="99" t="inlineStr">
        <is>
          <t xml:space="preserve">SOLID FUEL: Sub-Bituminous Coal </t>
        </is>
      </c>
      <c r="B82" s="99" t="inlineStr">
        <is>
          <t>EJ</t>
        </is>
      </c>
      <c r="C82" s="37" t="n"/>
      <c r="D82" s="37" t="n"/>
      <c r="E82" s="37" t="n">
        <v>0.016538</v>
      </c>
      <c r="F82" s="37" t="n"/>
      <c r="G82" s="37" t="n"/>
      <c r="H82" s="37" t="n"/>
      <c r="I82" s="37" t="n"/>
      <c r="J82" s="44" t="n"/>
      <c r="K82" s="44" t="n"/>
      <c r="L82" s="44" t="n"/>
    </row>
    <row r="83">
      <c r="A83" s="99" t="inlineStr">
        <is>
          <t xml:space="preserve">SOLID FUEL: Anthracite </t>
        </is>
      </c>
      <c r="B83" s="99" t="inlineStr">
        <is>
          <t>EJ</t>
        </is>
      </c>
      <c r="C83" s="37" t="n"/>
      <c r="D83" s="37" t="n"/>
      <c r="E83" s="37" t="n"/>
      <c r="F83" s="37" t="n"/>
      <c r="G83" s="37" t="n"/>
      <c r="H83" s="37" t="n"/>
      <c r="I83" s="37" t="n"/>
      <c r="J83" s="44" t="n"/>
      <c r="K83" s="44" t="n"/>
      <c r="L83" s="44" t="n"/>
    </row>
    <row r="84">
      <c r="A84" s="99" t="inlineStr">
        <is>
          <t xml:space="preserve">SOLID FUEL: Lignite </t>
        </is>
      </c>
      <c r="B84" s="99" t="inlineStr">
        <is>
          <t>EJ</t>
        </is>
      </c>
      <c r="C84" s="37" t="n"/>
      <c r="D84" s="37" t="n"/>
      <c r="E84" s="37" t="n"/>
      <c r="F84" s="37" t="n"/>
      <c r="G84" s="37" t="n"/>
      <c r="H84" s="37" t="n"/>
      <c r="I84" s="37" t="n"/>
      <c r="J84" s="44" t="n"/>
      <c r="K84" s="44" t="n"/>
      <c r="L84" s="44" t="n"/>
    </row>
    <row r="85">
      <c r="A85" s="99" t="inlineStr">
        <is>
          <t>SOLID FUEL: Coking Coal</t>
        </is>
      </c>
      <c r="B85" s="99" t="inlineStr">
        <is>
          <t>EJ</t>
        </is>
      </c>
      <c r="C85" s="37" t="n"/>
      <c r="D85" s="37" t="n"/>
      <c r="E85" s="37" t="n"/>
      <c r="F85" s="37" t="n"/>
      <c r="G85" s="37" t="n"/>
      <c r="H85" s="37" t="n"/>
      <c r="I85" s="37" t="n"/>
      <c r="J85" s="44" t="n"/>
      <c r="K85" s="44" t="n"/>
      <c r="L85" s="44" t="n"/>
    </row>
    <row r="86">
      <c r="A86" s="99" t="inlineStr">
        <is>
          <t>SOLID FUEL: Petroleum Coke</t>
        </is>
      </c>
      <c r="B86" s="99" t="inlineStr">
        <is>
          <t>EJ</t>
        </is>
      </c>
      <c r="C86" s="37" t="n"/>
      <c r="D86" s="37" t="n"/>
      <c r="E86" s="37" t="n"/>
      <c r="F86" s="37" t="n"/>
      <c r="G86" s="37" t="n"/>
      <c r="H86" s="37" t="n"/>
      <c r="I86" s="37" t="n"/>
      <c r="J86" s="44" t="n"/>
      <c r="K86" s="44" t="n"/>
      <c r="L86" s="44" t="n"/>
    </row>
    <row r="87">
      <c r="A87" s="99" t="inlineStr">
        <is>
          <t>LIQUID FUEL: Kerosene</t>
        </is>
      </c>
      <c r="B87" s="99" t="inlineStr">
        <is>
          <t>EJ</t>
        </is>
      </c>
      <c r="C87" s="37" t="n"/>
      <c r="D87" s="37" t="n"/>
      <c r="E87" s="37" t="n"/>
      <c r="F87" s="37" t="n"/>
      <c r="G87" s="37" t="n"/>
      <c r="H87" s="37" t="n"/>
      <c r="I87" s="37" t="n"/>
      <c r="J87" s="44" t="n"/>
      <c r="K87" s="44" t="n"/>
      <c r="L87" s="44" t="n"/>
    </row>
    <row r="88">
      <c r="A88" s="99" t="inlineStr">
        <is>
          <t>LIQUID FUEL: Diesel Oil</t>
        </is>
      </c>
      <c r="B88" s="99" t="inlineStr">
        <is>
          <t>EJ</t>
        </is>
      </c>
      <c r="C88" s="37" t="n"/>
      <c r="D88" s="37" t="n"/>
      <c r="E88" s="37" t="n"/>
      <c r="F88" s="37" t="n"/>
      <c r="G88" s="37" t="n"/>
      <c r="H88" s="37" t="n"/>
      <c r="I88" s="37" t="n"/>
      <c r="J88" s="44" t="n"/>
      <c r="K88" s="44" t="n"/>
      <c r="L88" s="44" t="n"/>
    </row>
    <row r="89">
      <c r="A89" s="99" t="inlineStr">
        <is>
          <t>LIQUID FUEL: Residual Fuel Oil</t>
        </is>
      </c>
      <c r="B89" s="99" t="inlineStr">
        <is>
          <t>EJ</t>
        </is>
      </c>
      <c r="C89" s="37" t="n"/>
      <c r="D89" s="37" t="n"/>
      <c r="E89" s="37" t="n"/>
      <c r="F89" s="37" t="n"/>
      <c r="G89" s="37" t="n"/>
      <c r="H89" s="37" t="n"/>
      <c r="I89" s="37" t="n"/>
      <c r="J89" s="44" t="n"/>
      <c r="K89" s="44" t="n"/>
      <c r="L89" s="44" t="n"/>
    </row>
    <row r="90">
      <c r="A90" s="99" t="inlineStr">
        <is>
          <t>LIQUID FUEL: Liquefied Petroleum Gases</t>
        </is>
      </c>
      <c r="B90" s="99" t="inlineStr">
        <is>
          <t>EJ</t>
        </is>
      </c>
      <c r="C90" s="37" t="n"/>
      <c r="D90" s="37" t="n"/>
      <c r="E90" s="37" t="n"/>
      <c r="F90" s="37" t="n"/>
      <c r="G90" s="37" t="n"/>
      <c r="H90" s="37" t="n"/>
      <c r="I90" s="37" t="n"/>
      <c r="J90" s="44" t="n"/>
      <c r="K90" s="44" t="n"/>
      <c r="L90" s="44" t="n"/>
    </row>
    <row r="91">
      <c r="A91" s="99" t="inlineStr">
        <is>
          <t>LIQUID FUEL: Natural Gas Liquids</t>
        </is>
      </c>
      <c r="B91" s="99" t="inlineStr">
        <is>
          <t>EJ</t>
        </is>
      </c>
      <c r="C91" s="37" t="n"/>
      <c r="D91" s="37" t="n"/>
      <c r="E91" s="37" t="n"/>
      <c r="F91" s="37" t="n"/>
      <c r="G91" s="37" t="n"/>
      <c r="H91" s="37" t="n"/>
      <c r="I91" s="37" t="n"/>
      <c r="J91" s="44" t="n"/>
      <c r="K91" s="44" t="n"/>
      <c r="L91" s="44" t="n"/>
    </row>
    <row r="92">
      <c r="A92" s="99" t="inlineStr">
        <is>
          <t>LIQUID FUEL: Crude Oil or Naptha</t>
        </is>
      </c>
      <c r="B92" s="99" t="inlineStr">
        <is>
          <t>EJ</t>
        </is>
      </c>
      <c r="C92" s="37" t="n"/>
      <c r="D92" s="37" t="n"/>
      <c r="E92" s="37" t="n"/>
      <c r="F92" s="37" t="n"/>
      <c r="G92" s="37" t="n"/>
      <c r="H92" s="37" t="n"/>
      <c r="I92" s="37" t="n"/>
      <c r="J92" s="44" t="n"/>
      <c r="K92" s="44" t="n"/>
      <c r="L92" s="44" t="n"/>
    </row>
    <row r="93">
      <c r="A93" s="99" t="inlineStr">
        <is>
          <t xml:space="preserve">GASEOUS FUEL: Natural Gas </t>
        </is>
      </c>
      <c r="B93" s="99" t="inlineStr">
        <is>
          <t>EJ</t>
        </is>
      </c>
      <c r="C93" s="37" t="n"/>
      <c r="D93" s="37" t="n"/>
      <c r="E93" s="37" t="n">
        <v>0.007486</v>
      </c>
      <c r="F93" s="37" t="n"/>
      <c r="G93" s="37" t="n"/>
      <c r="H93" s="37" t="n"/>
      <c r="I93" s="37" t="n"/>
      <c r="J93" s="44" t="n"/>
      <c r="K93" s="44" t="n"/>
      <c r="L93" s="44" t="n"/>
    </row>
    <row r="94">
      <c r="A94" s="99" t="inlineStr">
        <is>
          <t>BIOMASS FUEL: Wood/Wood Waste, other Biomass</t>
        </is>
      </c>
      <c r="B94" s="99" t="inlineStr">
        <is>
          <t>EJ</t>
        </is>
      </c>
      <c r="C94" s="37" t="n"/>
      <c r="D94" s="37" t="n"/>
      <c r="E94" s="37" t="n">
        <v>0.047303</v>
      </c>
      <c r="F94" s="37" t="n">
        <v>0.109925</v>
      </c>
      <c r="G94" s="37" t="n">
        <v>0.157762</v>
      </c>
      <c r="H94" s="37" t="n"/>
      <c r="I94" s="37" t="n"/>
      <c r="J94" s="44" t="n"/>
      <c r="K94" s="44" t="n"/>
      <c r="L94" s="44" t="n"/>
    </row>
    <row r="95">
      <c r="A95" s="99" t="inlineStr">
        <is>
          <t>WASTE FUEL: Plastics, tyres</t>
        </is>
      </c>
      <c r="B95" s="99" t="inlineStr">
        <is>
          <t>EJ</t>
        </is>
      </c>
      <c r="C95" s="37" t="n"/>
      <c r="D95" s="37" t="n"/>
      <c r="E95" s="37" t="n">
        <v>0.001998</v>
      </c>
      <c r="F95" s="37" t="n"/>
      <c r="G95" s="37" t="n"/>
      <c r="H95" s="37" t="n"/>
      <c r="I95" s="37" t="n"/>
      <c r="J95" s="44" t="n"/>
      <c r="K95" s="44" t="n"/>
      <c r="L95" s="44" t="n"/>
    </row>
    <row r="96">
      <c r="A96" s="99" t="inlineStr">
        <is>
          <t>RENEWABLE ENERGY: Green hydrogen, Solar thermal</t>
        </is>
      </c>
      <c r="B96" s="99" t="inlineStr">
        <is>
          <t>EJ</t>
        </is>
      </c>
      <c r="C96" s="37" t="n"/>
      <c r="D96" s="37" t="n"/>
      <c r="E96" s="37" t="n"/>
      <c r="F96" s="37" t="n"/>
      <c r="G96" s="37" t="n"/>
      <c r="H96" s="37" t="n"/>
      <c r="I96" s="37" t="n"/>
      <c r="J96" s="44" t="n"/>
      <c r="K96" s="44" t="n"/>
      <c r="L96" s="44" t="n"/>
    </row>
    <row r="97">
      <c r="A97" s="99" t="inlineStr">
        <is>
          <t>ELECTRICITY</t>
        </is>
      </c>
      <c r="B97" s="99" t="inlineStr">
        <is>
          <t>EJ</t>
        </is>
      </c>
      <c r="C97" s="37" t="n"/>
      <c r="D97" s="37" t="n"/>
      <c r="E97" s="37" t="n">
        <v>0.012561</v>
      </c>
      <c r="F97" s="37" t="n">
        <v>0.017657</v>
      </c>
      <c r="G97" s="37" t="n">
        <v>0.02534</v>
      </c>
      <c r="H97" s="37" t="n"/>
      <c r="I97" s="37" t="n"/>
      <c r="J97" s="44" t="n"/>
      <c r="K97" s="44" t="n"/>
      <c r="L97" s="44" t="n"/>
    </row>
    <row r="98">
      <c r="A98" s="99" t="inlineStr">
        <is>
          <t>Others (liquid / gaseous biofuels, … - please specify)</t>
        </is>
      </c>
      <c r="B98" s="99" t="inlineStr">
        <is>
          <t>EJ</t>
        </is>
      </c>
      <c r="C98" s="37" t="n"/>
      <c r="D98" s="37" t="n"/>
      <c r="E98" s="37" t="n"/>
      <c r="F98" s="37" t="n"/>
      <c r="G98" s="37" t="n"/>
      <c r="H98" s="37" t="n"/>
      <c r="I98" s="37" t="n"/>
      <c r="J98" s="44" t="n"/>
      <c r="K98" s="44" t="n"/>
      <c r="L98" s="44" t="n"/>
    </row>
    <row r="99">
      <c r="A99" s="91" t="inlineStr">
        <is>
          <t>Related combustion emissions - without counting CCS</t>
        </is>
      </c>
      <c r="B99" s="91" t="n"/>
      <c r="C99" s="91" t="n"/>
      <c r="D99" s="91" t="n"/>
      <c r="E99" s="91" t="n"/>
      <c r="F99" s="91" t="n"/>
      <c r="G99" s="91" t="n"/>
      <c r="H99" s="91" t="n"/>
      <c r="I99" s="91" t="n"/>
      <c r="J99" s="183" t="n"/>
      <c r="K99" s="44" t="n"/>
      <c r="L99" s="44" t="n"/>
    </row>
    <row r="100">
      <c r="A100" s="99" t="inlineStr">
        <is>
          <t>Total Combustion CO2</t>
        </is>
      </c>
      <c r="B100" s="99" t="inlineStr">
        <is>
          <t>MtCO2</t>
        </is>
      </c>
      <c r="C100" s="142">
        <f>SUM(C101:C117)</f>
        <v/>
      </c>
      <c r="D100" s="142">
        <f>SUM(D101:D117)</f>
        <v/>
      </c>
      <c r="E100" s="142">
        <f>SUM(E101:E117)</f>
        <v/>
      </c>
      <c r="F100" s="142">
        <f>SUM(F101:F117)</f>
        <v/>
      </c>
      <c r="G100" s="142">
        <f>SUM(G101:G117)</f>
        <v/>
      </c>
      <c r="H100" s="142">
        <f>SUM(H101:H117)</f>
        <v/>
      </c>
      <c r="I100" s="142">
        <f>SUM(I101:I117)</f>
        <v/>
      </c>
      <c r="J100" s="44" t="n"/>
      <c r="K100" s="44" t="n"/>
      <c r="L100" s="44" t="n"/>
    </row>
    <row r="101">
      <c r="A101" s="99" t="inlineStr">
        <is>
          <t xml:space="preserve">SOLID FUEL: Sub-Bituminous Coal </t>
        </is>
      </c>
      <c r="B101" s="99" t="inlineStr">
        <is>
          <t>MtCO2</t>
        </is>
      </c>
      <c r="C101" s="37" t="n"/>
      <c r="D101" s="37" t="n"/>
      <c r="E101" s="37" t="n">
        <v>1.591765</v>
      </c>
      <c r="F101" s="37" t="n"/>
      <c r="G101" s="37" t="n"/>
      <c r="H101" s="37" t="n"/>
      <c r="I101" s="37" t="n"/>
      <c r="J101" s="44" t="n"/>
      <c r="K101" s="44" t="n"/>
      <c r="L101" s="44" t="n"/>
    </row>
    <row r="102">
      <c r="A102" s="99" t="inlineStr">
        <is>
          <t xml:space="preserve">SOLID FUEL: Anthracite </t>
        </is>
      </c>
      <c r="B102" s="99" t="inlineStr">
        <is>
          <t>MtCO2</t>
        </is>
      </c>
      <c r="C102" s="37" t="n"/>
      <c r="D102" s="37" t="n"/>
      <c r="E102" s="37" t="n"/>
      <c r="F102" s="37" t="n"/>
      <c r="G102" s="37" t="n"/>
      <c r="H102" s="37" t="n"/>
      <c r="I102" s="37" t="n"/>
      <c r="J102" s="44" t="n"/>
      <c r="K102" s="44" t="n"/>
      <c r="L102" s="44" t="n"/>
    </row>
    <row r="103">
      <c r="A103" s="99" t="inlineStr">
        <is>
          <t xml:space="preserve">SOLID FUEL: Lignite </t>
        </is>
      </c>
      <c r="B103" s="99" t="inlineStr">
        <is>
          <t>MtCO2</t>
        </is>
      </c>
      <c r="C103" s="37" t="n"/>
      <c r="D103" s="37" t="n"/>
      <c r="E103" s="37" t="n"/>
      <c r="F103" s="37" t="n"/>
      <c r="G103" s="37" t="n"/>
      <c r="H103" s="37" t="n"/>
      <c r="I103" s="37" t="n"/>
      <c r="J103" s="44" t="n"/>
      <c r="K103" s="44" t="n"/>
      <c r="L103" s="44" t="n"/>
    </row>
    <row r="104">
      <c r="A104" s="99" t="inlineStr">
        <is>
          <t>SOLID FUEL: Coking Coal</t>
        </is>
      </c>
      <c r="B104" s="99" t="inlineStr">
        <is>
          <t>MtCO2</t>
        </is>
      </c>
      <c r="C104" s="37" t="n"/>
      <c r="D104" s="37" t="n"/>
      <c r="E104" s="37" t="n"/>
      <c r="F104" s="37" t="n"/>
      <c r="G104" s="37" t="n"/>
      <c r="H104" s="37" t="n"/>
      <c r="I104" s="37" t="n"/>
      <c r="J104" s="44" t="n"/>
      <c r="K104" s="44" t="n"/>
      <c r="L104" s="44" t="n"/>
    </row>
    <row r="105">
      <c r="A105" s="99" t="inlineStr">
        <is>
          <t>SOLID FUEL: Petroleum Coke</t>
        </is>
      </c>
      <c r="B105" s="99" t="inlineStr">
        <is>
          <t>MtCO2</t>
        </is>
      </c>
      <c r="C105" s="37" t="n"/>
      <c r="D105" s="37" t="n"/>
      <c r="E105" s="37" t="n"/>
      <c r="F105" s="37" t="n"/>
      <c r="G105" s="37" t="n"/>
      <c r="H105" s="37" t="n"/>
      <c r="I105" s="37" t="n"/>
      <c r="J105" s="44" t="n"/>
      <c r="K105" s="44" t="n"/>
      <c r="L105" s="44" t="n"/>
    </row>
    <row r="106">
      <c r="A106" s="99" t="inlineStr">
        <is>
          <t>LIQUID FUEL: Kerosene</t>
        </is>
      </c>
      <c r="B106" s="99" t="inlineStr">
        <is>
          <t>MtCO2</t>
        </is>
      </c>
      <c r="C106" s="37" t="n"/>
      <c r="D106" s="37" t="n"/>
      <c r="E106" s="37" t="n"/>
      <c r="F106" s="37" t="n"/>
      <c r="G106" s="37" t="n"/>
      <c r="H106" s="37" t="n"/>
      <c r="I106" s="37" t="n"/>
      <c r="J106" s="44" t="n"/>
      <c r="K106" s="44" t="n"/>
      <c r="L106" s="44" t="n"/>
    </row>
    <row r="107">
      <c r="A107" s="99" t="inlineStr">
        <is>
          <t>LIQUID FUEL: Diesel Oil</t>
        </is>
      </c>
      <c r="B107" s="99" t="inlineStr">
        <is>
          <t>MtCO2</t>
        </is>
      </c>
      <c r="C107" s="37" t="n"/>
      <c r="D107" s="37" t="n"/>
      <c r="E107" s="37" t="n"/>
      <c r="F107" s="37" t="n"/>
      <c r="G107" s="37" t="n"/>
      <c r="H107" s="37" t="n"/>
      <c r="I107" s="37" t="n"/>
      <c r="J107" s="44" t="n"/>
      <c r="K107" s="44" t="n"/>
      <c r="L107" s="44" t="n"/>
    </row>
    <row r="108">
      <c r="A108" s="99" t="inlineStr">
        <is>
          <t>LIQUID FUEL: Residual Fuel Oil</t>
        </is>
      </c>
      <c r="B108" s="99" t="inlineStr">
        <is>
          <t>MtCO2</t>
        </is>
      </c>
      <c r="C108" s="37" t="n"/>
      <c r="D108" s="37" t="n"/>
      <c r="E108" s="37" t="n"/>
      <c r="F108" s="37" t="n"/>
      <c r="G108" s="37" t="n"/>
      <c r="H108" s="37" t="n"/>
      <c r="I108" s="37" t="n"/>
      <c r="J108" s="44" t="n"/>
      <c r="K108" s="44" t="n"/>
      <c r="L108" s="44" t="n"/>
    </row>
    <row r="109">
      <c r="A109" s="99" t="inlineStr">
        <is>
          <t>LIQUID FUEL: Liquefied Petroleum Gases</t>
        </is>
      </c>
      <c r="B109" s="99" t="inlineStr">
        <is>
          <t>MtCO2</t>
        </is>
      </c>
      <c r="C109" s="37" t="n"/>
      <c r="D109" s="37" t="n"/>
      <c r="E109" s="37" t="n"/>
      <c r="F109" s="37" t="n"/>
      <c r="G109" s="37" t="n"/>
      <c r="H109" s="37" t="n"/>
      <c r="I109" s="37" t="n"/>
      <c r="J109" s="44" t="n"/>
      <c r="K109" s="44" t="n"/>
      <c r="L109" s="44" t="n"/>
    </row>
    <row r="110">
      <c r="A110" s="99" t="inlineStr">
        <is>
          <t>LIQUID FUEL: Natural Gas Liquids</t>
        </is>
      </c>
      <c r="B110" s="99" t="inlineStr">
        <is>
          <t>MtCO2</t>
        </is>
      </c>
      <c r="C110" s="37" t="n"/>
      <c r="D110" s="37" t="n"/>
      <c r="E110" s="37" t="n"/>
      <c r="F110" s="37" t="n"/>
      <c r="G110" s="37" t="n"/>
      <c r="H110" s="37" t="n"/>
      <c r="I110" s="37" t="n"/>
      <c r="J110" s="44" t="n"/>
      <c r="K110" s="44" t="n"/>
      <c r="L110" s="44" t="n"/>
    </row>
    <row r="111">
      <c r="A111" s="99" t="inlineStr">
        <is>
          <t>LIQUID FUEL: Crude Oil or Naptha</t>
        </is>
      </c>
      <c r="B111" s="99" t="inlineStr">
        <is>
          <t>MtCO2</t>
        </is>
      </c>
      <c r="C111" s="37" t="n"/>
      <c r="D111" s="37" t="n"/>
      <c r="E111" s="37" t="n"/>
      <c r="F111" s="37" t="n"/>
      <c r="G111" s="37" t="n"/>
      <c r="H111" s="37" t="n"/>
      <c r="I111" s="37" t="n"/>
      <c r="J111" s="44" t="n"/>
      <c r="K111" s="44" t="n"/>
      <c r="L111" s="44" t="n"/>
    </row>
    <row r="112">
      <c r="A112" s="99" t="inlineStr">
        <is>
          <t xml:space="preserve">GASEOUS FUEL: Natural Gas </t>
        </is>
      </c>
      <c r="B112" s="99" t="inlineStr">
        <is>
          <t>MtCO2</t>
        </is>
      </c>
      <c r="C112" s="37" t="n"/>
      <c r="D112" s="37" t="n"/>
      <c r="E112" s="37" t="n">
        <v>0.419973</v>
      </c>
      <c r="F112" s="37" t="n"/>
      <c r="G112" s="37" t="n"/>
      <c r="H112" s="37" t="n"/>
      <c r="I112" s="37" t="n"/>
      <c r="J112" s="44" t="n"/>
      <c r="K112" s="44" t="n"/>
      <c r="L112" s="44" t="n"/>
    </row>
    <row r="113">
      <c r="A113" s="99" t="inlineStr">
        <is>
          <t>BIOMASS FUEL: Wood/Wood Waste, other Biomass</t>
        </is>
      </c>
      <c r="B113" s="99" t="inlineStr">
        <is>
          <t>MtCO2</t>
        </is>
      </c>
      <c r="C113" s="37" t="n"/>
      <c r="D113" s="37" t="n"/>
      <c r="E113" s="37" t="n"/>
      <c r="F113" s="37" t="n"/>
      <c r="G113" s="37" t="n"/>
      <c r="H113" s="37" t="n"/>
      <c r="I113" s="37" t="n"/>
      <c r="J113" s="44" t="n"/>
      <c r="K113" s="44" t="n"/>
      <c r="L113" s="44" t="n"/>
    </row>
    <row r="114">
      <c r="A114" s="99" t="inlineStr">
        <is>
          <t>WASTE FUEL: Plastics, tyres</t>
        </is>
      </c>
      <c r="B114" s="99" t="inlineStr">
        <is>
          <t>MtCO2</t>
        </is>
      </c>
      <c r="C114" s="37" t="n"/>
      <c r="D114" s="37" t="n"/>
      <c r="E114" s="37" t="n">
        <v>0.18323</v>
      </c>
      <c r="F114" s="37" t="n"/>
      <c r="G114" s="37" t="n"/>
      <c r="H114" s="37" t="n"/>
      <c r="I114" s="37" t="n"/>
      <c r="J114" s="44" t="n"/>
      <c r="K114" s="44" t="n"/>
      <c r="L114" s="44" t="n"/>
    </row>
    <row r="115">
      <c r="A115" s="99" t="inlineStr">
        <is>
          <t>RENEWABLE ENERGY: Green hydrogen, Solar thermal</t>
        </is>
      </c>
      <c r="B115" s="99" t="inlineStr">
        <is>
          <t>MtCO2</t>
        </is>
      </c>
      <c r="C115" s="37" t="n"/>
      <c r="D115" s="37" t="n"/>
      <c r="E115" s="37" t="n"/>
      <c r="F115" s="37" t="n"/>
      <c r="G115" s="37" t="n"/>
      <c r="H115" s="37" t="n"/>
      <c r="I115" s="37" t="n"/>
      <c r="J115" s="44" t="n"/>
      <c r="K115" s="44" t="n"/>
      <c r="L115" s="44" t="n"/>
    </row>
    <row r="116">
      <c r="A116" s="99" t="inlineStr">
        <is>
          <t>ELECTRICITY</t>
        </is>
      </c>
      <c r="B116" s="99" t="inlineStr">
        <is>
          <t>MtCO2</t>
        </is>
      </c>
      <c r="C116" s="37" t="n"/>
      <c r="D116" s="37" t="n"/>
      <c r="E116" s="37" t="n"/>
      <c r="F116" s="37" t="n"/>
      <c r="G116" s="37" t="n"/>
      <c r="H116" s="37" t="n"/>
      <c r="I116" s="37" t="n"/>
      <c r="J116" s="44" t="n"/>
      <c r="K116" s="44" t="n"/>
      <c r="L116" s="44" t="n"/>
    </row>
    <row r="117">
      <c r="A117" s="99" t="inlineStr">
        <is>
          <t>Others</t>
        </is>
      </c>
      <c r="B117" s="99" t="inlineStr">
        <is>
          <t>MtCO2</t>
        </is>
      </c>
      <c r="C117" s="37" t="n"/>
      <c r="D117" s="37" t="n"/>
      <c r="E117" s="37" t="n"/>
      <c r="F117" s="37" t="n"/>
      <c r="G117" s="37" t="n"/>
      <c r="H117" s="37" t="n"/>
      <c r="I117" s="37" t="n"/>
      <c r="J117" s="44" t="n"/>
      <c r="K117" s="44" t="n"/>
      <c r="L117" s="44" t="n"/>
    </row>
    <row r="118">
      <c r="A118" s="99" t="inlineStr">
        <is>
          <t>Total Combustion non-CO2 emissions</t>
        </is>
      </c>
      <c r="B118" s="99" t="inlineStr">
        <is>
          <t>MtCO2e</t>
        </is>
      </c>
      <c r="C118" s="37" t="n"/>
      <c r="D118" s="37" t="n"/>
      <c r="E118" s="37" t="n">
        <v>2.194969</v>
      </c>
      <c r="F118" s="37" t="n"/>
      <c r="G118" s="37" t="n"/>
      <c r="H118" s="37" t="n"/>
      <c r="I118" s="37" t="n"/>
      <c r="J118" s="44" t="n"/>
      <c r="K118" s="44" t="n"/>
      <c r="L118" s="44" t="n"/>
    </row>
    <row r="119">
      <c r="A119" s="103" t="inlineStr">
        <is>
          <t>Machinery and transport equipment: Energy consumption and emissions from fuel combustion</t>
        </is>
      </c>
      <c r="B119" s="16" t="n"/>
      <c r="C119" s="16" t="n"/>
      <c r="D119" s="16" t="n"/>
      <c r="E119" s="16" t="n"/>
      <c r="F119" s="16" t="n"/>
      <c r="G119" s="16" t="n"/>
      <c r="H119" s="16" t="n"/>
      <c r="I119" s="16" t="n"/>
      <c r="J119" s="44" t="n"/>
      <c r="K119" s="44" t="n"/>
      <c r="L119" s="44" t="n"/>
    </row>
    <row r="120">
      <c r="A120" s="91" t="inlineStr">
        <is>
          <t>Energy consumption</t>
        </is>
      </c>
      <c r="B120" s="91" t="n"/>
      <c r="C120" s="91" t="n"/>
      <c r="D120" s="91" t="n"/>
      <c r="E120" s="91" t="n"/>
      <c r="F120" s="91" t="n"/>
      <c r="G120" s="91" t="n"/>
      <c r="H120" s="91" t="n"/>
      <c r="I120" s="91" t="n"/>
      <c r="J120" s="183" t="n"/>
      <c r="K120" s="44" t="n"/>
      <c r="L120" s="44" t="n"/>
    </row>
    <row r="121">
      <c r="A121" s="99" t="inlineStr">
        <is>
          <t>Total Energy Consumption</t>
        </is>
      </c>
      <c r="B121" s="99" t="inlineStr">
        <is>
          <t>EJ</t>
        </is>
      </c>
      <c r="C121" s="142">
        <f>SUM(C122:C138)</f>
        <v/>
      </c>
      <c r="D121" s="142">
        <f>SUM(D122:D138)</f>
        <v/>
      </c>
      <c r="E121" s="142">
        <f>SUM(E122:E138)</f>
        <v/>
      </c>
      <c r="F121" s="142">
        <f>SUM(F122:F138)</f>
        <v/>
      </c>
      <c r="G121" s="142">
        <f>SUM(G122:G138)</f>
        <v/>
      </c>
      <c r="H121" s="142">
        <f>SUM(H122:H138)</f>
        <v/>
      </c>
      <c r="I121" s="142">
        <f>SUM(I122:I138)</f>
        <v/>
      </c>
      <c r="J121" s="44" t="n"/>
      <c r="K121" s="44" t="n"/>
      <c r="L121" s="44" t="n"/>
    </row>
    <row r="122">
      <c r="A122" s="99" t="inlineStr">
        <is>
          <t xml:space="preserve">SOLID FUEL: Sub-Bituminous Coal </t>
        </is>
      </c>
      <c r="B122" s="99" t="inlineStr">
        <is>
          <t>EJ</t>
        </is>
      </c>
      <c r="C122" s="37" t="n"/>
      <c r="D122" s="37" t="n"/>
      <c r="E122" s="37" t="n"/>
      <c r="F122" s="37" t="n"/>
      <c r="G122" s="37" t="n"/>
      <c r="H122" s="37" t="n"/>
      <c r="I122" s="37" t="n"/>
      <c r="J122" s="44" t="n"/>
      <c r="K122" s="44" t="n"/>
      <c r="L122" s="44" t="n"/>
    </row>
    <row r="123">
      <c r="A123" s="99" t="inlineStr">
        <is>
          <t xml:space="preserve">SOLID FUEL: Anthracite </t>
        </is>
      </c>
      <c r="B123" s="99" t="inlineStr">
        <is>
          <t>EJ</t>
        </is>
      </c>
      <c r="C123" s="37" t="n"/>
      <c r="D123" s="37" t="n"/>
      <c r="E123" s="37" t="n"/>
      <c r="F123" s="37" t="n"/>
      <c r="G123" s="37" t="n"/>
      <c r="H123" s="37" t="n"/>
      <c r="I123" s="37" t="n"/>
      <c r="J123" s="44" t="n"/>
      <c r="K123" s="44" t="n"/>
      <c r="L123" s="44" t="n"/>
    </row>
    <row r="124">
      <c r="A124" s="99" t="inlineStr">
        <is>
          <t xml:space="preserve">SOLID FUEL: Lignite </t>
        </is>
      </c>
      <c r="B124" s="99" t="inlineStr">
        <is>
          <t>EJ</t>
        </is>
      </c>
      <c r="C124" s="37" t="n"/>
      <c r="D124" s="37" t="n"/>
      <c r="E124" s="37" t="n"/>
      <c r="F124" s="37" t="n"/>
      <c r="G124" s="37" t="n"/>
      <c r="H124" s="37" t="n"/>
      <c r="I124" s="37" t="n"/>
      <c r="J124" s="44" t="n"/>
      <c r="K124" s="44" t="n"/>
      <c r="L124" s="44" t="n"/>
    </row>
    <row r="125">
      <c r="A125" s="99" t="inlineStr">
        <is>
          <t>SOLID FUEL: Coking Coal</t>
        </is>
      </c>
      <c r="B125" s="99" t="inlineStr">
        <is>
          <t>EJ</t>
        </is>
      </c>
      <c r="C125" s="37" t="n"/>
      <c r="D125" s="37" t="n"/>
      <c r="E125" s="37" t="n"/>
      <c r="F125" s="37" t="n"/>
      <c r="G125" s="37" t="n"/>
      <c r="H125" s="37" t="n"/>
      <c r="I125" s="37" t="n"/>
      <c r="J125" s="44" t="n"/>
      <c r="K125" s="44" t="n"/>
      <c r="L125" s="44" t="n"/>
    </row>
    <row r="126">
      <c r="A126" s="99" t="inlineStr">
        <is>
          <t>SOLID FUEL: Petroleum Coke</t>
        </is>
      </c>
      <c r="B126" s="99" t="inlineStr">
        <is>
          <t>EJ</t>
        </is>
      </c>
      <c r="C126" s="37" t="n"/>
      <c r="D126" s="37" t="n"/>
      <c r="E126" s="37" t="n"/>
      <c r="F126" s="37" t="n"/>
      <c r="G126" s="37" t="n"/>
      <c r="H126" s="37" t="n"/>
      <c r="I126" s="37" t="n"/>
      <c r="J126" s="44" t="n"/>
      <c r="K126" s="44" t="n"/>
      <c r="L126" s="44" t="n"/>
    </row>
    <row r="127">
      <c r="A127" s="99" t="inlineStr">
        <is>
          <t>LIQUID FUEL: Kerosene</t>
        </is>
      </c>
      <c r="B127" s="99" t="inlineStr">
        <is>
          <t>EJ</t>
        </is>
      </c>
      <c r="C127" s="37" t="n"/>
      <c r="D127" s="37" t="n"/>
      <c r="E127" s="37" t="n"/>
      <c r="F127" s="37" t="n"/>
      <c r="G127" s="37" t="n"/>
      <c r="H127" s="37" t="n"/>
      <c r="I127" s="37" t="n"/>
      <c r="J127" s="44" t="n"/>
      <c r="K127" s="44" t="n"/>
      <c r="L127" s="44" t="n"/>
    </row>
    <row r="128">
      <c r="A128" s="99" t="inlineStr">
        <is>
          <t>LIQUID FUEL: Diesel Oil</t>
        </is>
      </c>
      <c r="B128" s="99" t="inlineStr">
        <is>
          <t>EJ</t>
        </is>
      </c>
      <c r="C128" s="37" t="n"/>
      <c r="D128" s="37" t="n"/>
      <c r="E128" s="37" t="n"/>
      <c r="F128" s="37" t="n"/>
      <c r="G128" s="37" t="n"/>
      <c r="H128" s="37" t="n"/>
      <c r="I128" s="37" t="n"/>
      <c r="J128" s="44" t="n"/>
      <c r="K128" s="44" t="n"/>
      <c r="L128" s="44" t="n"/>
    </row>
    <row r="129">
      <c r="A129" s="99" t="inlineStr">
        <is>
          <t>LIQUID FUEL: Residual Fuel Oil</t>
        </is>
      </c>
      <c r="B129" s="99" t="inlineStr">
        <is>
          <t>EJ</t>
        </is>
      </c>
      <c r="C129" s="37" t="n"/>
      <c r="D129" s="37" t="n"/>
      <c r="E129" s="37" t="n"/>
      <c r="F129" s="37" t="n"/>
      <c r="G129" s="37" t="n"/>
      <c r="H129" s="37" t="n"/>
      <c r="I129" s="37" t="n"/>
      <c r="J129" s="44" t="n"/>
      <c r="K129" s="44" t="n"/>
      <c r="L129" s="44" t="n"/>
    </row>
    <row r="130">
      <c r="A130" s="99" t="inlineStr">
        <is>
          <t>LIQUID FUEL: Liquefied Petroleum Gases</t>
        </is>
      </c>
      <c r="B130" s="99" t="inlineStr">
        <is>
          <t>EJ</t>
        </is>
      </c>
      <c r="C130" s="37" t="n"/>
      <c r="D130" s="37" t="n"/>
      <c r="E130" s="37" t="n"/>
      <c r="F130" s="37" t="n"/>
      <c r="G130" s="37" t="n"/>
      <c r="H130" s="37" t="n"/>
      <c r="I130" s="37" t="n"/>
      <c r="J130" s="44" t="n"/>
      <c r="K130" s="44" t="n"/>
      <c r="L130" s="44" t="n"/>
    </row>
    <row r="131">
      <c r="A131" s="99" t="inlineStr">
        <is>
          <t>LIQUID FUEL: Natural Gas Liquids</t>
        </is>
      </c>
      <c r="B131" s="99" t="inlineStr">
        <is>
          <t>EJ</t>
        </is>
      </c>
      <c r="C131" s="37" t="n"/>
      <c r="D131" s="37" t="n"/>
      <c r="E131" s="37" t="n"/>
      <c r="F131" s="37" t="n"/>
      <c r="G131" s="37" t="n"/>
      <c r="H131" s="37" t="n"/>
      <c r="I131" s="37" t="n"/>
      <c r="J131" s="44" t="n"/>
      <c r="K131" s="44" t="n"/>
      <c r="L131" s="44" t="n"/>
    </row>
    <row r="132">
      <c r="A132" s="99" t="inlineStr">
        <is>
          <t>LIQUID FUEL: Crude Oil or Naptha</t>
        </is>
      </c>
      <c r="B132" s="99" t="inlineStr">
        <is>
          <t>EJ</t>
        </is>
      </c>
      <c r="C132" s="37" t="n"/>
      <c r="D132" s="37" t="n"/>
      <c r="E132" s="37" t="n"/>
      <c r="F132" s="37" t="n"/>
      <c r="G132" s="37" t="n"/>
      <c r="H132" s="37" t="n"/>
      <c r="I132" s="37" t="n"/>
      <c r="J132" s="44" t="n"/>
      <c r="K132" s="44" t="n"/>
      <c r="L132" s="44" t="n"/>
    </row>
    <row r="133">
      <c r="A133" s="99" t="inlineStr">
        <is>
          <t xml:space="preserve">GASEOUS FUEL: Natural Gas </t>
        </is>
      </c>
      <c r="B133" s="99" t="inlineStr">
        <is>
          <t>EJ</t>
        </is>
      </c>
      <c r="C133" s="37" t="n"/>
      <c r="D133" s="37" t="n"/>
      <c r="E133" s="37" t="n"/>
      <c r="F133" s="37" t="n"/>
      <c r="G133" s="37" t="n"/>
      <c r="H133" s="37" t="n"/>
      <c r="I133" s="37" t="n"/>
      <c r="J133" s="44" t="n"/>
      <c r="K133" s="44" t="n"/>
      <c r="L133" s="44" t="n"/>
    </row>
    <row r="134">
      <c r="A134" s="99" t="inlineStr">
        <is>
          <t>BIOMASS FUEL: Wood/Wood Waste, other Biomass</t>
        </is>
      </c>
      <c r="B134" s="99" t="inlineStr">
        <is>
          <t>EJ</t>
        </is>
      </c>
      <c r="C134" s="37" t="n"/>
      <c r="D134" s="37" t="n"/>
      <c r="E134" s="37" t="n"/>
      <c r="F134" s="37" t="n"/>
      <c r="G134" s="37" t="n"/>
      <c r="H134" s="37" t="n"/>
      <c r="I134" s="37" t="n"/>
      <c r="J134" s="44" t="n"/>
      <c r="K134" s="44" t="n"/>
      <c r="L134" s="44" t="n"/>
    </row>
    <row r="135">
      <c r="A135" s="99" t="inlineStr">
        <is>
          <t>WASTE FUEL: Plastics, tyres</t>
        </is>
      </c>
      <c r="B135" s="99" t="inlineStr">
        <is>
          <t>EJ</t>
        </is>
      </c>
      <c r="C135" s="37" t="n"/>
      <c r="D135" s="37" t="n"/>
      <c r="E135" s="37" t="n"/>
      <c r="F135" s="37" t="n"/>
      <c r="G135" s="37" t="n"/>
      <c r="H135" s="37" t="n"/>
      <c r="I135" s="37" t="n"/>
      <c r="J135" s="44" t="n"/>
      <c r="K135" s="44" t="n"/>
      <c r="L135" s="44" t="n"/>
    </row>
    <row r="136">
      <c r="A136" s="99" t="inlineStr">
        <is>
          <t>RENEWABLE ENERGY: Green hydrogen, Solar thermal</t>
        </is>
      </c>
      <c r="B136" s="99" t="inlineStr">
        <is>
          <t>EJ</t>
        </is>
      </c>
      <c r="C136" s="37" t="n"/>
      <c r="D136" s="37" t="n"/>
      <c r="E136" s="37" t="n"/>
      <c r="F136" s="37" t="n"/>
      <c r="G136" s="37" t="n"/>
      <c r="H136" s="37" t="n"/>
      <c r="I136" s="37" t="n"/>
      <c r="J136" s="44" t="n"/>
      <c r="K136" s="44" t="n"/>
      <c r="L136" s="44" t="n"/>
    </row>
    <row r="137">
      <c r="A137" s="99" t="inlineStr">
        <is>
          <t>ELECTRICITY</t>
        </is>
      </c>
      <c r="B137" s="99" t="inlineStr">
        <is>
          <t>EJ</t>
        </is>
      </c>
      <c r="C137" s="37" t="n"/>
      <c r="D137" s="37" t="n"/>
      <c r="E137" s="37" t="n"/>
      <c r="F137" s="37" t="n"/>
      <c r="G137" s="37" t="n"/>
      <c r="H137" s="37" t="n"/>
      <c r="I137" s="37" t="n"/>
      <c r="J137" s="44" t="n"/>
      <c r="K137" s="44" t="n"/>
      <c r="L137" s="44" t="n"/>
    </row>
    <row r="138">
      <c r="A138" s="99" t="inlineStr">
        <is>
          <t>Others (liquid / gaseous biofuels, … - please specify)</t>
        </is>
      </c>
      <c r="B138" s="99" t="inlineStr">
        <is>
          <t>EJ</t>
        </is>
      </c>
      <c r="C138" s="37" t="n"/>
      <c r="D138" s="37" t="n"/>
      <c r="E138" s="37" t="n"/>
      <c r="F138" s="37" t="n"/>
      <c r="G138" s="37" t="n"/>
      <c r="H138" s="37" t="n"/>
      <c r="I138" s="37" t="n"/>
      <c r="J138" s="44" t="n"/>
      <c r="K138" s="44" t="n"/>
      <c r="L138" s="44" t="n"/>
    </row>
    <row r="139">
      <c r="A139" s="91" t="inlineStr">
        <is>
          <t>Related combustion emissions - without counting CCS</t>
        </is>
      </c>
      <c r="B139" s="91" t="n"/>
      <c r="C139" s="91" t="n"/>
      <c r="D139" s="91" t="n"/>
      <c r="E139" s="91" t="n"/>
      <c r="F139" s="91" t="n"/>
      <c r="G139" s="91" t="n"/>
      <c r="H139" s="91" t="n"/>
      <c r="I139" s="91" t="n"/>
      <c r="J139" s="183" t="n"/>
      <c r="K139" s="44" t="n"/>
      <c r="L139" s="44" t="n"/>
    </row>
    <row r="140">
      <c r="A140" s="99" t="inlineStr">
        <is>
          <t>Total Combustion CO2</t>
        </is>
      </c>
      <c r="B140" s="99" t="inlineStr">
        <is>
          <t>MtCO2</t>
        </is>
      </c>
      <c r="C140" s="142">
        <f>SUM(C141:C157)</f>
        <v/>
      </c>
      <c r="D140" s="142">
        <f>SUM(D141:D157)</f>
        <v/>
      </c>
      <c r="E140" s="142">
        <f>SUM(E141:E157)</f>
        <v/>
      </c>
      <c r="F140" s="142">
        <f>SUM(F141:F157)</f>
        <v/>
      </c>
      <c r="G140" s="142">
        <f>SUM(G141:G157)</f>
        <v/>
      </c>
      <c r="H140" s="142">
        <f>SUM(H141:H157)</f>
        <v/>
      </c>
      <c r="I140" s="142">
        <f>SUM(I141:I157)</f>
        <v/>
      </c>
      <c r="J140" s="44" t="n"/>
      <c r="K140" s="44" t="n"/>
      <c r="L140" s="44" t="n"/>
    </row>
    <row r="141">
      <c r="A141" s="99" t="inlineStr">
        <is>
          <t xml:space="preserve">SOLID FUEL: Sub-Bituminous Coal </t>
        </is>
      </c>
      <c r="B141" s="99" t="inlineStr">
        <is>
          <t>MtCO2</t>
        </is>
      </c>
      <c r="C141" s="37" t="n"/>
      <c r="D141" s="37" t="n"/>
      <c r="E141" s="37" t="n"/>
      <c r="F141" s="37" t="n"/>
      <c r="G141" s="37" t="n"/>
      <c r="H141" s="37" t="n"/>
      <c r="I141" s="37" t="n"/>
      <c r="J141" s="44" t="n"/>
      <c r="K141" s="44" t="n"/>
      <c r="L141" s="44" t="n"/>
    </row>
    <row r="142">
      <c r="A142" s="99" t="inlineStr">
        <is>
          <t xml:space="preserve">SOLID FUEL: Anthracite </t>
        </is>
      </c>
      <c r="B142" s="99" t="inlineStr">
        <is>
          <t>MtCO2</t>
        </is>
      </c>
      <c r="C142" s="37" t="n"/>
      <c r="D142" s="37" t="n"/>
      <c r="E142" s="37" t="n"/>
      <c r="F142" s="37" t="n"/>
      <c r="G142" s="37" t="n"/>
      <c r="H142" s="37" t="n"/>
      <c r="I142" s="37" t="n"/>
      <c r="J142" s="44" t="n"/>
      <c r="K142" s="44" t="n"/>
      <c r="L142" s="44" t="n"/>
    </row>
    <row r="143">
      <c r="A143" s="99" t="inlineStr">
        <is>
          <t xml:space="preserve">SOLID FUEL: Lignite </t>
        </is>
      </c>
      <c r="B143" s="99" t="inlineStr">
        <is>
          <t>MtCO2</t>
        </is>
      </c>
      <c r="C143" s="37" t="n"/>
      <c r="D143" s="37" t="n"/>
      <c r="E143" s="37" t="n"/>
      <c r="F143" s="37" t="n"/>
      <c r="G143" s="37" t="n"/>
      <c r="H143" s="37" t="n"/>
      <c r="I143" s="37" t="n"/>
      <c r="J143" s="44" t="n"/>
      <c r="K143" s="44" t="n"/>
      <c r="L143" s="44" t="n"/>
    </row>
    <row r="144">
      <c r="A144" s="99" t="inlineStr">
        <is>
          <t>SOLID FUEL: Coking Coal</t>
        </is>
      </c>
      <c r="B144" s="99" t="inlineStr">
        <is>
          <t>MtCO2</t>
        </is>
      </c>
      <c r="C144" s="37" t="n"/>
      <c r="D144" s="37" t="n"/>
      <c r="E144" s="37" t="n"/>
      <c r="F144" s="37" t="n"/>
      <c r="G144" s="37" t="n"/>
      <c r="H144" s="37" t="n"/>
      <c r="I144" s="37" t="n"/>
      <c r="J144" s="44" t="n"/>
      <c r="K144" s="44" t="n"/>
      <c r="L144" s="44" t="n"/>
    </row>
    <row r="145">
      <c r="A145" s="99" t="inlineStr">
        <is>
          <t>SOLID FUEL: Petroleum Coke</t>
        </is>
      </c>
      <c r="B145" s="99" t="inlineStr">
        <is>
          <t>MtCO2</t>
        </is>
      </c>
      <c r="C145" s="37" t="n"/>
      <c r="D145" s="37" t="n"/>
      <c r="E145" s="37" t="n"/>
      <c r="F145" s="37" t="n"/>
      <c r="G145" s="37" t="n"/>
      <c r="H145" s="37" t="n"/>
      <c r="I145" s="37" t="n"/>
      <c r="J145" s="44" t="n"/>
      <c r="K145" s="44" t="n"/>
      <c r="L145" s="44" t="n"/>
    </row>
    <row r="146">
      <c r="A146" s="99" t="inlineStr">
        <is>
          <t>LIQUID FUEL: Kerosene</t>
        </is>
      </c>
      <c r="B146" s="99" t="inlineStr">
        <is>
          <t>MtCO2</t>
        </is>
      </c>
      <c r="C146" s="37" t="n"/>
      <c r="D146" s="37" t="n"/>
      <c r="E146" s="37" t="n"/>
      <c r="F146" s="37" t="n"/>
      <c r="G146" s="37" t="n"/>
      <c r="H146" s="37" t="n"/>
      <c r="I146" s="37" t="n"/>
      <c r="J146" s="44" t="n"/>
      <c r="K146" s="44" t="n"/>
      <c r="L146" s="44" t="n"/>
    </row>
    <row r="147">
      <c r="A147" s="99" t="inlineStr">
        <is>
          <t>LIQUID FUEL: Diesel Oil</t>
        </is>
      </c>
      <c r="B147" s="99" t="inlineStr">
        <is>
          <t>MtCO2</t>
        </is>
      </c>
      <c r="C147" s="37" t="n"/>
      <c r="D147" s="37" t="n"/>
      <c r="E147" s="37" t="n"/>
      <c r="F147" s="37" t="n"/>
      <c r="G147" s="37" t="n"/>
      <c r="H147" s="37" t="n"/>
      <c r="I147" s="37" t="n"/>
      <c r="J147" s="44" t="n"/>
      <c r="K147" s="44" t="n"/>
      <c r="L147" s="44" t="n"/>
    </row>
    <row r="148">
      <c r="A148" s="99" t="inlineStr">
        <is>
          <t>LIQUID FUEL: Residual Fuel Oil</t>
        </is>
      </c>
      <c r="B148" s="99" t="inlineStr">
        <is>
          <t>MtCO2</t>
        </is>
      </c>
      <c r="C148" s="37" t="n"/>
      <c r="D148" s="37" t="n"/>
      <c r="E148" s="37" t="n"/>
      <c r="F148" s="37" t="n"/>
      <c r="G148" s="37" t="n"/>
      <c r="H148" s="37" t="n"/>
      <c r="I148" s="37" t="n"/>
      <c r="J148" s="44" t="n"/>
      <c r="K148" s="44" t="n"/>
      <c r="L148" s="44" t="n"/>
    </row>
    <row r="149">
      <c r="A149" s="99" t="inlineStr">
        <is>
          <t>LIQUID FUEL: Liquefied Petroleum Gases</t>
        </is>
      </c>
      <c r="B149" s="99" t="inlineStr">
        <is>
          <t>MtCO2</t>
        </is>
      </c>
      <c r="C149" s="37" t="n"/>
      <c r="D149" s="37" t="n"/>
      <c r="E149" s="37" t="n"/>
      <c r="F149" s="37" t="n"/>
      <c r="G149" s="37" t="n"/>
      <c r="H149" s="37" t="n"/>
      <c r="I149" s="37" t="n"/>
      <c r="J149" s="44" t="n"/>
      <c r="K149" s="44" t="n"/>
      <c r="L149" s="44" t="n"/>
    </row>
    <row r="150">
      <c r="A150" s="99" t="inlineStr">
        <is>
          <t>LIQUID FUEL: Natural Gas Liquids</t>
        </is>
      </c>
      <c r="B150" s="99" t="inlineStr">
        <is>
          <t>MtCO2</t>
        </is>
      </c>
      <c r="C150" s="37" t="n"/>
      <c r="D150" s="37" t="n"/>
      <c r="E150" s="37" t="n"/>
      <c r="F150" s="37" t="n"/>
      <c r="G150" s="37" t="n"/>
      <c r="H150" s="37" t="n"/>
      <c r="I150" s="37" t="n"/>
      <c r="J150" s="44" t="n"/>
      <c r="K150" s="44" t="n"/>
      <c r="L150" s="44" t="n"/>
    </row>
    <row r="151">
      <c r="A151" s="99" t="inlineStr">
        <is>
          <t>LIQUID FUEL: Crude Oil or Naptha</t>
        </is>
      </c>
      <c r="B151" s="99" t="inlineStr">
        <is>
          <t>MtCO2</t>
        </is>
      </c>
      <c r="C151" s="37" t="n"/>
      <c r="D151" s="37" t="n"/>
      <c r="E151" s="37" t="n"/>
      <c r="F151" s="37" t="n"/>
      <c r="G151" s="37" t="n"/>
      <c r="H151" s="37" t="n"/>
      <c r="I151" s="37" t="n"/>
      <c r="J151" s="44" t="n"/>
      <c r="K151" s="44" t="n"/>
      <c r="L151" s="44" t="n"/>
    </row>
    <row r="152">
      <c r="A152" s="99" t="inlineStr">
        <is>
          <t xml:space="preserve">GASEOUS FUEL: Natural Gas </t>
        </is>
      </c>
      <c r="B152" s="99" t="inlineStr">
        <is>
          <t>MtCO2</t>
        </is>
      </c>
      <c r="C152" s="37" t="n"/>
      <c r="D152" s="37" t="n"/>
      <c r="E152" s="37" t="n"/>
      <c r="F152" s="37" t="n"/>
      <c r="G152" s="37" t="n"/>
      <c r="H152" s="37" t="n"/>
      <c r="I152" s="37" t="n"/>
      <c r="J152" s="44" t="n"/>
      <c r="K152" s="44" t="n"/>
      <c r="L152" s="44" t="n"/>
    </row>
    <row r="153">
      <c r="A153" s="99" t="inlineStr">
        <is>
          <t>BIOMASS FUEL: Wood/Wood Waste, other Biomass</t>
        </is>
      </c>
      <c r="B153" s="99" t="inlineStr">
        <is>
          <t>MtCO2</t>
        </is>
      </c>
      <c r="C153" s="37" t="n"/>
      <c r="D153" s="37" t="n"/>
      <c r="E153" s="37" t="n"/>
      <c r="F153" s="37" t="n"/>
      <c r="G153" s="37" t="n"/>
      <c r="H153" s="37" t="n"/>
      <c r="I153" s="37" t="n"/>
      <c r="J153" s="44" t="n"/>
      <c r="K153" s="44" t="n"/>
      <c r="L153" s="44" t="n"/>
    </row>
    <row r="154">
      <c r="A154" s="99" t="inlineStr">
        <is>
          <t>WASTE FUEL: Plastics, tyres</t>
        </is>
      </c>
      <c r="B154" s="99" t="inlineStr">
        <is>
          <t>MtCO2</t>
        </is>
      </c>
      <c r="C154" s="37" t="n"/>
      <c r="D154" s="37" t="n"/>
      <c r="E154" s="37" t="n"/>
      <c r="F154" s="37" t="n"/>
      <c r="G154" s="37" t="n"/>
      <c r="H154" s="37" t="n"/>
      <c r="I154" s="37" t="n"/>
      <c r="J154" s="44" t="n"/>
      <c r="K154" s="44" t="n"/>
      <c r="L154" s="44" t="n"/>
    </row>
    <row r="155">
      <c r="A155" s="99" t="inlineStr">
        <is>
          <t>RENEWABLE ENERGY: Green hydrogen, Solar thermal</t>
        </is>
      </c>
      <c r="B155" s="99" t="inlineStr">
        <is>
          <t>MtCO2</t>
        </is>
      </c>
      <c r="C155" s="37" t="n"/>
      <c r="D155" s="37" t="n"/>
      <c r="E155" s="37" t="n"/>
      <c r="F155" s="37" t="n"/>
      <c r="G155" s="37" t="n"/>
      <c r="H155" s="37" t="n"/>
      <c r="I155" s="37" t="n"/>
      <c r="J155" s="44" t="n"/>
      <c r="K155" s="44" t="n"/>
      <c r="L155" s="44" t="n"/>
    </row>
    <row r="156">
      <c r="A156" s="99" t="inlineStr">
        <is>
          <t>ELECTRICITY</t>
        </is>
      </c>
      <c r="B156" s="99" t="inlineStr">
        <is>
          <t>MtCO2</t>
        </is>
      </c>
      <c r="C156" s="37" t="n"/>
      <c r="D156" s="37" t="n"/>
      <c r="E156" s="37" t="n"/>
      <c r="F156" s="37" t="n"/>
      <c r="G156" s="37" t="n"/>
      <c r="H156" s="37" t="n"/>
      <c r="I156" s="37" t="n"/>
      <c r="J156" s="44" t="n"/>
      <c r="K156" s="44" t="n"/>
      <c r="L156" s="44" t="n"/>
    </row>
    <row r="157">
      <c r="A157" s="99" t="inlineStr">
        <is>
          <t>Others</t>
        </is>
      </c>
      <c r="B157" s="99" t="inlineStr">
        <is>
          <t>MtCO2</t>
        </is>
      </c>
      <c r="C157" s="37" t="n"/>
      <c r="D157" s="37" t="n"/>
      <c r="E157" s="37" t="n"/>
      <c r="F157" s="37" t="n"/>
      <c r="G157" s="37" t="n"/>
      <c r="H157" s="37" t="n"/>
      <c r="I157" s="37" t="n"/>
      <c r="J157" s="44" t="n"/>
      <c r="K157" s="44" t="n"/>
      <c r="L157" s="44" t="n"/>
    </row>
    <row r="158">
      <c r="A158" s="99" t="inlineStr">
        <is>
          <t>Total Combustion non-CO2 emissions</t>
        </is>
      </c>
      <c r="B158" s="99" t="inlineStr">
        <is>
          <t>MtCO2e</t>
        </is>
      </c>
      <c r="C158" s="37" t="n"/>
      <c r="D158" s="37" t="n"/>
      <c r="E158" s="37" t="n"/>
      <c r="F158" s="37" t="n"/>
      <c r="G158" s="37" t="n"/>
      <c r="H158" s="37" t="n"/>
      <c r="I158" s="37" t="n"/>
      <c r="J158" s="44" t="n"/>
      <c r="K158" s="44" t="n"/>
      <c r="L158" s="44" t="n"/>
    </row>
    <row r="159">
      <c r="A159" s="103" t="inlineStr">
        <is>
          <t>Other Light Industries: Energy consumption and emissions from fuel combustion</t>
        </is>
      </c>
      <c r="B159" s="16" t="n"/>
      <c r="C159" s="16" t="n"/>
      <c r="D159" s="16" t="n"/>
      <c r="E159" s="16" t="n"/>
      <c r="F159" s="16" t="n"/>
      <c r="G159" s="16" t="n"/>
      <c r="H159" s="16" t="n"/>
      <c r="I159" s="16" t="n"/>
      <c r="J159" s="44" t="n"/>
      <c r="K159" s="44" t="n"/>
      <c r="L159" s="44" t="n"/>
    </row>
    <row r="160">
      <c r="A160" s="91" t="inlineStr">
        <is>
          <t>Energy consumption</t>
        </is>
      </c>
      <c r="B160" s="91" t="n"/>
      <c r="C160" s="91" t="n"/>
      <c r="D160" s="91" t="n"/>
      <c r="E160" s="91" t="n"/>
      <c r="F160" s="91" t="n"/>
      <c r="G160" s="91" t="n"/>
      <c r="H160" s="91" t="n"/>
      <c r="I160" s="91" t="n"/>
      <c r="J160" s="44" t="n"/>
      <c r="K160" s="44" t="n"/>
      <c r="L160" s="44" t="n"/>
    </row>
    <row r="161">
      <c r="A161" s="99" t="inlineStr">
        <is>
          <t>Total Energy Consumption</t>
        </is>
      </c>
      <c r="B161" s="99" t="inlineStr">
        <is>
          <t>EJ</t>
        </is>
      </c>
      <c r="C161" s="142">
        <f>SUM(C162:C178)</f>
        <v/>
      </c>
      <c r="D161" s="142">
        <f>SUM(D162:D178)</f>
        <v/>
      </c>
      <c r="E161" s="142">
        <f>SUM(E162:E178)</f>
        <v/>
      </c>
      <c r="F161" s="142">
        <f>SUM(F162:F178)</f>
        <v/>
      </c>
      <c r="G161" s="142">
        <f>SUM(G162:G178)</f>
        <v/>
      </c>
      <c r="H161" s="142">
        <f>SUM(H162:H178)</f>
        <v/>
      </c>
      <c r="I161" s="142">
        <f>SUM(I162:I178)</f>
        <v/>
      </c>
      <c r="J161" s="44" t="n"/>
      <c r="K161" s="44" t="n"/>
      <c r="L161" s="44" t="n"/>
    </row>
    <row r="162">
      <c r="A162" s="99" t="inlineStr">
        <is>
          <t xml:space="preserve">SOLID FUEL: Sub-Bituminous Coal </t>
        </is>
      </c>
      <c r="B162" s="99" t="inlineStr">
        <is>
          <t>EJ</t>
        </is>
      </c>
      <c r="C162" s="37" t="n"/>
      <c r="D162" s="37" t="n"/>
      <c r="E162" s="37" t="n">
        <v>0.103249</v>
      </c>
      <c r="F162" s="37" t="n">
        <v>0.069643</v>
      </c>
      <c r="G162" s="37" t="n"/>
      <c r="H162" s="37" t="n"/>
      <c r="I162" s="37" t="n"/>
      <c r="J162" s="44" t="n"/>
      <c r="K162" s="44" t="n"/>
      <c r="L162" s="44" t="n"/>
    </row>
    <row r="163">
      <c r="A163" s="99" t="inlineStr">
        <is>
          <t xml:space="preserve">SOLID FUEL: Anthracite </t>
        </is>
      </c>
      <c r="B163" s="99" t="inlineStr">
        <is>
          <t>EJ</t>
        </is>
      </c>
      <c r="C163" s="37" t="n"/>
      <c r="D163" s="37" t="n"/>
      <c r="E163" s="37" t="n"/>
      <c r="F163" s="37" t="n"/>
      <c r="G163" s="37" t="n"/>
      <c r="H163" s="37" t="n"/>
      <c r="I163" s="37" t="n"/>
      <c r="J163" s="44" t="n"/>
      <c r="K163" s="44" t="n"/>
      <c r="L163" s="44" t="n"/>
    </row>
    <row r="164">
      <c r="A164" s="99" t="inlineStr">
        <is>
          <t xml:space="preserve">SOLID FUEL: Lignite </t>
        </is>
      </c>
      <c r="B164" s="99" t="inlineStr">
        <is>
          <t>EJ</t>
        </is>
      </c>
      <c r="C164" s="37" t="n"/>
      <c r="D164" s="37" t="n"/>
      <c r="E164" s="37" t="n"/>
      <c r="F164" s="37" t="n"/>
      <c r="G164" s="37" t="n"/>
      <c r="H164" s="37" t="n"/>
      <c r="I164" s="37" t="n"/>
      <c r="J164" s="44" t="n"/>
      <c r="K164" s="44" t="n"/>
      <c r="L164" s="44" t="n"/>
    </row>
    <row r="165">
      <c r="A165" s="99" t="inlineStr">
        <is>
          <t>SOLID FUEL: Coking Coal</t>
        </is>
      </c>
      <c r="B165" s="99" t="inlineStr">
        <is>
          <t>EJ</t>
        </is>
      </c>
      <c r="C165" s="37" t="n"/>
      <c r="D165" s="37" t="n"/>
      <c r="E165" s="37" t="n"/>
      <c r="F165" s="37" t="n"/>
      <c r="G165" s="37" t="n"/>
      <c r="H165" s="37" t="n"/>
      <c r="I165" s="37" t="n"/>
      <c r="J165" s="44" t="n"/>
      <c r="K165" s="44" t="n"/>
      <c r="L165" s="44" t="n"/>
    </row>
    <row r="166">
      <c r="A166" s="99" t="inlineStr">
        <is>
          <t>SOLID FUEL: Petroleum Coke</t>
        </is>
      </c>
      <c r="B166" s="99" t="inlineStr">
        <is>
          <t>EJ</t>
        </is>
      </c>
      <c r="C166" s="37" t="n"/>
      <c r="D166" s="37" t="n"/>
      <c r="E166" s="37" t="n"/>
      <c r="F166" s="37" t="n"/>
      <c r="G166" s="37" t="n"/>
      <c r="H166" s="37" t="n"/>
      <c r="I166" s="37" t="n"/>
      <c r="J166" s="44" t="n"/>
      <c r="K166" s="44" t="n"/>
      <c r="L166" s="44" t="n"/>
    </row>
    <row r="167">
      <c r="A167" s="99" t="inlineStr">
        <is>
          <t>LIQUID FUEL: Kerosene</t>
        </is>
      </c>
      <c r="B167" s="99" t="inlineStr">
        <is>
          <t>EJ</t>
        </is>
      </c>
      <c r="C167" s="37" t="n"/>
      <c r="D167" s="37" t="n"/>
      <c r="E167" s="37" t="n"/>
      <c r="F167" s="37" t="n"/>
      <c r="G167" s="37" t="n"/>
      <c r="H167" s="37" t="n"/>
      <c r="I167" s="37" t="n"/>
      <c r="J167" s="44" t="n"/>
      <c r="K167" s="44" t="n"/>
      <c r="L167" s="44" t="n"/>
    </row>
    <row r="168">
      <c r="A168" s="99" t="inlineStr">
        <is>
          <t>LIQUID FUEL: Diesel Oil</t>
        </is>
      </c>
      <c r="B168" s="99" t="inlineStr">
        <is>
          <t>EJ</t>
        </is>
      </c>
      <c r="C168" s="37" t="n"/>
      <c r="D168" s="37" t="n"/>
      <c r="E168" s="37" t="n">
        <v>0.004741</v>
      </c>
      <c r="F168" s="37" t="n">
        <v>0.006829</v>
      </c>
      <c r="G168" s="37" t="n"/>
      <c r="H168" s="37" t="n"/>
      <c r="I168" s="37" t="n"/>
      <c r="J168" s="44" t="n"/>
      <c r="K168" s="44" t="n"/>
      <c r="L168" s="44" t="n"/>
    </row>
    <row r="169">
      <c r="A169" s="99" t="inlineStr">
        <is>
          <t>LIQUID FUEL: Residual Fuel Oil</t>
        </is>
      </c>
      <c r="B169" s="99" t="inlineStr">
        <is>
          <t>EJ</t>
        </is>
      </c>
      <c r="C169" s="37" t="n"/>
      <c r="D169" s="37" t="n"/>
      <c r="E169" s="37" t="n"/>
      <c r="F169" s="37" t="n"/>
      <c r="G169" s="37" t="n"/>
      <c r="H169" s="37" t="n"/>
      <c r="I169" s="37" t="n"/>
      <c r="J169" s="44" t="n"/>
      <c r="K169" s="44" t="n"/>
      <c r="L169" s="44" t="n"/>
    </row>
    <row r="170">
      <c r="A170" s="99" t="inlineStr">
        <is>
          <t>LIQUID FUEL: Liquefied Petroleum Gases</t>
        </is>
      </c>
      <c r="B170" s="99" t="inlineStr">
        <is>
          <t>EJ</t>
        </is>
      </c>
      <c r="C170" s="37" t="n"/>
      <c r="D170" s="37" t="n"/>
      <c r="E170" s="37" t="n"/>
      <c r="F170" s="37" t="n"/>
      <c r="G170" s="37" t="n"/>
      <c r="H170" s="37" t="n"/>
      <c r="I170" s="37" t="n"/>
      <c r="J170" s="44" t="n"/>
      <c r="K170" s="44" t="n"/>
      <c r="L170" s="44" t="n"/>
    </row>
    <row r="171">
      <c r="A171" s="99" t="inlineStr">
        <is>
          <t>LIQUID FUEL: Natural Gas Liquids</t>
        </is>
      </c>
      <c r="B171" s="99" t="inlineStr">
        <is>
          <t>EJ</t>
        </is>
      </c>
      <c r="C171" s="37" t="n"/>
      <c r="D171" s="37" t="n"/>
      <c r="E171" s="37" t="n"/>
      <c r="F171" s="37" t="n"/>
      <c r="G171" s="37" t="n"/>
      <c r="H171" s="37" t="n"/>
      <c r="I171" s="37" t="n"/>
      <c r="J171" s="44" t="n"/>
      <c r="K171" s="44" t="n"/>
      <c r="L171" s="44" t="n"/>
    </row>
    <row r="172">
      <c r="A172" s="99" t="inlineStr">
        <is>
          <t>LIQUID FUEL: Crude Oil or Naptha</t>
        </is>
      </c>
      <c r="B172" s="99" t="inlineStr">
        <is>
          <t>EJ</t>
        </is>
      </c>
      <c r="C172" s="37" t="n"/>
      <c r="D172" s="37" t="n"/>
      <c r="E172" s="37" t="n"/>
      <c r="F172" s="37" t="n"/>
      <c r="G172" s="37" t="n"/>
      <c r="H172" s="37" t="n"/>
      <c r="I172" s="37" t="n"/>
      <c r="J172" s="44" t="n"/>
      <c r="K172" s="44" t="n"/>
      <c r="L172" s="44" t="n"/>
    </row>
    <row r="173">
      <c r="A173" s="99" t="inlineStr">
        <is>
          <t xml:space="preserve">GASEOUS FUEL: Natural Gas </t>
        </is>
      </c>
      <c r="B173" s="99" t="inlineStr">
        <is>
          <t>EJ</t>
        </is>
      </c>
      <c r="C173" s="37" t="n"/>
      <c r="D173" s="37" t="n"/>
      <c r="E173" s="37" t="n">
        <v>0.004673</v>
      </c>
      <c r="F173" s="37" t="n"/>
      <c r="G173" s="37" t="n"/>
      <c r="H173" s="37" t="n"/>
      <c r="I173" s="37" t="n"/>
      <c r="J173" s="44" t="n"/>
      <c r="K173" s="44" t="n"/>
      <c r="L173" s="44" t="n"/>
    </row>
    <row r="174">
      <c r="A174" s="99" t="inlineStr">
        <is>
          <t>BIOMASS FUEL: Wood/Wood Waste, other Biomass</t>
        </is>
      </c>
      <c r="B174" s="99" t="inlineStr">
        <is>
          <t>EJ</t>
        </is>
      </c>
      <c r="C174" s="37" t="n"/>
      <c r="D174" s="37" t="n"/>
      <c r="E174" s="37" t="n"/>
      <c r="F174" s="37" t="n"/>
      <c r="G174" s="37" t="n"/>
      <c r="H174" s="37" t="n"/>
      <c r="I174" s="37" t="n"/>
      <c r="J174" s="44" t="n"/>
      <c r="K174" s="44" t="n"/>
      <c r="L174" s="44" t="n"/>
    </row>
    <row r="175">
      <c r="A175" s="99" t="inlineStr">
        <is>
          <t>WASTE FUEL: Plastics, tyres</t>
        </is>
      </c>
      <c r="B175" s="99" t="inlineStr">
        <is>
          <t>EJ</t>
        </is>
      </c>
      <c r="C175" s="37" t="n"/>
      <c r="D175" s="37" t="n"/>
      <c r="E175" s="37" t="n">
        <v>0.012892</v>
      </c>
      <c r="F175" s="37" t="n"/>
      <c r="G175" s="37" t="n"/>
      <c r="H175" s="37" t="n"/>
      <c r="I175" s="37" t="n"/>
      <c r="J175" s="44" t="n"/>
      <c r="K175" s="44" t="n"/>
      <c r="L175" s="44" t="n"/>
    </row>
    <row r="176">
      <c r="A176" s="99" t="inlineStr">
        <is>
          <t>RENEWABLE ENERGY: Green hydrogen, Solar thermal</t>
        </is>
      </c>
      <c r="B176" s="99" t="inlineStr">
        <is>
          <t>EJ</t>
        </is>
      </c>
      <c r="C176" s="37" t="n"/>
      <c r="D176" s="37" t="n"/>
      <c r="E176" s="37" t="n"/>
      <c r="F176" s="37" t="n"/>
      <c r="G176" s="37" t="n">
        <v>0.021042</v>
      </c>
      <c r="H176" s="37" t="n"/>
      <c r="I176" s="37" t="n"/>
      <c r="J176" s="44" t="n"/>
      <c r="K176" s="44" t="n"/>
      <c r="L176" s="44" t="n"/>
    </row>
    <row r="177">
      <c r="A177" s="99" t="inlineStr">
        <is>
          <t>ELECTRICITY</t>
        </is>
      </c>
      <c r="B177" s="99" t="inlineStr">
        <is>
          <t>EJ</t>
        </is>
      </c>
      <c r="C177" s="37" t="n"/>
      <c r="D177" s="37" t="n"/>
      <c r="E177" s="37" t="n">
        <v>0.018943</v>
      </c>
      <c r="F177" s="37" t="n">
        <v>0.046974</v>
      </c>
      <c r="G177" s="37" t="n">
        <v>0.140343</v>
      </c>
      <c r="H177" s="37" t="n"/>
      <c r="I177" s="37" t="n"/>
      <c r="J177" s="44" t="n"/>
      <c r="K177" s="44" t="n"/>
      <c r="L177" s="44" t="n"/>
    </row>
    <row r="178">
      <c r="A178" s="99" t="inlineStr">
        <is>
          <t>Others (liquid / gaseous biofuels, … - please specify)</t>
        </is>
      </c>
      <c r="B178" s="99" t="inlineStr">
        <is>
          <t>EJ</t>
        </is>
      </c>
      <c r="C178" s="37" t="n"/>
      <c r="D178" s="37" t="n"/>
      <c r="E178" s="37" t="n"/>
      <c r="F178" s="37" t="n"/>
      <c r="G178" s="37" t="n"/>
      <c r="H178" s="37" t="n"/>
      <c r="I178" s="37" t="n"/>
      <c r="J178" s="44" t="n"/>
      <c r="K178" s="44" t="n"/>
      <c r="L178" s="44" t="n"/>
    </row>
    <row r="179">
      <c r="A179" s="91" t="inlineStr">
        <is>
          <t>Related combustion emissions - without counting CCS</t>
        </is>
      </c>
      <c r="B179" s="91" t="n"/>
      <c r="C179" s="91" t="n"/>
      <c r="D179" s="91" t="n"/>
      <c r="E179" s="91" t="n"/>
      <c r="F179" s="91" t="n"/>
      <c r="G179" s="91" t="n"/>
      <c r="H179" s="91" t="n"/>
      <c r="I179" s="91" t="n"/>
      <c r="J179" s="183" t="n"/>
      <c r="K179" s="44" t="n"/>
      <c r="L179" s="44" t="n"/>
    </row>
    <row r="180">
      <c r="A180" s="99" t="inlineStr">
        <is>
          <t>Total Combustion CO2</t>
        </is>
      </c>
      <c r="B180" s="99" t="inlineStr">
        <is>
          <t>MtCO2</t>
        </is>
      </c>
      <c r="C180" s="142">
        <f>SUM(C181:C197)</f>
        <v/>
      </c>
      <c r="D180" s="142">
        <f>SUM(D181:D197)</f>
        <v/>
      </c>
      <c r="E180" s="142">
        <f>SUM(E181:E197)</f>
        <v/>
      </c>
      <c r="F180" s="142">
        <f>SUM(F181:F197)</f>
        <v/>
      </c>
      <c r="G180" s="142">
        <f>SUM(G181:G197)</f>
        <v/>
      </c>
      <c r="H180" s="142">
        <f>SUM(H181:H197)</f>
        <v/>
      </c>
      <c r="I180" s="142">
        <f>SUM(I181:I197)</f>
        <v/>
      </c>
      <c r="J180" s="44" t="n"/>
      <c r="K180" s="44" t="n"/>
      <c r="L180" s="44" t="n"/>
    </row>
    <row r="181">
      <c r="A181" s="99" t="inlineStr">
        <is>
          <t xml:space="preserve">SOLID FUEL: Sub-Bituminous Coal </t>
        </is>
      </c>
      <c r="B181" s="99" t="inlineStr">
        <is>
          <t>MtCO2</t>
        </is>
      </c>
      <c r="C181" s="37" t="n"/>
      <c r="D181" s="37" t="n"/>
      <c r="E181" s="37" t="n">
        <v>9.93769</v>
      </c>
      <c r="F181" s="37" t="n">
        <v>6.703171</v>
      </c>
      <c r="G181" s="37" t="n"/>
      <c r="H181" s="37" t="n"/>
      <c r="I181" s="37" t="n"/>
      <c r="J181" s="44" t="n"/>
      <c r="K181" s="44" t="n"/>
      <c r="L181" s="44" t="n"/>
    </row>
    <row r="182">
      <c r="A182" s="99" t="inlineStr">
        <is>
          <t xml:space="preserve">SOLID FUEL: Anthracite </t>
        </is>
      </c>
      <c r="B182" s="99" t="inlineStr">
        <is>
          <t>MtCO2</t>
        </is>
      </c>
      <c r="C182" s="37" t="n"/>
      <c r="D182" s="37" t="n"/>
      <c r="E182" s="37" t="n"/>
      <c r="F182" s="37" t="n"/>
      <c r="G182" s="37" t="n"/>
      <c r="H182" s="37" t="n"/>
      <c r="I182" s="37" t="n"/>
      <c r="J182" s="44" t="n"/>
      <c r="K182" s="44" t="n"/>
      <c r="L182" s="44" t="n"/>
    </row>
    <row r="183">
      <c r="A183" s="99" t="inlineStr">
        <is>
          <t xml:space="preserve">SOLID FUEL: Lignite </t>
        </is>
      </c>
      <c r="B183" s="99" t="inlineStr">
        <is>
          <t>MtCO2</t>
        </is>
      </c>
      <c r="C183" s="37" t="n"/>
      <c r="D183" s="37" t="n"/>
      <c r="E183" s="37" t="n"/>
      <c r="F183" s="37" t="n"/>
      <c r="G183" s="37" t="n"/>
      <c r="H183" s="37" t="n"/>
      <c r="I183" s="37" t="n"/>
      <c r="J183" s="44" t="n"/>
      <c r="K183" s="44" t="n"/>
      <c r="L183" s="44" t="n"/>
    </row>
    <row r="184">
      <c r="A184" s="99" t="inlineStr">
        <is>
          <t>SOLID FUEL: Coking Coal</t>
        </is>
      </c>
      <c r="B184" s="99" t="inlineStr">
        <is>
          <t>MtCO2</t>
        </is>
      </c>
      <c r="C184" s="37" t="n"/>
      <c r="D184" s="37" t="n"/>
      <c r="E184" s="37" t="n"/>
      <c r="F184" s="37" t="n"/>
      <c r="G184" s="37" t="n"/>
      <c r="H184" s="37" t="n"/>
      <c r="I184" s="37" t="n"/>
      <c r="J184" s="44" t="n"/>
      <c r="K184" s="44" t="n"/>
      <c r="L184" s="44" t="n"/>
    </row>
    <row r="185">
      <c r="A185" s="99" t="inlineStr">
        <is>
          <t>SOLID FUEL: Petroleum Coke</t>
        </is>
      </c>
      <c r="B185" s="99" t="inlineStr">
        <is>
          <t>MtCO2</t>
        </is>
      </c>
      <c r="C185" s="37" t="n"/>
      <c r="D185" s="37" t="n"/>
      <c r="E185" s="37" t="n"/>
      <c r="F185" s="37" t="n"/>
      <c r="G185" s="37" t="n"/>
      <c r="H185" s="37" t="n"/>
      <c r="I185" s="37" t="n"/>
      <c r="J185" s="44" t="n"/>
      <c r="K185" s="44" t="n"/>
      <c r="L185" s="44" t="n"/>
    </row>
    <row r="186">
      <c r="A186" s="99" t="inlineStr">
        <is>
          <t>LIQUID FUEL: Kerosene</t>
        </is>
      </c>
      <c r="B186" s="99" t="inlineStr">
        <is>
          <t>MtCO2</t>
        </is>
      </c>
      <c r="C186" s="37" t="n"/>
      <c r="D186" s="37" t="n"/>
      <c r="E186" s="37" t="n"/>
      <c r="F186" s="37" t="n"/>
      <c r="G186" s="37" t="n"/>
      <c r="H186" s="37" t="n"/>
      <c r="I186" s="37" t="n"/>
      <c r="J186" s="44" t="n"/>
      <c r="K186" s="44" t="n"/>
      <c r="L186" s="44" t="n"/>
    </row>
    <row r="187">
      <c r="A187" s="99" t="inlineStr">
        <is>
          <t>LIQUID FUEL: Diesel Oil</t>
        </is>
      </c>
      <c r="B187" s="99" t="inlineStr">
        <is>
          <t>MtCO2</t>
        </is>
      </c>
      <c r="C187" s="37" t="n"/>
      <c r="D187" s="37" t="n"/>
      <c r="E187" s="37" t="n">
        <v>0.351115</v>
      </c>
      <c r="F187" s="37" t="n">
        <v>0.505789</v>
      </c>
      <c r="G187" s="37" t="n"/>
      <c r="H187" s="37" t="n"/>
      <c r="I187" s="37" t="n"/>
      <c r="J187" s="44" t="n"/>
      <c r="K187" s="44" t="n"/>
      <c r="L187" s="44" t="n"/>
    </row>
    <row r="188">
      <c r="A188" s="99" t="inlineStr">
        <is>
          <t>LIQUID FUEL: Residual Fuel Oil</t>
        </is>
      </c>
      <c r="B188" s="99" t="inlineStr">
        <is>
          <t>MtCO2</t>
        </is>
      </c>
      <c r="C188" s="37" t="n"/>
      <c r="D188" s="37" t="n"/>
      <c r="E188" s="37" t="n"/>
      <c r="F188" s="37" t="n"/>
      <c r="G188" s="37" t="n"/>
      <c r="H188" s="37" t="n"/>
      <c r="I188" s="37" t="n"/>
      <c r="J188" s="44" t="n"/>
      <c r="K188" s="44" t="n"/>
      <c r="L188" s="44" t="n"/>
    </row>
    <row r="189">
      <c r="A189" s="99" t="inlineStr">
        <is>
          <t>LIQUID FUEL: Liquefied Petroleum Gases</t>
        </is>
      </c>
      <c r="B189" s="99" t="inlineStr">
        <is>
          <t>MtCO2</t>
        </is>
      </c>
      <c r="C189" s="37" t="n"/>
      <c r="D189" s="37" t="n"/>
      <c r="E189" s="37" t="n"/>
      <c r="F189" s="37" t="n"/>
      <c r="G189" s="37" t="n"/>
      <c r="H189" s="37" t="n"/>
      <c r="I189" s="37" t="n"/>
      <c r="J189" s="44" t="n"/>
      <c r="K189" s="44" t="n"/>
      <c r="L189" s="44" t="n"/>
    </row>
    <row r="190">
      <c r="A190" s="99" t="inlineStr">
        <is>
          <t>LIQUID FUEL: Natural Gas Liquids</t>
        </is>
      </c>
      <c r="B190" s="99" t="inlineStr">
        <is>
          <t>MtCO2</t>
        </is>
      </c>
      <c r="C190" s="37" t="n"/>
      <c r="D190" s="37" t="n"/>
      <c r="E190" s="37" t="n"/>
      <c r="F190" s="37" t="n"/>
      <c r="G190" s="37" t="n"/>
      <c r="H190" s="37" t="n"/>
      <c r="I190" s="37" t="n"/>
      <c r="J190" s="44" t="n"/>
      <c r="K190" s="44" t="n"/>
      <c r="L190" s="44" t="n"/>
    </row>
    <row r="191">
      <c r="A191" s="99" t="inlineStr">
        <is>
          <t>LIQUID FUEL: Crude Oil or Naptha</t>
        </is>
      </c>
      <c r="B191" s="99" t="inlineStr">
        <is>
          <t>MtCO2</t>
        </is>
      </c>
      <c r="C191" s="37" t="n"/>
      <c r="D191" s="37" t="n"/>
      <c r="E191" s="37" t="n"/>
      <c r="F191" s="37" t="n"/>
      <c r="G191" s="37" t="n"/>
      <c r="H191" s="37" t="n"/>
      <c r="I191" s="37" t="n"/>
      <c r="J191" s="44" t="n"/>
      <c r="K191" s="44" t="n"/>
      <c r="L191" s="44" t="n"/>
    </row>
    <row r="192">
      <c r="A192" s="99" t="inlineStr">
        <is>
          <t xml:space="preserve">GASEOUS FUEL: Natural Gas </t>
        </is>
      </c>
      <c r="B192" s="99" t="inlineStr">
        <is>
          <t>MtCO2</t>
        </is>
      </c>
      <c r="C192" s="37" t="n"/>
      <c r="D192" s="37" t="n"/>
      <c r="E192" s="37" t="n">
        <v>0.262144</v>
      </c>
      <c r="F192" s="37" t="n"/>
      <c r="G192" s="37" t="n"/>
      <c r="H192" s="37" t="n"/>
      <c r="I192" s="37" t="n"/>
      <c r="J192" s="44" t="n"/>
      <c r="K192" s="44" t="n"/>
      <c r="L192" s="44" t="n"/>
    </row>
    <row r="193">
      <c r="A193" s="99" t="inlineStr">
        <is>
          <t>BIOMASS FUEL: Wood/Wood Waste, other Biomass</t>
        </is>
      </c>
      <c r="B193" s="99" t="inlineStr">
        <is>
          <t>MtCO2</t>
        </is>
      </c>
      <c r="C193" s="37" t="n"/>
      <c r="D193" s="37" t="n"/>
      <c r="E193" s="37" t="n"/>
      <c r="F193" s="37" t="n"/>
      <c r="G193" s="37" t="n"/>
      <c r="H193" s="37" t="n"/>
      <c r="I193" s="37" t="n"/>
      <c r="J193" s="44" t="n"/>
      <c r="K193" s="44" t="n"/>
      <c r="L193" s="44" t="n"/>
    </row>
    <row r="194">
      <c r="A194" s="99" t="inlineStr">
        <is>
          <t>WASTE FUEL: Plastics, tyres</t>
        </is>
      </c>
      <c r="B194" s="99" t="inlineStr">
        <is>
          <t>MtCO2</t>
        </is>
      </c>
      <c r="C194" s="37" t="n"/>
      <c r="D194" s="37" t="n"/>
      <c r="E194" s="37" t="n">
        <v>1.182219</v>
      </c>
      <c r="F194" s="37" t="n"/>
      <c r="G194" s="37" t="n"/>
      <c r="H194" s="37" t="n"/>
      <c r="I194" s="37" t="n"/>
      <c r="J194" s="44" t="n"/>
      <c r="K194" s="44" t="n"/>
      <c r="L194" s="44" t="n"/>
    </row>
    <row r="195">
      <c r="A195" s="99" t="inlineStr">
        <is>
          <t>RENEWABLE ENERGY: Green hydrogen, Solar thermal</t>
        </is>
      </c>
      <c r="B195" s="99" t="inlineStr">
        <is>
          <t>MtCO2</t>
        </is>
      </c>
      <c r="C195" s="37" t="n"/>
      <c r="D195" s="37" t="n"/>
      <c r="E195" s="37" t="n"/>
      <c r="F195" s="37" t="n"/>
      <c r="G195" s="37" t="n"/>
      <c r="H195" s="37" t="n"/>
      <c r="I195" s="37" t="n"/>
      <c r="J195" s="44" t="n"/>
      <c r="K195" s="44" t="n"/>
      <c r="L195" s="44" t="n"/>
    </row>
    <row r="196">
      <c r="A196" s="99" t="inlineStr">
        <is>
          <t>ELECTRICITY</t>
        </is>
      </c>
      <c r="B196" s="99" t="inlineStr">
        <is>
          <t>MtCO2</t>
        </is>
      </c>
      <c r="C196" s="37" t="n"/>
      <c r="D196" s="37" t="n"/>
      <c r="E196" s="37" t="n"/>
      <c r="F196" s="37" t="n"/>
      <c r="G196" s="37" t="n"/>
      <c r="H196" s="37" t="n"/>
      <c r="I196" s="37" t="n"/>
      <c r="J196" s="44" t="n"/>
      <c r="K196" s="44" t="n"/>
      <c r="L196" s="44" t="n"/>
    </row>
    <row r="197">
      <c r="A197" s="99" t="inlineStr">
        <is>
          <t>Others</t>
        </is>
      </c>
      <c r="B197" s="99" t="inlineStr">
        <is>
          <t>MtCO2</t>
        </is>
      </c>
      <c r="C197" s="37" t="n"/>
      <c r="D197" s="37" t="n"/>
      <c r="E197" s="37" t="n"/>
      <c r="F197" s="37" t="n"/>
      <c r="G197" s="37" t="n"/>
      <c r="H197" s="37" t="n"/>
      <c r="I197" s="37" t="n"/>
      <c r="J197" s="44" t="n"/>
      <c r="K197" s="44" t="n"/>
      <c r="L197" s="44" t="n"/>
    </row>
    <row r="198">
      <c r="A198" s="99" t="inlineStr">
        <is>
          <t>Total Combustion non-CO2 emissions</t>
        </is>
      </c>
      <c r="B198" s="99" t="inlineStr">
        <is>
          <t>MtCO2e</t>
        </is>
      </c>
      <c r="C198" s="37" t="n"/>
      <c r="D198" s="37" t="n"/>
      <c r="E198" s="37" t="n">
        <v>11.733169</v>
      </c>
      <c r="F198" s="37" t="n">
        <v>7.20896</v>
      </c>
      <c r="G198" s="37" t="n"/>
      <c r="H198" s="37" t="n"/>
      <c r="I198" s="37" t="n"/>
      <c r="J198" s="44" t="n"/>
      <c r="K198" s="44" t="n"/>
      <c r="L198" s="44" t="n"/>
    </row>
    <row r="199">
      <c r="A199" s="103" t="inlineStr">
        <is>
          <t>ALL Light Industries - Energy consumption</t>
        </is>
      </c>
      <c r="B199" s="16" t="n"/>
      <c r="C199" s="16" t="n"/>
      <c r="D199" s="16" t="n"/>
      <c r="E199" s="16" t="n"/>
      <c r="F199" s="16" t="n"/>
      <c r="G199" s="16" t="n"/>
      <c r="H199" s="16" t="n"/>
      <c r="I199" s="16" t="n"/>
      <c r="J199" s="44" t="n"/>
      <c r="K199" s="44" t="n"/>
      <c r="L199" s="44" t="n"/>
    </row>
    <row r="200">
      <c r="A200" s="91" t="inlineStr">
        <is>
          <t>By industries</t>
        </is>
      </c>
      <c r="B200" s="91" t="n"/>
      <c r="C200" s="91" t="n"/>
      <c r="D200" s="91" t="n"/>
      <c r="E200" s="91" t="n"/>
      <c r="F200" s="91" t="n"/>
      <c r="G200" s="91" t="n"/>
      <c r="H200" s="91" t="n"/>
      <c r="I200" s="91" t="n"/>
      <c r="J200" s="183" t="n"/>
      <c r="K200" s="44" t="n"/>
      <c r="L200" s="44" t="n"/>
    </row>
    <row r="201">
      <c r="A201" s="99" t="inlineStr">
        <is>
          <t>Total Energy Consumption</t>
        </is>
      </c>
      <c r="B201" s="99" t="inlineStr">
        <is>
          <t>EJ</t>
        </is>
      </c>
      <c r="C201" s="142">
        <f>SUM(C202:C205)</f>
        <v/>
      </c>
      <c r="D201" s="142">
        <f>SUM(D202:D205)</f>
        <v/>
      </c>
      <c r="E201" s="142">
        <f>SUM(E202:E205)</f>
        <v/>
      </c>
      <c r="F201" s="142">
        <f>SUM(F202:F205)</f>
        <v/>
      </c>
      <c r="G201" s="142">
        <f>SUM(G202:G205)</f>
        <v/>
      </c>
      <c r="H201" s="142">
        <f>SUM(H202:H205)</f>
        <v/>
      </c>
      <c r="I201" s="142">
        <f>SUM(I202:I205)</f>
        <v/>
      </c>
      <c r="J201" s="44" t="n"/>
      <c r="K201" s="44" t="n"/>
      <c r="L201" s="44" t="n"/>
    </row>
    <row r="202">
      <c r="A202" s="22" t="inlineStr">
        <is>
          <t>Total Other non-ferrous metals (Aluminum excl.)</t>
        </is>
      </c>
      <c r="B202" s="99" t="inlineStr">
        <is>
          <t>EJ</t>
        </is>
      </c>
      <c r="C202" s="37" t="n"/>
      <c r="D202" s="37" t="n"/>
      <c r="E202" s="37" t="n">
        <v>0.185056</v>
      </c>
      <c r="F202" s="37" t="n">
        <v>0.258091</v>
      </c>
      <c r="G202" s="37" t="n">
        <v>0.348172</v>
      </c>
      <c r="H202" s="37" t="n"/>
      <c r="I202" s="37" t="n"/>
      <c r="J202" s="44" t="n"/>
      <c r="K202" s="44" t="n"/>
      <c r="L202" s="44" t="n"/>
    </row>
    <row r="203">
      <c r="A203" s="22" t="inlineStr">
        <is>
          <t>Total Food and Tobacco</t>
        </is>
      </c>
      <c r="B203" s="99" t="inlineStr">
        <is>
          <t>EJ</t>
        </is>
      </c>
      <c r="C203" s="37" t="n"/>
      <c r="D203" s="37" t="n"/>
      <c r="E203" s="37" t="n">
        <v>0.085886</v>
      </c>
      <c r="F203" s="37" t="n">
        <v>0.127582</v>
      </c>
      <c r="G203" s="37" t="n">
        <v>0.183103</v>
      </c>
      <c r="H203" s="37" t="n"/>
      <c r="I203" s="37" t="n"/>
      <c r="J203" s="44" t="n"/>
      <c r="K203" s="44" t="n"/>
      <c r="L203" s="44" t="n"/>
    </row>
    <row r="204">
      <c r="A204" s="22" t="inlineStr">
        <is>
          <t>Total Machinery and transport equipment</t>
        </is>
      </c>
      <c r="B204" s="99" t="inlineStr">
        <is>
          <t>EJ</t>
        </is>
      </c>
      <c r="C204" s="37" t="n"/>
      <c r="D204" s="37" t="n"/>
      <c r="E204" s="37" t="n"/>
      <c r="F204" s="37" t="n"/>
      <c r="G204" s="37" t="n"/>
      <c r="H204" s="37" t="n"/>
      <c r="I204" s="37" t="n"/>
      <c r="J204" s="44" t="n"/>
      <c r="K204" s="44" t="n"/>
      <c r="L204" s="44" t="n"/>
    </row>
    <row r="205">
      <c r="A205" s="22" t="inlineStr">
        <is>
          <t>Total Other LI</t>
        </is>
      </c>
      <c r="B205" s="99" t="inlineStr">
        <is>
          <t>EJ</t>
        </is>
      </c>
      <c r="C205" s="37" t="n"/>
      <c r="D205" s="37" t="n"/>
      <c r="E205" s="37" t="n">
        <v>0.144497</v>
      </c>
      <c r="F205" s="37" t="n">
        <v>0.123446</v>
      </c>
      <c r="G205" s="37" t="n">
        <v>0.161385</v>
      </c>
      <c r="H205" s="37" t="n"/>
      <c r="I205" s="37" t="n"/>
      <c r="J205" s="44" t="n"/>
      <c r="K205" s="44" t="n"/>
      <c r="L205" s="44" t="n"/>
    </row>
    <row r="206">
      <c r="A206" s="91" t="inlineStr">
        <is>
          <t>By fuels</t>
        </is>
      </c>
      <c r="B206" s="91" t="n"/>
      <c r="C206" s="91" t="n"/>
      <c r="D206" s="91" t="n"/>
      <c r="E206" s="91" t="n"/>
      <c r="F206" s="91" t="n"/>
      <c r="G206" s="91" t="n"/>
      <c r="H206" s="91" t="n"/>
      <c r="I206" s="91" t="n"/>
      <c r="J206" s="44" t="n"/>
      <c r="K206" s="44" t="n"/>
      <c r="L206" s="44" t="n"/>
    </row>
    <row r="207">
      <c r="A207" s="99" t="inlineStr">
        <is>
          <t>Total Energy Consumption</t>
        </is>
      </c>
      <c r="B207" s="99" t="inlineStr">
        <is>
          <t>EJ</t>
        </is>
      </c>
      <c r="C207" s="142">
        <f>SUM(C208:C224)</f>
        <v/>
      </c>
      <c r="D207" s="142">
        <f>SUM(D208:D224)</f>
        <v/>
      </c>
      <c r="E207" s="142">
        <f>SUM(E208:E224)</f>
        <v/>
      </c>
      <c r="F207" s="142">
        <f>SUM(F208:F224)</f>
        <v/>
      </c>
      <c r="G207" s="142">
        <f>SUM(G208:G224)</f>
        <v/>
      </c>
      <c r="H207" s="142">
        <f>SUM(H208:H224)</f>
        <v/>
      </c>
      <c r="I207" s="142">
        <f>SUM(I208:I224)</f>
        <v/>
      </c>
      <c r="J207" s="44" t="n"/>
      <c r="K207" s="44" t="n"/>
      <c r="L207" s="44" t="n"/>
    </row>
    <row r="208">
      <c r="A208" s="99" t="inlineStr">
        <is>
          <t xml:space="preserve">SOLID FUEL: Sub-Bituminous Coal </t>
        </is>
      </c>
      <c r="B208" s="99" t="inlineStr">
        <is>
          <t>EJ</t>
        </is>
      </c>
      <c r="C208" s="37" t="n"/>
      <c r="D208" s="37" t="n"/>
      <c r="E208" s="37" t="n">
        <v>0.161672</v>
      </c>
      <c r="F208" s="37" t="n">
        <v>0.117585</v>
      </c>
      <c r="G208" s="37" t="n">
        <v>0.001067</v>
      </c>
      <c r="H208" s="37" t="n"/>
      <c r="I208" s="37" t="n"/>
      <c r="J208" s="44" t="n"/>
      <c r="K208" s="44" t="n"/>
      <c r="L208" s="44" t="n"/>
    </row>
    <row r="209">
      <c r="A209" s="99" t="inlineStr">
        <is>
          <t xml:space="preserve">SOLID FUEL: Anthracite </t>
        </is>
      </c>
      <c r="B209" s="99" t="inlineStr">
        <is>
          <t>EJ</t>
        </is>
      </c>
      <c r="C209" s="37" t="n"/>
      <c r="D209" s="37" t="n"/>
      <c r="E209" s="37" t="n"/>
      <c r="F209" s="37" t="n"/>
      <c r="G209" s="37" t="n"/>
      <c r="H209" s="37" t="n"/>
      <c r="I209" s="37" t="n"/>
      <c r="J209" s="44" t="n"/>
      <c r="K209" s="44" t="n"/>
      <c r="L209" s="44" t="n"/>
    </row>
    <row r="210">
      <c r="A210" s="99" t="inlineStr">
        <is>
          <t xml:space="preserve">SOLID FUEL: Lignite </t>
        </is>
      </c>
      <c r="B210" s="99" t="inlineStr">
        <is>
          <t>EJ</t>
        </is>
      </c>
      <c r="C210" s="37" t="n"/>
      <c r="D210" s="37" t="n"/>
      <c r="E210" s="37" t="n"/>
      <c r="F210" s="37" t="n"/>
      <c r="G210" s="37" t="n"/>
      <c r="H210" s="37" t="n"/>
      <c r="I210" s="37" t="n"/>
      <c r="J210" s="44" t="n"/>
      <c r="K210" s="44" t="n"/>
      <c r="L210" s="44" t="n"/>
    </row>
    <row r="211">
      <c r="A211" s="99" t="inlineStr">
        <is>
          <t>SOLID FUEL: Coking Coal</t>
        </is>
      </c>
      <c r="B211" s="99" t="inlineStr">
        <is>
          <t>EJ</t>
        </is>
      </c>
      <c r="C211" s="37" t="n"/>
      <c r="D211" s="37" t="n"/>
      <c r="E211" s="37" t="n"/>
      <c r="F211" s="37" t="n"/>
      <c r="G211" s="37" t="n"/>
      <c r="H211" s="37" t="n"/>
      <c r="I211" s="37" t="n"/>
      <c r="J211" s="44" t="n"/>
      <c r="K211" s="44" t="n"/>
      <c r="L211" s="44" t="n"/>
    </row>
    <row r="212">
      <c r="A212" s="99" t="inlineStr">
        <is>
          <t>SOLID FUEL: Petroleum Coke</t>
        </is>
      </c>
      <c r="B212" s="99" t="inlineStr">
        <is>
          <t>EJ</t>
        </is>
      </c>
      <c r="C212" s="37" t="n"/>
      <c r="D212" s="37" t="n"/>
      <c r="E212" s="37" t="n"/>
      <c r="F212" s="37" t="n"/>
      <c r="G212" s="37" t="n"/>
      <c r="H212" s="37" t="n"/>
      <c r="I212" s="37" t="n"/>
      <c r="J212" s="44" t="n"/>
      <c r="K212" s="44" t="n"/>
      <c r="L212" s="44" t="n"/>
    </row>
    <row r="213">
      <c r="A213" s="99" t="inlineStr">
        <is>
          <t>LIQUID FUEL: Kerosene</t>
        </is>
      </c>
      <c r="B213" s="99" t="inlineStr">
        <is>
          <t>EJ</t>
        </is>
      </c>
      <c r="C213" s="37" t="n"/>
      <c r="D213" s="37" t="n"/>
      <c r="E213" s="37" t="n"/>
      <c r="F213" s="37" t="n"/>
      <c r="G213" s="37" t="n"/>
      <c r="H213" s="37" t="n"/>
      <c r="I213" s="37" t="n"/>
      <c r="J213" s="44" t="n"/>
      <c r="K213" s="44" t="n"/>
      <c r="L213" s="44" t="n"/>
    </row>
    <row r="214">
      <c r="A214" s="99" t="inlineStr">
        <is>
          <t>LIQUID FUEL: Diesel Oil</t>
        </is>
      </c>
      <c r="B214" s="99" t="inlineStr">
        <is>
          <t>EJ</t>
        </is>
      </c>
      <c r="C214" s="37" t="n"/>
      <c r="D214" s="37" t="n"/>
      <c r="E214" s="37" t="n">
        <v>0.035628</v>
      </c>
      <c r="F214" s="37" t="n">
        <v>0.050102</v>
      </c>
      <c r="G214" s="37" t="n">
        <v>0.001223</v>
      </c>
      <c r="H214" s="37" t="n"/>
      <c r="I214" s="37" t="n"/>
      <c r="J214" s="44" t="n"/>
      <c r="K214" s="44" t="n"/>
      <c r="L214" s="44" t="n"/>
    </row>
    <row r="215">
      <c r="A215" s="99" t="inlineStr">
        <is>
          <t>LIQUID FUEL: Residual Fuel Oil</t>
        </is>
      </c>
      <c r="B215" s="99" t="inlineStr">
        <is>
          <t>EJ</t>
        </is>
      </c>
      <c r="C215" s="37" t="n"/>
      <c r="D215" s="37" t="n"/>
      <c r="E215" s="37" t="n"/>
      <c r="F215" s="37" t="n"/>
      <c r="G215" s="37" t="n"/>
      <c r="H215" s="37" t="n"/>
      <c r="I215" s="37" t="n"/>
      <c r="J215" s="44" t="n"/>
      <c r="K215" s="44" t="n"/>
      <c r="L215" s="44" t="n"/>
    </row>
    <row r="216">
      <c r="A216" s="99" t="inlineStr">
        <is>
          <t>LIQUID FUEL: Liquefied Petroleum Gases</t>
        </is>
      </c>
      <c r="B216" s="99" t="inlineStr">
        <is>
          <t>EJ</t>
        </is>
      </c>
      <c r="C216" s="37" t="n"/>
      <c r="D216" s="37" t="n"/>
      <c r="E216" s="37" t="n">
        <v>0.000146</v>
      </c>
      <c r="F216" s="37" t="n"/>
      <c r="G216" s="37" t="n"/>
      <c r="H216" s="37" t="n"/>
      <c r="I216" s="37" t="n"/>
      <c r="J216" s="44" t="n"/>
      <c r="K216" s="44" t="n"/>
      <c r="L216" s="44" t="n"/>
    </row>
    <row r="217">
      <c r="A217" s="99" t="inlineStr">
        <is>
          <t>LIQUID FUEL: Natural Gas Liquids</t>
        </is>
      </c>
      <c r="B217" s="99" t="inlineStr">
        <is>
          <t>EJ</t>
        </is>
      </c>
      <c r="C217" s="37" t="n"/>
      <c r="D217" s="37" t="n"/>
      <c r="E217" s="37" t="n"/>
      <c r="F217" s="37" t="n"/>
      <c r="G217" s="37" t="n"/>
      <c r="H217" s="37" t="n"/>
      <c r="I217" s="37" t="n"/>
      <c r="J217" s="44" t="n"/>
      <c r="K217" s="44" t="n"/>
      <c r="L217" s="44" t="n"/>
    </row>
    <row r="218">
      <c r="A218" s="99" t="inlineStr">
        <is>
          <t>LIQUID FUEL: Crude Oil or Naptha</t>
        </is>
      </c>
      <c r="B218" s="99" t="inlineStr">
        <is>
          <t>EJ</t>
        </is>
      </c>
      <c r="C218" s="37" t="n"/>
      <c r="D218" s="37" t="n"/>
      <c r="E218" s="37" t="n"/>
      <c r="F218" s="37" t="n"/>
      <c r="G218" s="37" t="n"/>
      <c r="H218" s="37" t="n"/>
      <c r="I218" s="37" t="n"/>
      <c r="J218" s="44" t="n"/>
      <c r="K218" s="44" t="n"/>
      <c r="L218" s="44" t="n"/>
    </row>
    <row r="219">
      <c r="A219" s="99" t="inlineStr">
        <is>
          <t xml:space="preserve">GASEOUS FUEL: Natural Gas </t>
        </is>
      </c>
      <c r="B219" s="99" t="inlineStr">
        <is>
          <t>EJ</t>
        </is>
      </c>
      <c r="C219" s="37" t="n"/>
      <c r="D219" s="37" t="n"/>
      <c r="E219" s="37" t="n">
        <v>0.015403</v>
      </c>
      <c r="F219" s="37" t="n">
        <v>5e-05</v>
      </c>
      <c r="G219" s="37" t="n">
        <v>7.2e-05</v>
      </c>
      <c r="H219" s="37" t="n"/>
      <c r="I219" s="37" t="n"/>
      <c r="J219" s="44" t="n"/>
      <c r="K219" s="44" t="n"/>
      <c r="L219" s="44" t="n"/>
    </row>
    <row r="220">
      <c r="A220" s="99" t="inlineStr">
        <is>
          <t>BIOMASS FUEL: Wood/Wood Waste, other Biomass</t>
        </is>
      </c>
      <c r="B220" s="99" t="inlineStr">
        <is>
          <t>EJ</t>
        </is>
      </c>
      <c r="C220" s="37" t="n"/>
      <c r="D220" s="37" t="n"/>
      <c r="E220" s="37" t="n">
        <v>0.047303</v>
      </c>
      <c r="F220" s="37" t="n">
        <v>0.109925</v>
      </c>
      <c r="G220" s="37" t="n">
        <v>0.157762</v>
      </c>
      <c r="H220" s="37" t="n"/>
      <c r="I220" s="37" t="n"/>
      <c r="J220" s="44" t="n"/>
      <c r="K220" s="44" t="n"/>
      <c r="L220" s="44" t="n"/>
    </row>
    <row r="221">
      <c r="A221" s="99" t="inlineStr">
        <is>
          <t>WASTE FUEL: Plastics, tyres</t>
        </is>
      </c>
      <c r="B221" s="99" t="inlineStr">
        <is>
          <t>EJ</t>
        </is>
      </c>
      <c r="C221" s="37" t="n"/>
      <c r="D221" s="37" t="n"/>
      <c r="E221" s="37" t="n">
        <v>0.020241</v>
      </c>
      <c r="F221" s="37" t="n">
        <v>0.020494</v>
      </c>
      <c r="G221" s="37" t="n"/>
      <c r="H221" s="37" t="n"/>
      <c r="I221" s="37" t="n"/>
      <c r="J221" s="44" t="n"/>
      <c r="K221" s="44" t="n"/>
      <c r="L221" s="44" t="n"/>
    </row>
    <row r="222">
      <c r="A222" s="99" t="inlineStr">
        <is>
          <t>RENEWABLE ENERGY: Green hydrogen, Solar thermal</t>
        </is>
      </c>
      <c r="B222" s="99" t="inlineStr">
        <is>
          <t>EJ</t>
        </is>
      </c>
      <c r="C222" s="37" t="n"/>
      <c r="D222" s="37" t="n"/>
      <c r="E222" s="37" t="n"/>
      <c r="F222" s="37" t="n"/>
      <c r="G222" s="37" t="n">
        <v>0.028863</v>
      </c>
      <c r="H222" s="37" t="n"/>
      <c r="I222" s="37" t="n"/>
      <c r="J222" s="44" t="n"/>
      <c r="K222" s="44" t="n"/>
      <c r="L222" s="44" t="n"/>
    </row>
    <row r="223">
      <c r="A223" s="99" t="inlineStr">
        <is>
          <t>ELECTRICITY</t>
        </is>
      </c>
      <c r="B223" s="99" t="inlineStr">
        <is>
          <t>EJ</t>
        </is>
      </c>
      <c r="C223" s="37" t="n"/>
      <c r="D223" s="37" t="n"/>
      <c r="E223" s="37" t="n">
        <v>0.135046</v>
      </c>
      <c r="F223" s="37" t="n">
        <v>0.210963</v>
      </c>
      <c r="G223" s="37" t="n">
        <v>0.503672</v>
      </c>
      <c r="H223" s="37" t="n"/>
      <c r="I223" s="37" t="n"/>
      <c r="J223" s="44" t="n"/>
      <c r="K223" s="44" t="n"/>
      <c r="L223" s="44" t="n"/>
    </row>
    <row r="224">
      <c r="A224" s="99" t="inlineStr">
        <is>
          <t>Others (liquid / gaseous biofuels, … - please specify)</t>
        </is>
      </c>
      <c r="B224" s="99" t="inlineStr">
        <is>
          <t>EJ</t>
        </is>
      </c>
      <c r="C224" s="37" t="n"/>
      <c r="D224" s="37" t="n"/>
      <c r="E224" s="37" t="n"/>
      <c r="F224" s="37" t="n"/>
      <c r="G224" s="37" t="n"/>
      <c r="H224" s="37" t="n"/>
      <c r="I224" s="37" t="n"/>
      <c r="J224" s="44" t="n"/>
      <c r="K224" s="44" t="n"/>
      <c r="L224" s="44" t="n"/>
    </row>
    <row r="225">
      <c r="A225" s="103" t="inlineStr">
        <is>
          <t>ALL Light Industries - Combustion and Process related emissions - without counting CCS</t>
        </is>
      </c>
      <c r="B225" s="16" t="n"/>
      <c r="C225" s="16" t="n"/>
      <c r="D225" s="16" t="n"/>
      <c r="E225" s="16" t="n"/>
      <c r="F225" s="16" t="n"/>
      <c r="G225" s="16" t="n"/>
      <c r="H225" s="16" t="n"/>
      <c r="I225" s="16" t="n"/>
      <c r="J225" s="44" t="n"/>
      <c r="K225" s="44" t="n"/>
      <c r="L225" s="44" t="n"/>
    </row>
    <row r="226">
      <c r="A226" s="91" t="inlineStr">
        <is>
          <t>Total Emissions - without counting CCS</t>
        </is>
      </c>
      <c r="B226" s="91" t="n"/>
      <c r="C226" s="91" t="n"/>
      <c r="D226" s="91" t="n"/>
      <c r="E226" s="91" t="n"/>
      <c r="F226" s="91" t="n"/>
      <c r="G226" s="91" t="n"/>
      <c r="H226" s="91" t="n"/>
      <c r="I226" s="91" t="n"/>
      <c r="J226" s="44" t="n"/>
      <c r="K226" s="44" t="n"/>
      <c r="L226" s="44" t="n"/>
    </row>
    <row r="227">
      <c r="A227" s="22" t="inlineStr">
        <is>
          <t>Combustion CO2 Light Industries</t>
        </is>
      </c>
      <c r="B227" s="99" t="inlineStr">
        <is>
          <t>Mt CO2</t>
        </is>
      </c>
      <c r="C227" s="37" t="n"/>
      <c r="D227" s="37" t="n"/>
      <c r="E227" s="37" t="n">
        <v>20.92918</v>
      </c>
      <c r="F227" s="37" t="n">
        <v>16.91046</v>
      </c>
      <c r="G227" s="37" t="n">
        <v>0.197285</v>
      </c>
      <c r="H227" s="37" t="n"/>
      <c r="I227" s="37" t="n"/>
      <c r="J227" s="44" t="n"/>
      <c r="K227" s="44" t="n"/>
      <c r="L227" s="44" t="n"/>
    </row>
    <row r="228">
      <c r="A228" s="22" t="inlineStr">
        <is>
          <t>Combustion non-CO2 Light Industries</t>
        </is>
      </c>
      <c r="B228" s="99" t="inlineStr">
        <is>
          <t>Mt CO2e</t>
        </is>
      </c>
      <c r="C228" s="37" t="n"/>
      <c r="D228" s="37" t="n"/>
      <c r="E228" s="37" t="n">
        <v>0.112478</v>
      </c>
      <c r="F228" s="37" t="n">
        <v>0.09803199999999999</v>
      </c>
      <c r="G228" s="37" t="n">
        <v>0.000727</v>
      </c>
      <c r="H228" s="37" t="n"/>
      <c r="I228" s="37" t="n"/>
      <c r="J228" s="44" t="n"/>
      <c r="K228" s="44" t="n"/>
      <c r="L228" s="44" t="n"/>
    </row>
    <row r="229">
      <c r="A229" s="22" t="inlineStr">
        <is>
          <t>Process CO2 Light Industries</t>
        </is>
      </c>
      <c r="B229" s="99" t="inlineStr">
        <is>
          <t>Mt CO2e</t>
        </is>
      </c>
      <c r="C229" s="37" t="n"/>
      <c r="D229" s="37" t="n"/>
      <c r="E229" s="37" t="n"/>
      <c r="F229" s="37" t="n"/>
      <c r="G229" s="37" t="n"/>
      <c r="H229" s="37" t="n"/>
      <c r="I229" s="37" t="n"/>
      <c r="J229" s="44" t="n"/>
      <c r="K229" s="44" t="n"/>
      <c r="L229" s="44" t="n"/>
    </row>
    <row r="230">
      <c r="A230" s="22" t="inlineStr">
        <is>
          <t>Process CH4, SF6, others Light Industries</t>
        </is>
      </c>
      <c r="B230" s="99" t="inlineStr">
        <is>
          <t>Mt CO2e</t>
        </is>
      </c>
      <c r="C230" s="37" t="n"/>
      <c r="D230" s="37" t="n"/>
      <c r="E230" s="37" t="n"/>
      <c r="F230" s="37" t="n"/>
      <c r="G230" s="37" t="n"/>
      <c r="H230" s="37" t="n"/>
      <c r="I230" s="37" t="n"/>
      <c r="J230" s="44" t="n"/>
      <c r="K230" s="44" t="n"/>
      <c r="L230" s="44" t="n"/>
    </row>
    <row r="231">
      <c r="A231" s="101" t="inlineStr">
        <is>
          <t>Total</t>
        </is>
      </c>
      <c r="B231" s="101" t="inlineStr">
        <is>
          <t>Mt CO2e</t>
        </is>
      </c>
      <c r="C231" s="142">
        <f>SUM(C227:C230)</f>
        <v/>
      </c>
      <c r="D231" s="142">
        <f>SUM(D227:D230)</f>
        <v/>
      </c>
      <c r="E231" s="142">
        <f>SUM(E227:E230)</f>
        <v/>
      </c>
      <c r="F231" s="142">
        <f>SUM(F227:F230)</f>
        <v/>
      </c>
      <c r="G231" s="142">
        <f>SUM(G227:G230)</f>
        <v/>
      </c>
      <c r="H231" s="142">
        <f>SUM(H227:H230)</f>
        <v/>
      </c>
      <c r="I231" s="142">
        <f>SUM(I227:I230)</f>
        <v/>
      </c>
      <c r="J231" s="44" t="n"/>
      <c r="K231" s="44" t="n"/>
      <c r="L231" s="44" t="n"/>
    </row>
    <row r="232">
      <c r="A232" s="91" t="inlineStr">
        <is>
          <t>Total Combustion CO2 - without counting CCS</t>
        </is>
      </c>
      <c r="B232" s="91" t="n"/>
      <c r="C232" s="91" t="n"/>
      <c r="D232" s="91" t="n"/>
      <c r="E232" s="91" t="n"/>
      <c r="F232" s="91" t="n"/>
      <c r="G232" s="91" t="n"/>
      <c r="H232" s="91" t="n"/>
      <c r="I232" s="91" t="n"/>
      <c r="J232" s="44" t="n"/>
      <c r="K232" s="44" t="n"/>
      <c r="L232" s="44" t="n"/>
    </row>
    <row r="233">
      <c r="A233" s="22" t="inlineStr">
        <is>
          <t>of which: Other non-ferrous metals (Aluminium excl.)</t>
        </is>
      </c>
      <c r="B233" s="99" t="inlineStr">
        <is>
          <t>Mt CO2</t>
        </is>
      </c>
      <c r="C233" s="37" t="n"/>
      <c r="D233" s="37" t="n"/>
      <c r="E233" s="37" t="n">
        <v>7.001043</v>
      </c>
      <c r="F233" s="37" t="n">
        <v>9.701501</v>
      </c>
      <c r="G233" s="37" t="n">
        <v>0.197285</v>
      </c>
      <c r="H233" s="37" t="n"/>
      <c r="I233" s="37" t="n"/>
      <c r="J233" s="44" t="n"/>
      <c r="K233" s="44" t="n"/>
      <c r="L233" s="44" t="n"/>
    </row>
    <row r="234">
      <c r="A234" s="22" t="inlineStr">
        <is>
          <t>of which: Food and Tobacco</t>
        </is>
      </c>
      <c r="B234" s="99" t="inlineStr">
        <is>
          <t>Mt CO2</t>
        </is>
      </c>
      <c r="C234" s="37" t="n"/>
      <c r="D234" s="37" t="n"/>
      <c r="E234" s="37" t="n">
        <v>2.194969</v>
      </c>
      <c r="F234" s="37" t="n"/>
      <c r="G234" s="37" t="n"/>
      <c r="H234" s="37" t="n"/>
      <c r="I234" s="37" t="n"/>
      <c r="J234" s="44" t="n"/>
      <c r="K234" s="44" t="n"/>
      <c r="L234" s="44" t="n"/>
    </row>
    <row r="235">
      <c r="A235" s="22" t="inlineStr">
        <is>
          <t>of which: Machinery and transport equipment</t>
        </is>
      </c>
      <c r="B235" s="99" t="inlineStr">
        <is>
          <t>Mt CO2</t>
        </is>
      </c>
      <c r="C235" s="37" t="n"/>
      <c r="D235" s="37" t="n"/>
      <c r="E235" s="37" t="n"/>
      <c r="F235" s="37" t="n"/>
      <c r="G235" s="37" t="n"/>
      <c r="H235" s="37" t="n"/>
      <c r="I235" s="37" t="n"/>
      <c r="J235" s="44" t="n"/>
      <c r="K235" s="44" t="n"/>
      <c r="L235" s="44" t="n"/>
    </row>
    <row r="236">
      <c r="A236" s="22" t="inlineStr">
        <is>
          <t>of which: Other LI</t>
        </is>
      </c>
      <c r="B236" s="99" t="inlineStr">
        <is>
          <t>Mt CO2</t>
        </is>
      </c>
      <c r="C236" s="37" t="n"/>
      <c r="D236" s="37" t="n"/>
      <c r="E236" s="37" t="n">
        <v>11.733169</v>
      </c>
      <c r="F236" s="37" t="n">
        <v>7.20896</v>
      </c>
      <c r="G236" s="37" t="n"/>
      <c r="H236" s="37" t="n"/>
      <c r="I236" s="37" t="n"/>
      <c r="J236" s="44" t="n"/>
      <c r="K236" s="44" t="n"/>
      <c r="L236" s="44" t="n"/>
    </row>
    <row r="237">
      <c r="A237" s="101" t="inlineStr">
        <is>
          <t>Total</t>
        </is>
      </c>
      <c r="B237" s="101" t="inlineStr">
        <is>
          <t>Mt CO2</t>
        </is>
      </c>
      <c r="C237" s="142">
        <f>SUM(C233:C236)</f>
        <v/>
      </c>
      <c r="D237" s="142">
        <f>SUM(D233:D236)</f>
        <v/>
      </c>
      <c r="E237" s="142">
        <f>SUM(E233:E236)</f>
        <v/>
      </c>
      <c r="F237" s="142">
        <f>SUM(F233:F236)</f>
        <v/>
      </c>
      <c r="G237" s="142">
        <f>SUM(G233:G236)</f>
        <v/>
      </c>
      <c r="H237" s="142">
        <f>SUM(H233:H236)</f>
        <v/>
      </c>
      <c r="I237" s="142">
        <f>SUM(I233:I236)</f>
        <v/>
      </c>
      <c r="J237" s="44" t="n"/>
      <c r="K237" s="44" t="n"/>
      <c r="L237" s="44" t="n"/>
    </row>
    <row r="238">
      <c r="A238" s="91" t="inlineStr">
        <is>
          <t>Total Combustion non-CO2 emissions - without counting CCS</t>
        </is>
      </c>
      <c r="B238" s="91" t="n"/>
      <c r="C238" s="91" t="n"/>
      <c r="D238" s="91" t="n"/>
      <c r="E238" s="91" t="n"/>
      <c r="F238" s="91" t="n"/>
      <c r="G238" s="91" t="n"/>
      <c r="H238" s="91" t="n"/>
      <c r="I238" s="91" t="n"/>
      <c r="J238" s="44" t="n"/>
      <c r="K238" s="44" t="n"/>
      <c r="L238" s="44" t="n"/>
    </row>
    <row r="239">
      <c r="A239" s="22" t="inlineStr">
        <is>
          <t>of which: Other non-ferrous metals (Aluminium excl.)</t>
        </is>
      </c>
      <c r="B239" s="99" t="inlineStr">
        <is>
          <t>Mt CO2e</t>
        </is>
      </c>
      <c r="C239" s="37" t="n"/>
      <c r="D239" s="37" t="n"/>
      <c r="E239" s="37" t="n">
        <v>0.034577</v>
      </c>
      <c r="F239" s="37" t="n">
        <v>0.06858499999999999</v>
      </c>
      <c r="G239" s="37" t="n">
        <v>0.000727</v>
      </c>
      <c r="H239" s="37" t="n"/>
      <c r="I239" s="37" t="n"/>
      <c r="J239" s="44" t="n"/>
      <c r="K239" s="44" t="n"/>
      <c r="L239" s="44" t="n"/>
    </row>
    <row r="240">
      <c r="A240" s="22" t="inlineStr">
        <is>
          <t>of which: Food and Tobacco</t>
        </is>
      </c>
      <c r="B240" s="99" t="inlineStr">
        <is>
          <t>Mt CO2e</t>
        </is>
      </c>
      <c r="C240" s="37" t="n"/>
      <c r="D240" s="37" t="n"/>
      <c r="E240" s="37" t="n">
        <v>0.010803</v>
      </c>
      <c r="F240" s="37" t="n"/>
      <c r="G240" s="37" t="n"/>
      <c r="H240" s="37" t="n"/>
      <c r="I240" s="37" t="n"/>
      <c r="J240" s="44" t="n"/>
      <c r="K240" s="44" t="n"/>
      <c r="L240" s="44" t="n"/>
    </row>
    <row r="241">
      <c r="A241" s="22" t="inlineStr">
        <is>
          <t>of which: Machinery and transport equipment</t>
        </is>
      </c>
      <c r="B241" s="99" t="inlineStr">
        <is>
          <t>Mt CO2e</t>
        </is>
      </c>
      <c r="C241" s="37" t="n"/>
      <c r="D241" s="37" t="n"/>
      <c r="E241" s="37" t="n"/>
      <c r="F241" s="37" t="n"/>
      <c r="G241" s="37" t="n"/>
      <c r="H241" s="37" t="n"/>
      <c r="I241" s="37" t="n"/>
      <c r="J241" s="44" t="n"/>
      <c r="K241" s="44" t="n"/>
      <c r="L241" s="44" t="n"/>
    </row>
    <row r="242">
      <c r="A242" s="22" t="inlineStr">
        <is>
          <t>of which: Other LI</t>
        </is>
      </c>
      <c r="B242" s="99" t="inlineStr">
        <is>
          <t>Mt CO2e</t>
        </is>
      </c>
      <c r="C242" s="37" t="n"/>
      <c r="D242" s="37" t="n"/>
      <c r="E242" s="37" t="n">
        <v>0.067098</v>
      </c>
      <c r="F242" s="37" t="n">
        <v>0.029447</v>
      </c>
      <c r="G242" s="37" t="n"/>
      <c r="H242" s="37" t="n"/>
      <c r="I242" s="37" t="n"/>
      <c r="J242" s="44" t="n"/>
      <c r="K242" s="44" t="n"/>
      <c r="L242" s="44" t="n"/>
    </row>
    <row r="243">
      <c r="A243" s="101" t="inlineStr">
        <is>
          <t xml:space="preserve">Total </t>
        </is>
      </c>
      <c r="B243" s="101" t="inlineStr">
        <is>
          <t>Mt CO2e</t>
        </is>
      </c>
      <c r="C243" s="142">
        <f>SUM(C239:C242)</f>
        <v/>
      </c>
      <c r="D243" s="142">
        <f>SUM(D239:D242)</f>
        <v/>
      </c>
      <c r="E243" s="142">
        <f>SUM(E239:E242)</f>
        <v/>
      </c>
      <c r="F243" s="142">
        <f>SUM(F239:F242)</f>
        <v/>
      </c>
      <c r="G243" s="142">
        <f>SUM(G239:G242)</f>
        <v/>
      </c>
      <c r="H243" s="142">
        <f>SUM(H239:H242)</f>
        <v/>
      </c>
      <c r="I243" s="142">
        <f>SUM(I239:I242)</f>
        <v/>
      </c>
      <c r="J243" s="44" t="n"/>
      <c r="K243" s="44" t="n"/>
      <c r="L243" s="44" t="n"/>
    </row>
    <row r="244">
      <c r="A244" s="91" t="inlineStr">
        <is>
          <t>Total Process CO2 - without counting CCS</t>
        </is>
      </c>
      <c r="B244" s="91" t="n"/>
      <c r="C244" s="91" t="n"/>
      <c r="D244" s="91" t="n"/>
      <c r="E244" s="91" t="n"/>
      <c r="F244" s="91" t="n"/>
      <c r="G244" s="91" t="n"/>
      <c r="H244" s="91" t="n"/>
      <c r="I244" s="91" t="n"/>
      <c r="J244" s="44" t="n"/>
      <c r="K244" s="44" t="n"/>
      <c r="L244" s="44" t="n"/>
    </row>
    <row r="245">
      <c r="A245" s="22" t="inlineStr">
        <is>
          <t>of which: Other non-ferrous metals (Aluminium excl.)</t>
        </is>
      </c>
      <c r="B245" s="99" t="inlineStr">
        <is>
          <t>Mt CO2</t>
        </is>
      </c>
      <c r="C245" s="37" t="n"/>
      <c r="D245" s="37" t="n"/>
      <c r="E245" s="37" t="n"/>
      <c r="F245" s="37" t="n"/>
      <c r="G245" s="37" t="n"/>
      <c r="H245" s="37" t="n"/>
      <c r="I245" s="37" t="n"/>
      <c r="J245" s="44" t="n"/>
      <c r="K245" s="44" t="n"/>
      <c r="L245" s="44" t="n"/>
    </row>
    <row r="246">
      <c r="A246" s="22" t="inlineStr">
        <is>
          <t>of which: Food and Tobacco</t>
        </is>
      </c>
      <c r="B246" s="99" t="inlineStr">
        <is>
          <t>Mt CO2</t>
        </is>
      </c>
      <c r="C246" s="37" t="n"/>
      <c r="D246" s="37" t="n"/>
      <c r="E246" s="37" t="n"/>
      <c r="F246" s="37" t="n"/>
      <c r="G246" s="37" t="n"/>
      <c r="H246" s="37" t="n"/>
      <c r="I246" s="37" t="n"/>
      <c r="J246" s="44" t="n"/>
      <c r="K246" s="44" t="n"/>
      <c r="L246" s="44" t="n"/>
    </row>
    <row r="247">
      <c r="A247" s="22" t="inlineStr">
        <is>
          <t>of which: Machinery and transport equipment</t>
        </is>
      </c>
      <c r="B247" s="99" t="inlineStr">
        <is>
          <t>Mt CO2</t>
        </is>
      </c>
      <c r="C247" s="37" t="n"/>
      <c r="D247" s="37" t="n"/>
      <c r="E247" s="37" t="n"/>
      <c r="F247" s="37" t="n"/>
      <c r="G247" s="37" t="n"/>
      <c r="H247" s="37" t="n"/>
      <c r="I247" s="37" t="n"/>
      <c r="J247" s="44" t="n"/>
      <c r="K247" s="44" t="n"/>
      <c r="L247" s="44" t="n"/>
    </row>
    <row r="248">
      <c r="A248" s="22" t="inlineStr">
        <is>
          <t>of which: Other LI</t>
        </is>
      </c>
      <c r="B248" s="99" t="inlineStr">
        <is>
          <t>Mt CO2</t>
        </is>
      </c>
      <c r="C248" s="37" t="n"/>
      <c r="D248" s="37" t="n"/>
      <c r="E248" s="37" t="n"/>
      <c r="F248" s="37" t="n"/>
      <c r="G248" s="37" t="n"/>
      <c r="H248" s="37" t="n"/>
      <c r="I248" s="37" t="n"/>
      <c r="J248" s="44" t="n"/>
      <c r="K248" s="44" t="n"/>
      <c r="L248" s="44" t="n"/>
    </row>
    <row r="249">
      <c r="A249" s="101" t="inlineStr">
        <is>
          <t>Total</t>
        </is>
      </c>
      <c r="B249" s="101" t="inlineStr">
        <is>
          <t>Mt CO2</t>
        </is>
      </c>
      <c r="C249" s="142">
        <f>SUM(C245:C248)</f>
        <v/>
      </c>
      <c r="D249" s="142">
        <f>SUM(D245:D248)</f>
        <v/>
      </c>
      <c r="E249" s="142">
        <f>SUM(E245:E248)</f>
        <v/>
      </c>
      <c r="F249" s="142">
        <f>SUM(F245:F248)</f>
        <v/>
      </c>
      <c r="G249" s="142">
        <f>SUM(G245:G248)</f>
        <v/>
      </c>
      <c r="H249" s="142">
        <f>SUM(H245:H248)</f>
        <v/>
      </c>
      <c r="I249" s="142">
        <f>SUM(I245:I248)</f>
        <v/>
      </c>
      <c r="J249" s="44" t="n"/>
      <c r="K249" s="44" t="n"/>
      <c r="L249" s="44" t="n"/>
    </row>
    <row r="250">
      <c r="A250" s="91" t="inlineStr">
        <is>
          <t>Total Process non-CO2 (process CH4, SF6 in CO2e) - without counting CCS</t>
        </is>
      </c>
      <c r="B250" s="91" t="n"/>
      <c r="C250" s="91" t="n"/>
      <c r="D250" s="91" t="n"/>
      <c r="E250" s="91" t="n"/>
      <c r="F250" s="91" t="n"/>
      <c r="G250" s="91" t="n"/>
      <c r="H250" s="91" t="n"/>
      <c r="I250" s="91" t="n"/>
      <c r="J250" s="44" t="n"/>
      <c r="K250" s="44" t="n"/>
      <c r="L250" s="44" t="n"/>
    </row>
    <row r="251">
      <c r="A251" s="22" t="inlineStr">
        <is>
          <t>of which: Other non-ferrous metals (Aluminium excl.)</t>
        </is>
      </c>
      <c r="B251" s="99" t="inlineStr">
        <is>
          <t>Mt CO2e</t>
        </is>
      </c>
      <c r="C251" s="37" t="n"/>
      <c r="D251" s="37" t="n"/>
      <c r="E251" s="37" t="n"/>
      <c r="F251" s="37" t="n"/>
      <c r="G251" s="37" t="n"/>
      <c r="H251" s="37" t="n"/>
      <c r="I251" s="37" t="n"/>
      <c r="J251" s="44" t="n"/>
      <c r="K251" s="44" t="n"/>
      <c r="L251" s="44" t="n"/>
    </row>
    <row r="252">
      <c r="A252" s="22" t="inlineStr">
        <is>
          <t>of which: Food and Tobacco</t>
        </is>
      </c>
      <c r="B252" s="99" t="inlineStr">
        <is>
          <t>Mt CO2e</t>
        </is>
      </c>
      <c r="C252" s="37" t="n"/>
      <c r="D252" s="37" t="n"/>
      <c r="E252" s="37" t="n"/>
      <c r="F252" s="37" t="n"/>
      <c r="G252" s="37" t="n"/>
      <c r="H252" s="37" t="n"/>
      <c r="I252" s="37" t="n"/>
      <c r="J252" s="44" t="n"/>
      <c r="K252" s="44" t="n"/>
      <c r="L252" s="44" t="n"/>
    </row>
    <row r="253">
      <c r="A253" s="22" t="inlineStr">
        <is>
          <t>of which: Machinery and transport equipment</t>
        </is>
      </c>
      <c r="B253" s="99" t="inlineStr">
        <is>
          <t>Mt CO2e</t>
        </is>
      </c>
      <c r="C253" s="37" t="n"/>
      <c r="D253" s="37" t="n"/>
      <c r="E253" s="37" t="n"/>
      <c r="F253" s="37" t="n"/>
      <c r="G253" s="37" t="n"/>
      <c r="H253" s="37" t="n"/>
      <c r="I253" s="37" t="n"/>
      <c r="J253" s="44" t="n"/>
      <c r="K253" s="44" t="n"/>
      <c r="L253" s="44" t="n"/>
    </row>
    <row r="254">
      <c r="A254" s="22" t="inlineStr">
        <is>
          <t>of which: Other LI</t>
        </is>
      </c>
      <c r="B254" s="99" t="inlineStr">
        <is>
          <t>Mt CO2e</t>
        </is>
      </c>
      <c r="C254" s="37" t="n"/>
      <c r="D254" s="37" t="n"/>
      <c r="E254" s="37" t="n"/>
      <c r="F254" s="37" t="n"/>
      <c r="G254" s="37" t="n"/>
      <c r="H254" s="37" t="n"/>
      <c r="I254" s="37" t="n"/>
      <c r="J254" s="44" t="n"/>
      <c r="K254" s="44" t="n"/>
      <c r="L254" s="44" t="n"/>
    </row>
    <row r="255">
      <c r="A255" s="101" t="inlineStr">
        <is>
          <t xml:space="preserve">Total </t>
        </is>
      </c>
      <c r="B255" s="101" t="inlineStr">
        <is>
          <t>Mt CO2e</t>
        </is>
      </c>
      <c r="C255" s="142">
        <f>SUM(C251:C254)</f>
        <v/>
      </c>
      <c r="D255" s="142">
        <f>SUM(D251:D254)</f>
        <v/>
      </c>
      <c r="E255" s="142">
        <f>SUM(E251:E254)</f>
        <v/>
      </c>
      <c r="F255" s="142">
        <f>SUM(F251:F254)</f>
        <v/>
      </c>
      <c r="G255" s="142">
        <f>SUM(G251:G254)</f>
        <v/>
      </c>
      <c r="H255" s="142">
        <f>SUM(H251:H254)</f>
        <v/>
      </c>
      <c r="I255" s="142">
        <f>SUM(I251:I254)</f>
        <v/>
      </c>
      <c r="J255" s="44" t="n"/>
      <c r="K255" s="44" t="n"/>
      <c r="L255" s="44" t="n"/>
    </row>
    <row r="256">
      <c r="A256" s="103" t="inlineStr">
        <is>
          <t>Estimated ON-SITE CC(U)S - CO2 captured and stored</t>
        </is>
      </c>
      <c r="B256" s="16" t="n"/>
      <c r="C256" s="16" t="n"/>
      <c r="D256" s="16" t="n"/>
      <c r="E256" s="16" t="n"/>
      <c r="F256" s="16" t="n"/>
      <c r="G256" s="16" t="n"/>
      <c r="H256" s="16" t="n"/>
      <c r="I256" s="16" t="n"/>
      <c r="J256" s="44" t="n"/>
      <c r="K256" s="44" t="n"/>
      <c r="L256" s="44" t="n"/>
    </row>
    <row r="257">
      <c r="A257" s="22" t="inlineStr">
        <is>
          <t>On Other non-ferrous metals (Aluminium excl.) sites</t>
        </is>
      </c>
      <c r="B257" s="99" t="inlineStr">
        <is>
          <t>MtCO2 captured &amp; stored (positive values)</t>
        </is>
      </c>
      <c r="C257" s="37" t="n"/>
      <c r="D257" s="37" t="n"/>
      <c r="E257" s="37" t="n"/>
      <c r="F257" s="37" t="n"/>
      <c r="G257" s="37" t="n"/>
      <c r="H257" s="37" t="n"/>
      <c r="I257" s="37" t="n"/>
      <c r="J257" s="44" t="n"/>
      <c r="K257" s="44" t="n"/>
      <c r="L257" s="44" t="n"/>
    </row>
    <row r="258">
      <c r="A258" s="22" t="inlineStr">
        <is>
          <t>On Food and Tobacco sites</t>
        </is>
      </c>
      <c r="B258" s="99" t="inlineStr">
        <is>
          <t>MtCO2 captured &amp; stored (positive values)</t>
        </is>
      </c>
      <c r="C258" s="37" t="n"/>
      <c r="D258" s="37" t="n"/>
      <c r="E258" s="37" t="n"/>
      <c r="F258" s="37" t="n"/>
      <c r="G258" s="37" t="n"/>
      <c r="H258" s="37" t="n"/>
      <c r="I258" s="37" t="n"/>
      <c r="J258" s="44" t="n"/>
      <c r="K258" s="44" t="n"/>
      <c r="L258" s="44" t="n"/>
    </row>
    <row r="259">
      <c r="A259" s="22" t="inlineStr">
        <is>
          <t>On Machinery and transport equipment sites</t>
        </is>
      </c>
      <c r="B259" s="99" t="inlineStr">
        <is>
          <t>MtCO2 captured &amp; stored (positive values)</t>
        </is>
      </c>
      <c r="C259" s="37" t="n"/>
      <c r="D259" s="37" t="n"/>
      <c r="E259" s="37" t="n"/>
      <c r="F259" s="37" t="n"/>
      <c r="G259" s="37" t="n"/>
      <c r="H259" s="37" t="n"/>
      <c r="I259" s="37" t="n"/>
      <c r="J259" s="44" t="n"/>
      <c r="K259" s="44" t="n"/>
      <c r="L259" s="44" t="n"/>
    </row>
    <row r="260">
      <c r="A260" s="22" t="inlineStr">
        <is>
          <t>On other LI sites</t>
        </is>
      </c>
      <c r="B260" s="99" t="inlineStr">
        <is>
          <t>MtCO2 captured &amp; stored (positive values)</t>
        </is>
      </c>
      <c r="C260" s="37" t="n"/>
      <c r="D260" s="37" t="n"/>
      <c r="E260" s="37" t="n"/>
      <c r="F260" s="37" t="n"/>
      <c r="G260" s="37" t="n"/>
      <c r="H260" s="37" t="n"/>
      <c r="I260" s="37" t="n"/>
      <c r="J260" s="44" t="n"/>
      <c r="K260" s="44" t="n"/>
      <c r="L260" s="44" t="n"/>
    </row>
    <row r="261">
      <c r="A261" s="101" t="inlineStr">
        <is>
          <t>Total CO2 captured and stored</t>
        </is>
      </c>
      <c r="B261" s="101" t="inlineStr">
        <is>
          <t>MtCO2 captured &amp; stored (positive values)</t>
        </is>
      </c>
      <c r="C261" s="142">
        <f>SUM(C257:C260)</f>
        <v/>
      </c>
      <c r="D261" s="142">
        <f>SUM(D257:D260)</f>
        <v/>
      </c>
      <c r="E261" s="142">
        <f>SUM(E257:E260)</f>
        <v/>
      </c>
      <c r="F261" s="142">
        <f>SUM(F257:F260)</f>
        <v/>
      </c>
      <c r="G261" s="142">
        <f>SUM(G257:G260)</f>
        <v/>
      </c>
      <c r="H261" s="142">
        <f>SUM(H257:H260)</f>
        <v/>
      </c>
      <c r="I261" s="142">
        <f>SUM(I257:I260)</f>
        <v/>
      </c>
      <c r="J261" s="44" t="n"/>
      <c r="K261" s="44" t="n"/>
      <c r="L261" s="44" t="n"/>
    </row>
    <row r="262">
      <c r="A262" s="103" t="inlineStr">
        <is>
          <t>Net GHG emissions</t>
        </is>
      </c>
      <c r="B262" s="16" t="n"/>
      <c r="C262" s="16" t="n"/>
      <c r="D262" s="16" t="n"/>
      <c r="E262" s="16" t="n"/>
      <c r="F262" s="16" t="n"/>
      <c r="G262" s="16" t="n"/>
      <c r="H262" s="16" t="n"/>
      <c r="I262" s="16" t="n"/>
      <c r="J262" s="44" t="n"/>
      <c r="K262" s="44" t="n"/>
      <c r="L262" s="44" t="n"/>
    </row>
    <row r="263">
      <c r="A263" s="19" t="inlineStr">
        <is>
          <t>TOTAL net-GHG emissions</t>
        </is>
      </c>
      <c r="B263" s="19" t="inlineStr">
        <is>
          <t>Mt CO2e</t>
        </is>
      </c>
      <c r="C263" s="142">
        <f>C231-C261</f>
        <v/>
      </c>
      <c r="D263" s="142">
        <f>D231-D261</f>
        <v/>
      </c>
      <c r="E263" s="142">
        <f>E231-E261</f>
        <v/>
      </c>
      <c r="F263" s="142">
        <f>F231-F261</f>
        <v/>
      </c>
      <c r="G263" s="142">
        <f>G231-G261</f>
        <v/>
      </c>
      <c r="H263" s="142">
        <f>H231-H261</f>
        <v/>
      </c>
      <c r="I263" s="142">
        <f>I231-I261</f>
        <v/>
      </c>
      <c r="J263" s="44" t="n"/>
      <c r="K263" s="44" t="n"/>
      <c r="L263" s="44"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4"/>
  <sheetViews>
    <sheetView workbookViewId="0">
      <selection activeCell="A6" sqref="A6"/>
    </sheetView>
  </sheetViews>
  <sheetFormatPr baseColWidth="8" defaultColWidth="11.5546875" defaultRowHeight="14.4"/>
  <cols>
    <col width="46.5546875" customWidth="1" min="1" max="1"/>
    <col width="36.5546875" customWidth="1" min="2" max="3"/>
    <col width="76.21875" customWidth="1" min="4" max="4"/>
    <col width="36.5546875" customWidth="1" min="5" max="5"/>
  </cols>
  <sheetData>
    <row r="1" ht="15.6" customHeight="1">
      <c r="A1" s="104" t="inlineStr">
        <is>
          <t>The Pathways Design Framework: BUILDINGS RESIDENTIAL STORYLINE</t>
        </is>
      </c>
      <c r="B1" s="105" t="n"/>
      <c r="C1" s="105" t="n"/>
      <c r="D1" s="105" t="n"/>
      <c r="E1" s="105" t="n"/>
    </row>
    <row r="2" ht="15.6" customHeight="1">
      <c r="A2" s="2" t="inlineStr">
        <is>
          <t>version Aug 2023</t>
        </is>
      </c>
      <c r="B2" s="105" t="n"/>
      <c r="C2" s="105" t="n"/>
      <c r="D2" s="105" t="n"/>
      <c r="E2" s="105" t="n"/>
    </row>
    <row r="3" ht="15.6" customHeight="1">
      <c r="A3" s="106" t="inlineStr">
        <is>
          <t>Scenario Name:</t>
        </is>
      </c>
      <c r="B3" s="174">
        <f>'User guide'!B12</f>
        <v/>
      </c>
      <c r="C3" s="107" t="n"/>
      <c r="D3" s="106" t="n"/>
      <c r="E3" s="106" t="n"/>
    </row>
    <row r="4" ht="18" customHeight="1">
      <c r="A4" s="38" t="n"/>
      <c r="B4" s="39" t="n"/>
      <c r="C4" s="39" t="n"/>
      <c r="D4" s="14" t="n"/>
      <c r="E4" s="14"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RESIDENTIAL BUILDINGS decarbonization and key other sustainable development priorities </t>
        </is>
      </c>
      <c r="B6" s="42" t="n"/>
      <c r="C6" s="42" t="n"/>
      <c r="D6" s="59" t="inlineStr">
        <is>
          <t>- What are the main drivers of change explaining the change in : 
1) the demand for buildings (sqm/cap, sqm/GDP) 
2) the energy consumption in buildings 
3) the GHG content of energy used in buildings (gCO2/MJ)</t>
        </is>
      </c>
      <c r="E6" s="44" t="n"/>
    </row>
    <row r="7" ht="15.6" customHeight="1">
      <c r="A7" s="40" t="n"/>
      <c r="B7" s="40" t="n"/>
      <c r="C7" s="40" t="n"/>
      <c r="D7" s="40" t="n"/>
      <c r="E7" s="40" t="n"/>
    </row>
    <row r="8" ht="175.5" customHeight="1">
      <c r="A8" s="58" t="inlineStr">
        <is>
          <t>1) The development of housing floorspace and housing markets</t>
        </is>
      </c>
      <c r="B8" s="42" t="n"/>
      <c r="C8" s="42" t="n"/>
      <c r="D8" s="43"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8" s="44" t="n"/>
    </row>
    <row r="9" ht="140.25" customHeight="1">
      <c r="A9" s="58" t="inlineStr">
        <is>
          <t>2) The future of surface heating and cooling</t>
        </is>
      </c>
      <c r="B9" s="42" t="n"/>
      <c r="C9" s="42" t="n"/>
      <c r="D9" s="4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9" s="44" t="n"/>
    </row>
    <row r="10" ht="73.5" customHeight="1">
      <c r="A10" s="58" t="inlineStr">
        <is>
          <t>3) The future of cooking</t>
        </is>
      </c>
      <c r="B10" s="42" t="n"/>
      <c r="C10" s="42" t="n"/>
      <c r="D10" s="43" t="inlineStr">
        <is>
          <t>- Change in cooking systems: role of electricity-based devices or other improved tech
- Change in behaviors and occupancy and families' possibilities to outsource food elaboration</t>
        </is>
      </c>
      <c r="E10" s="44" t="n"/>
    </row>
    <row r="11" ht="106.5" customHeight="1">
      <c r="A11" s="58" t="inlineStr">
        <is>
          <t>4) The future of water heating</t>
        </is>
      </c>
      <c r="B11" s="42" t="n"/>
      <c r="C11" s="42" t="n"/>
      <c r="D11" s="4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11" s="44" t="n"/>
    </row>
    <row r="12" ht="76.5" customHeight="1">
      <c r="A12" s="58" t="inlineStr">
        <is>
          <t>5) The future of lighting and other electric appliances</t>
        </is>
      </c>
      <c r="B12" s="42" t="n"/>
      <c r="C12" s="42" t="n"/>
      <c r="D12" s="43" t="inlineStr">
        <is>
          <t>- Change in electric uses in buildings.
Be careful not to neglect the important dynamics that these consumptions can have, other than lightning.</t>
        </is>
      </c>
      <c r="E12" s="44" t="n"/>
    </row>
    <row r="13" ht="75.75" customHeight="1">
      <c r="A13" s="58" t="inlineStr">
        <is>
          <t>6) The development of energy infrastructures</t>
        </is>
      </c>
      <c r="B13" s="42" t="n"/>
      <c r="C13" s="42" t="n"/>
      <c r="D13" s="43" t="inlineStr">
        <is>
          <t xml:space="preserve">-What are the development of energy distribution infrastructures to deliver electricity, gas, heat or other vectors in the different main geographical areas?
</t>
        </is>
      </c>
      <c r="E13" s="44" t="n"/>
    </row>
    <row r="14">
      <c r="A14" s="108" t="n"/>
      <c r="B14" s="108" t="n"/>
      <c r="E14" s="108"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topLeftCell="A117" workbookViewId="0">
      <selection activeCell="A54" sqref="A54"/>
    </sheetView>
  </sheetViews>
  <sheetFormatPr baseColWidth="8" defaultColWidth="11.5546875" defaultRowHeight="14.4"/>
  <cols>
    <col width="46.21875" customWidth="1" min="1" max="1"/>
    <col width="31.77734375" customWidth="1" min="2" max="2"/>
    <col width="19.5546875" customWidth="1" min="10" max="10"/>
    <col width="16.77734375" bestFit="1" customWidth="1" min="11" max="11"/>
    <col width="17.44140625" bestFit="1" customWidth="1" min="12" max="12"/>
  </cols>
  <sheetData>
    <row r="1" ht="15.6" customHeight="1">
      <c r="A1" s="104" t="inlineStr">
        <is>
          <t>The Pathways Design Framework: BUILDINGS RESIDENTIAL DASHBOARD</t>
        </is>
      </c>
      <c r="B1" s="105" t="n"/>
      <c r="C1" s="105" t="n"/>
      <c r="D1" s="105" t="n"/>
      <c r="E1" s="105" t="n"/>
      <c r="F1" s="105" t="n"/>
      <c r="G1" s="105" t="n"/>
      <c r="H1" s="109" t="n"/>
      <c r="I1" s="105" t="n"/>
      <c r="J1" s="105" t="n"/>
    </row>
    <row r="2" ht="15.6" customHeight="1">
      <c r="A2" s="2" t="inlineStr">
        <is>
          <t>version Aug 2023</t>
        </is>
      </c>
      <c r="B2" s="105" t="n"/>
      <c r="C2" s="105" t="n"/>
      <c r="D2" s="105" t="n"/>
      <c r="E2" s="105" t="n"/>
      <c r="F2" s="105" t="n"/>
      <c r="G2" s="105" t="n"/>
      <c r="H2" s="109" t="n"/>
      <c r="I2" s="105" t="n"/>
      <c r="J2" s="105" t="n"/>
    </row>
    <row r="3" ht="15.6" customHeight="1">
      <c r="A3" s="106" t="inlineStr">
        <is>
          <t>Scenario Name:</t>
        </is>
      </c>
      <c r="B3" s="174">
        <f>'User guide'!B12</f>
        <v/>
      </c>
      <c r="C3" s="106" t="n"/>
      <c r="D3" s="106" t="n"/>
      <c r="E3" s="106" t="n"/>
      <c r="F3" s="106" t="n"/>
      <c r="G3" s="106" t="n"/>
      <c r="H3" s="106" t="n"/>
      <c r="I3" s="106" t="n"/>
      <c r="J3" s="106" t="n"/>
    </row>
    <row r="4">
      <c r="A4" s="175" t="n"/>
    </row>
    <row r="5" ht="15" customHeight="1" thickBot="1">
      <c r="A5" s="176" t="n"/>
      <c r="B5" s="176" t="n"/>
      <c r="C5" s="176" t="n"/>
      <c r="D5" s="176" t="n"/>
      <c r="E5" s="176" t="n"/>
      <c r="F5" s="176" t="n"/>
      <c r="G5" s="176" t="n"/>
      <c r="H5" s="176" t="n"/>
      <c r="I5" s="176" t="n"/>
      <c r="J5" s="176" t="n"/>
    </row>
    <row r="6">
      <c r="A6" s="111" t="n"/>
      <c r="B6" s="111" t="n"/>
      <c r="C6" s="111" t="n"/>
      <c r="D6" s="111" t="n"/>
      <c r="E6" s="111" t="n"/>
      <c r="F6" s="111" t="n"/>
      <c r="G6" s="111" t="n"/>
      <c r="H6" s="111" t="n"/>
      <c r="I6" s="111" t="n"/>
      <c r="J6" s="111" t="n"/>
    </row>
    <row r="7">
      <c r="A7" s="112" t="inlineStr">
        <is>
          <t>Extract of the Economy-wide DB TAB relevant rows for this sub-sector</t>
        </is>
      </c>
      <c r="B7" s="113" t="n"/>
      <c r="C7" s="113" t="n"/>
      <c r="D7" s="113" t="n"/>
      <c r="E7" s="113" t="n"/>
      <c r="F7" s="113" t="n"/>
      <c r="G7" s="113" t="n"/>
      <c r="H7" s="113" t="n"/>
      <c r="I7" s="113" t="n"/>
      <c r="J7" s="113" t="n"/>
    </row>
    <row r="8">
      <c r="A8" s="19" t="inlineStr">
        <is>
          <t>Average Floor Surface per capita</t>
        </is>
      </c>
      <c r="B8" s="19" t="inlineStr">
        <is>
          <t>sqm/cap</t>
        </is>
      </c>
      <c r="C8" s="238">
        <f>C26*10^9/(C19*10^6)</f>
        <v/>
      </c>
      <c r="D8" s="238">
        <f>D26*10^9/(D19*10^6)</f>
        <v/>
      </c>
      <c r="E8" s="238">
        <f>E26*10^9/(E19*10^6)</f>
        <v/>
      </c>
      <c r="F8" s="238">
        <f>F26*10^9/(F19*10^6)</f>
        <v/>
      </c>
      <c r="G8" s="238">
        <f>G26*10^9/(G19*10^6)</f>
        <v/>
      </c>
      <c r="H8" s="238">
        <f>H26*10^9/(H19*10^6)</f>
        <v/>
      </c>
      <c r="I8" s="238">
        <f>I26*10^9/(I19*10^6)</f>
        <v/>
      </c>
    </row>
    <row r="9">
      <c r="A9" s="19" t="inlineStr">
        <is>
          <t>Energy use per sqm</t>
        </is>
      </c>
      <c r="B9" s="19" t="inlineStr">
        <is>
          <t>MJ/sqm</t>
        </is>
      </c>
      <c r="C9" s="238">
        <f>C38*10^12/(C26*10^9)</f>
        <v/>
      </c>
      <c r="D9" s="238">
        <f>D38*10^12/(D26*10^9)</f>
        <v/>
      </c>
      <c r="E9" s="238">
        <f>E38*10^12/(E26*10^9)</f>
        <v/>
      </c>
      <c r="F9" s="238">
        <f>F38*10^12/(F26*10^9)</f>
        <v/>
      </c>
      <c r="G9" s="238">
        <f>G38*10^12/(G26*10^9)</f>
        <v/>
      </c>
      <c r="H9" s="238">
        <f>H38*10^12/(H26*10^9)</f>
        <v/>
      </c>
      <c r="I9" s="238">
        <f>I38*10^12/(I26*10^9)</f>
        <v/>
      </c>
      <c r="J9" s="57" t="n"/>
    </row>
    <row r="10">
      <c r="A10" s="19" t="inlineStr">
        <is>
          <t>CO2 emissions per energy unit</t>
        </is>
      </c>
      <c r="B10" s="19" t="inlineStr">
        <is>
          <t>gCO2/MJ</t>
        </is>
      </c>
      <c r="C10" s="238">
        <f>C113/C38</f>
        <v/>
      </c>
      <c r="D10" s="238">
        <f>D113/D38</f>
        <v/>
      </c>
      <c r="E10" s="238">
        <f>E113/E38</f>
        <v/>
      </c>
      <c r="F10" s="238">
        <f>F113/F38</f>
        <v/>
      </c>
      <c r="G10" s="238">
        <f>G113/G38</f>
        <v/>
      </c>
      <c r="H10" s="238">
        <f>H113/H38</f>
        <v/>
      </c>
      <c r="I10" s="238">
        <f>I113/I38</f>
        <v/>
      </c>
    </row>
    <row r="11">
      <c r="A11" s="19" t="inlineStr">
        <is>
          <t>Energy consumption</t>
        </is>
      </c>
      <c r="B11" s="19" t="inlineStr">
        <is>
          <t>PJ</t>
        </is>
      </c>
      <c r="C11" s="238">
        <f>C38*10^3</f>
        <v/>
      </c>
      <c r="D11" s="238">
        <f>D38*10^3</f>
        <v/>
      </c>
      <c r="E11" s="238">
        <f>E38*10^3</f>
        <v/>
      </c>
      <c r="F11" s="238">
        <f>F38*10^3</f>
        <v/>
      </c>
      <c r="G11" s="238">
        <f>G38*10^3</f>
        <v/>
      </c>
      <c r="H11" s="238">
        <f>H38*10^3</f>
        <v/>
      </c>
      <c r="I11" s="238">
        <f>I38*10^3</f>
        <v/>
      </c>
    </row>
    <row r="12">
      <c r="A12" s="19" t="inlineStr">
        <is>
          <t>Total CO2 emissions</t>
        </is>
      </c>
      <c r="B12" s="19" t="inlineStr">
        <is>
          <t>MtCO2</t>
        </is>
      </c>
      <c r="C12" s="238">
        <f>C113</f>
        <v/>
      </c>
      <c r="D12" s="238">
        <f>D113</f>
        <v/>
      </c>
      <c r="E12" s="238">
        <f>E113</f>
        <v/>
      </c>
      <c r="F12" s="238">
        <f>F113</f>
        <v/>
      </c>
      <c r="G12" s="238">
        <f>G113</f>
        <v/>
      </c>
      <c r="H12" s="238">
        <f>H113</f>
        <v/>
      </c>
      <c r="I12" s="238">
        <f>I113</f>
        <v/>
      </c>
    </row>
    <row r="13">
      <c r="A13" s="19" t="inlineStr">
        <is>
          <t>Total non-CO2 emissions</t>
        </is>
      </c>
      <c r="B13" s="19" t="inlineStr">
        <is>
          <t>MtCO2e</t>
        </is>
      </c>
      <c r="C13" s="156">
        <f>C133</f>
        <v/>
      </c>
      <c r="D13" s="156">
        <f>D133</f>
        <v/>
      </c>
      <c r="E13" s="156">
        <f>E133</f>
        <v/>
      </c>
      <c r="F13" s="156">
        <f>F133</f>
        <v/>
      </c>
      <c r="G13" s="156">
        <f>G133</f>
        <v/>
      </c>
      <c r="H13" s="156">
        <f>H133</f>
        <v/>
      </c>
      <c r="I13" s="156">
        <f>I133</f>
        <v/>
      </c>
    </row>
    <row r="14">
      <c r="A14" s="113" t="n"/>
      <c r="B14" s="113" t="n"/>
      <c r="C14" s="113" t="n"/>
      <c r="D14" s="113" t="n"/>
      <c r="E14" s="113" t="n"/>
      <c r="F14" s="113" t="n"/>
      <c r="G14" s="113" t="n"/>
      <c r="H14" s="113" t="n"/>
      <c r="I14" s="113" t="n"/>
      <c r="J14" s="113" t="n"/>
    </row>
    <row r="15">
      <c r="A15" s="111" t="n"/>
      <c r="B15" s="111" t="n"/>
      <c r="C15" s="111" t="n"/>
      <c r="D15" s="111" t="n"/>
      <c r="E15" s="111" t="n"/>
      <c r="F15" s="111" t="n"/>
      <c r="G15" s="111" t="n"/>
      <c r="H15" s="111" t="n"/>
      <c r="I15" s="111" t="n"/>
      <c r="J15" s="111" t="n"/>
    </row>
    <row r="16">
      <c r="A16" s="14" t="n"/>
      <c r="B16" s="14" t="n"/>
      <c r="C16" s="14" t="n"/>
      <c r="D16" s="14" t="n"/>
      <c r="E16" s="14" t="n"/>
      <c r="F16" s="14" t="n"/>
      <c r="G16" s="14" t="n"/>
      <c r="H16" s="14" t="n"/>
      <c r="I16" s="14" t="n"/>
      <c r="J16" s="14" t="n"/>
      <c r="K16" s="14" t="n"/>
      <c r="L16" s="14" t="n"/>
      <c r="M16" s="14" t="n"/>
      <c r="N16" s="14" t="n"/>
    </row>
    <row r="17" ht="43.2" customHeight="1">
      <c r="A17" s="68" t="inlineStr">
        <is>
          <t>Variable</t>
        </is>
      </c>
      <c r="B17" s="68" t="inlineStr">
        <is>
          <t>Unit</t>
        </is>
      </c>
      <c r="C17" s="68" t="n">
        <v>2010</v>
      </c>
      <c r="D17" s="179">
        <f>'User guide'!B16</f>
        <v/>
      </c>
      <c r="E17" s="68" t="n">
        <v>2030</v>
      </c>
      <c r="F17" s="68" t="n">
        <v>2040</v>
      </c>
      <c r="G17" s="68" t="n">
        <v>2050</v>
      </c>
      <c r="H17" s="68" t="n">
        <v>2060</v>
      </c>
      <c r="I17" s="180" t="n">
        <v>2070</v>
      </c>
      <c r="J17" s="67" t="inlineStr">
        <is>
          <t>Consistency checks</t>
        </is>
      </c>
      <c r="K17" s="67" t="inlineStr">
        <is>
          <t>Method category</t>
        </is>
      </c>
      <c r="L17" s="67" t="inlineStr">
        <is>
          <t>Note &amp; comments</t>
        </is>
      </c>
    </row>
    <row r="18">
      <c r="A18" s="16" t="inlineStr">
        <is>
          <t>Demand indicators</t>
        </is>
      </c>
      <c r="B18" s="16" t="n"/>
      <c r="C18" s="16" t="n"/>
      <c r="D18" s="16" t="n"/>
      <c r="E18" s="16" t="n"/>
      <c r="F18" s="16" t="n"/>
      <c r="G18" s="16" t="n"/>
      <c r="H18" s="16" t="n"/>
      <c r="I18" s="16" t="n"/>
      <c r="J18" s="44" t="n"/>
      <c r="K18" s="44" t="n"/>
      <c r="L18" s="44" t="n"/>
    </row>
    <row r="19">
      <c r="A19" s="19" t="inlineStr">
        <is>
          <t>Population</t>
        </is>
      </c>
      <c r="B19" s="18" t="inlineStr">
        <is>
          <t>Millions inhab.</t>
        </is>
      </c>
      <c r="C19" s="37" t="n"/>
      <c r="D19" s="37" t="n"/>
      <c r="E19" s="37" t="n"/>
      <c r="F19" s="37" t="n"/>
      <c r="G19" s="37" t="n"/>
      <c r="H19" s="37" t="n"/>
      <c r="I19" s="37" t="n"/>
      <c r="J19" s="184" t="inlineStr">
        <is>
          <t>Macro - demo _ eco</t>
        </is>
      </c>
      <c r="K19" s="44" t="n"/>
      <c r="L19" s="44" t="n"/>
    </row>
    <row r="20">
      <c r="A20" s="19" t="inlineStr">
        <is>
          <t>Number of households</t>
        </is>
      </c>
      <c r="B20" s="18" t="inlineStr">
        <is>
          <t>Thousands of households</t>
        </is>
      </c>
      <c r="C20" s="37" t="n"/>
      <c r="D20" s="37" t="n"/>
      <c r="E20" s="37" t="n"/>
      <c r="F20" s="37" t="n"/>
      <c r="G20" s="37" t="n"/>
      <c r="H20" s="37" t="n"/>
      <c r="I20" s="37" t="n"/>
      <c r="J20" s="184" t="inlineStr">
        <is>
          <t>Macro - demo _ eco</t>
        </is>
      </c>
      <c r="K20" s="44" t="n"/>
      <c r="L20" s="44" t="n"/>
    </row>
    <row r="21">
      <c r="A21" s="19" t="inlineStr">
        <is>
          <t>Construction - GDP</t>
        </is>
      </c>
      <c r="B21" s="18" t="inlineStr">
        <is>
          <t>Bn USD</t>
        </is>
      </c>
      <c r="C21" s="37" t="n"/>
      <c r="D21" s="37" t="n"/>
      <c r="E21" s="37" t="n"/>
      <c r="F21" s="37" t="n"/>
      <c r="G21" s="37" t="n"/>
      <c r="H21" s="37" t="n"/>
      <c r="I21" s="37" t="n"/>
      <c r="J21" s="184" t="inlineStr">
        <is>
          <t>Macro - demo _ eco</t>
        </is>
      </c>
      <c r="K21" s="44" t="n"/>
      <c r="L21" s="44" t="n"/>
    </row>
    <row r="22">
      <c r="A22" s="19" t="inlineStr">
        <is>
          <t>Service - GDP</t>
        </is>
      </c>
      <c r="B22" s="18" t="inlineStr">
        <is>
          <t>Bn USD</t>
        </is>
      </c>
      <c r="C22" s="37" t="n"/>
      <c r="D22" s="37" t="n"/>
      <c r="E22" s="37" t="n"/>
      <c r="F22" s="37" t="n"/>
      <c r="G22" s="37" t="n"/>
      <c r="H22" s="37" t="n"/>
      <c r="I22" s="37" t="n"/>
      <c r="J22" s="184" t="inlineStr">
        <is>
          <t>Macro - demo _ eco</t>
        </is>
      </c>
      <c r="K22" s="44" t="n"/>
      <c r="L22" s="44" t="n"/>
    </row>
    <row r="23">
      <c r="A23" s="19" t="inlineStr">
        <is>
          <t>Heating degree days</t>
        </is>
      </c>
      <c r="B23" s="18" t="inlineStr">
        <is>
          <t>Index number</t>
        </is>
      </c>
      <c r="C23" s="114" t="n"/>
      <c r="D23" s="114" t="n"/>
      <c r="E23" s="114" t="n"/>
      <c r="F23" s="114" t="n"/>
      <c r="G23" s="114" t="n"/>
      <c r="H23" s="37" t="n"/>
      <c r="I23" s="37" t="n"/>
      <c r="J23" s="44" t="n"/>
      <c r="K23" s="44" t="n"/>
      <c r="L23" s="44" t="n"/>
    </row>
    <row r="24">
      <c r="A24" s="19" t="inlineStr">
        <is>
          <t>Cooling degree days</t>
        </is>
      </c>
      <c r="B24" s="18" t="inlineStr">
        <is>
          <t>Index number</t>
        </is>
      </c>
      <c r="C24" s="115" t="n"/>
      <c r="D24" s="115" t="n"/>
      <c r="E24" s="115" t="n"/>
      <c r="F24" s="115" t="n"/>
      <c r="G24" s="115" t="n"/>
      <c r="H24" s="37" t="n"/>
      <c r="I24" s="37" t="n"/>
      <c r="J24" s="44" t="n"/>
      <c r="K24" s="44" t="n"/>
      <c r="L24" s="44" t="n"/>
    </row>
    <row r="25">
      <c r="A25" s="16" t="inlineStr">
        <is>
          <t>Residential floor space &amp; equipments</t>
        </is>
      </c>
      <c r="B25" s="16" t="n"/>
      <c r="C25" s="16" t="n"/>
      <c r="D25" s="16" t="n"/>
      <c r="E25" s="16" t="n"/>
      <c r="F25" s="16" t="n"/>
      <c r="G25" s="16" t="n"/>
      <c r="H25" s="16" t="n"/>
      <c r="I25" s="16" t="n"/>
      <c r="J25" s="44" t="n"/>
      <c r="K25" s="44" t="n"/>
      <c r="L25" s="44" t="n"/>
    </row>
    <row r="26">
      <c r="A26" s="36" t="inlineStr">
        <is>
          <t>Residential floor space - Total</t>
        </is>
      </c>
      <c r="B26" s="18" t="inlineStr">
        <is>
          <t>Bn m²</t>
        </is>
      </c>
      <c r="C26" s="37" t="n"/>
      <c r="D26" s="37" t="n"/>
      <c r="E26" s="37" t="n"/>
      <c r="F26" s="37" t="n"/>
      <c r="G26" s="37" t="n"/>
      <c r="H26" s="37" t="n"/>
      <c r="I26" s="37" t="n"/>
      <c r="J26" s="44" t="n"/>
      <c r="K26" s="44" t="n"/>
      <c r="L26" s="44" t="n"/>
    </row>
    <row r="27" ht="28.8" customHeight="1">
      <c r="A27" s="36" t="inlineStr">
        <is>
          <t>Residential floor space - newly built over the period [N-10;N]</t>
        </is>
      </c>
      <c r="B27" s="18" t="inlineStr">
        <is>
          <t>Bn m²</t>
        </is>
      </c>
      <c r="C27" s="115" t="n"/>
      <c r="D27" s="115" t="n"/>
      <c r="E27" s="115" t="n"/>
      <c r="F27" s="115" t="n"/>
      <c r="G27" s="115" t="n"/>
      <c r="H27" s="37" t="n"/>
      <c r="I27" s="37" t="n"/>
      <c r="J27" s="44" t="n"/>
      <c r="K27" s="44" t="n"/>
      <c r="L27" s="44" t="n"/>
    </row>
    <row r="28" ht="28.8" customHeight="1">
      <c r="A28" s="36" t="inlineStr">
        <is>
          <t>Residential floor space - demolished/removed over the period [N-10;N]</t>
        </is>
      </c>
      <c r="B28" s="18" t="inlineStr">
        <is>
          <t>Bn m²</t>
        </is>
      </c>
      <c r="C28" s="115" t="n"/>
      <c r="D28" s="115" t="n"/>
      <c r="E28" s="115" t="n"/>
      <c r="F28" s="115" t="n"/>
      <c r="G28" s="115" t="n"/>
      <c r="H28" s="37" t="n"/>
      <c r="I28" s="37" t="n"/>
      <c r="J28" s="44" t="n"/>
      <c r="K28" s="44" t="n"/>
      <c r="L28" s="44" t="n"/>
    </row>
    <row r="29">
      <c r="A29" s="36" t="inlineStr">
        <is>
          <t>Residential units available for households</t>
        </is>
      </c>
      <c r="B29" s="18" t="inlineStr">
        <is>
          <t>units</t>
        </is>
      </c>
      <c r="C29" s="115" t="n"/>
      <c r="D29" s="115" t="n"/>
      <c r="E29" s="115" t="n"/>
      <c r="F29" s="115" t="n"/>
      <c r="G29" s="115" t="n"/>
      <c r="H29" s="37" t="n"/>
      <c r="I29" s="37" t="n"/>
      <c r="J29" s="44" t="n"/>
      <c r="K29" s="44" t="n"/>
      <c r="L29" s="44" t="n"/>
    </row>
    <row r="30">
      <c r="A30" s="36" t="inlineStr">
        <is>
          <t>Average number of capita per unit</t>
        </is>
      </c>
      <c r="B30" s="18" t="inlineStr">
        <is>
          <t>capita/ residential units</t>
        </is>
      </c>
      <c r="C30" s="115" t="n"/>
      <c r="D30" s="115" t="n"/>
      <c r="E30" s="115" t="n"/>
      <c r="F30" s="115" t="n"/>
      <c r="G30" s="115" t="n"/>
      <c r="H30" s="37" t="n"/>
      <c r="I30" s="37" t="n"/>
      <c r="J30" s="44" t="n"/>
      <c r="K30" s="44" t="n"/>
      <c r="L30" s="44" t="n"/>
    </row>
    <row r="31">
      <c r="A31" s="36" t="inlineStr">
        <is>
          <t>% of residential floor equipped with heating</t>
        </is>
      </c>
      <c r="B31" s="18" t="inlineStr">
        <is>
          <t>% residential floor space</t>
        </is>
      </c>
      <c r="C31" s="115" t="n"/>
      <c r="D31" s="115" t="n"/>
      <c r="E31" s="115" t="n"/>
      <c r="F31" s="115" t="n"/>
      <c r="G31" s="115" t="n"/>
      <c r="H31" s="37" t="n"/>
      <c r="I31" s="37" t="n"/>
      <c r="J31" s="44" t="n"/>
      <c r="K31" s="44" t="n"/>
      <c r="L31" s="44" t="n"/>
    </row>
    <row r="32">
      <c r="A32" s="36" t="inlineStr">
        <is>
          <t>% of residential floor equipped with cooling</t>
        </is>
      </c>
      <c r="B32" s="18" t="inlineStr">
        <is>
          <t>% residential floor space</t>
        </is>
      </c>
      <c r="C32" s="115" t="n"/>
      <c r="D32" s="115" t="n"/>
      <c r="E32" s="115" t="n"/>
      <c r="F32" s="115" t="n"/>
      <c r="G32" s="115" t="n"/>
      <c r="H32" s="37" t="n"/>
      <c r="I32" s="37" t="n"/>
      <c r="J32" s="44" t="n"/>
      <c r="K32" s="44" t="n"/>
      <c r="L32" s="44" t="n"/>
    </row>
    <row r="33">
      <c r="A33" s="36" t="inlineStr">
        <is>
          <t>% of residential floor equipped with lighting</t>
        </is>
      </c>
      <c r="B33" s="18" t="inlineStr">
        <is>
          <t>% residential floor space</t>
        </is>
      </c>
      <c r="C33" s="115" t="n"/>
      <c r="D33" s="115" t="n"/>
      <c r="E33" s="115" t="n"/>
      <c r="F33" s="115" t="n"/>
      <c r="G33" s="115" t="n"/>
      <c r="H33" s="37" t="n"/>
      <c r="I33" s="37" t="n"/>
      <c r="J33" s="44" t="n"/>
      <c r="K33" s="44" t="n"/>
      <c r="L33" s="44" t="n"/>
    </row>
    <row r="34">
      <c r="A34" s="36" t="inlineStr">
        <is>
          <t>% of residential units equipped with cooking</t>
        </is>
      </c>
      <c r="B34" s="18" t="inlineStr">
        <is>
          <t>% of residential units available for households</t>
        </is>
      </c>
      <c r="C34" s="115" t="n"/>
      <c r="D34" s="115" t="n"/>
      <c r="E34" s="115" t="n"/>
      <c r="F34" s="115" t="n"/>
      <c r="G34" s="115" t="n"/>
      <c r="H34" s="37" t="n"/>
      <c r="I34" s="37" t="n"/>
      <c r="J34" s="44" t="n"/>
      <c r="K34" s="44" t="n"/>
      <c r="L34" s="44" t="n"/>
    </row>
    <row r="35" ht="18.75" customHeight="1">
      <c r="A35" s="36" t="inlineStr">
        <is>
          <t>% of residential units equipped with water heating</t>
        </is>
      </c>
      <c r="B35" s="18" t="inlineStr">
        <is>
          <t>% of residential units available for households</t>
        </is>
      </c>
      <c r="C35" s="115" t="n"/>
      <c r="D35" s="115" t="n"/>
      <c r="E35" s="115" t="n"/>
      <c r="F35" s="115" t="n"/>
      <c r="G35" s="115" t="n"/>
      <c r="H35" s="37" t="n"/>
      <c r="I35" s="37" t="n"/>
      <c r="J35" s="44" t="n"/>
      <c r="K35" s="44" t="n"/>
      <c r="L35" s="44" t="n"/>
    </row>
    <row r="36">
      <c r="A36" s="36" t="inlineStr">
        <is>
          <t>% of residential units with electricity</t>
        </is>
      </c>
      <c r="B36" s="18" t="inlineStr">
        <is>
          <t>% of residential units available for households</t>
        </is>
      </c>
      <c r="C36" s="115" t="n"/>
      <c r="D36" s="115" t="n"/>
      <c r="E36" s="115" t="n"/>
      <c r="F36" s="115" t="n"/>
      <c r="G36" s="115" t="n"/>
      <c r="H36" s="37" t="n"/>
      <c r="I36" s="37" t="n"/>
      <c r="J36" s="44" t="n"/>
      <c r="K36" s="44" t="n"/>
      <c r="L36" s="44" t="n"/>
    </row>
    <row r="37">
      <c r="A37" s="16" t="inlineStr">
        <is>
          <t>Residential energy consumption</t>
        </is>
      </c>
      <c r="B37" s="16" t="n"/>
      <c r="C37" s="16" t="n"/>
      <c r="D37" s="16" t="n"/>
      <c r="E37" s="16" t="n"/>
      <c r="F37" s="16" t="n"/>
      <c r="G37" s="16" t="n"/>
      <c r="H37" s="16" t="n"/>
      <c r="I37" s="16" t="n"/>
      <c r="J37" s="44" t="n"/>
      <c r="K37" s="44" t="n"/>
      <c r="L37" s="44" t="n"/>
    </row>
    <row r="38">
      <c r="A38" s="78" t="inlineStr">
        <is>
          <t>Total residential energy consumption</t>
        </is>
      </c>
      <c r="B38" s="70" t="inlineStr">
        <is>
          <t>EJ</t>
        </is>
      </c>
      <c r="C38" s="115" t="n"/>
      <c r="D38" s="115" t="n"/>
      <c r="E38" s="115" t="n">
        <v>0.282282</v>
      </c>
      <c r="F38" s="115" t="n">
        <v>0.286462</v>
      </c>
      <c r="G38" s="115" t="n">
        <v>0.304463</v>
      </c>
      <c r="H38" s="37" t="n"/>
      <c r="I38" s="37" t="n"/>
      <c r="J38" s="44" t="n"/>
      <c r="K38" s="44" t="n"/>
      <c r="L38" s="44" t="n"/>
    </row>
    <row r="39">
      <c r="A39" s="75" t="inlineStr">
        <is>
          <t>Total energy consumption by energy uses</t>
        </is>
      </c>
      <c r="B39" s="75" t="n"/>
      <c r="C39" s="76" t="n"/>
      <c r="D39" s="76" t="n"/>
      <c r="E39" s="76" t="n"/>
      <c r="F39" s="76" t="n"/>
      <c r="G39" s="76" t="n"/>
      <c r="H39" s="76" t="n"/>
      <c r="I39" s="76" t="n"/>
      <c r="J39" s="44" t="n"/>
      <c r="K39" s="44" t="n"/>
      <c r="L39" s="44" t="n"/>
    </row>
    <row r="40">
      <c r="A40" s="79" t="inlineStr">
        <is>
          <t>Energy use for surface heating</t>
        </is>
      </c>
      <c r="B40" s="70" t="inlineStr">
        <is>
          <t>EJ</t>
        </is>
      </c>
      <c r="C40" s="115" t="n"/>
      <c r="D40" s="115" t="n"/>
      <c r="E40" s="115" t="n">
        <v>0.041532</v>
      </c>
      <c r="F40" s="115" t="n">
        <v>0.043704</v>
      </c>
      <c r="G40" s="115" t="n">
        <v>0.04325</v>
      </c>
      <c r="H40" s="37" t="n"/>
      <c r="I40" s="37" t="n"/>
      <c r="J40" s="44" t="n"/>
      <c r="K40" s="44" t="n"/>
      <c r="L40" s="44" t="n"/>
    </row>
    <row r="41">
      <c r="A41" s="79" t="inlineStr">
        <is>
          <t>Energy use for space cooling</t>
        </is>
      </c>
      <c r="B41" s="70" t="inlineStr">
        <is>
          <t>EJ</t>
        </is>
      </c>
      <c r="C41" s="115" t="n"/>
      <c r="D41" s="115" t="n"/>
      <c r="E41" s="115" t="n"/>
      <c r="F41" s="115" t="n"/>
      <c r="G41" s="115" t="n"/>
      <c r="H41" s="37" t="n"/>
      <c r="I41" s="37" t="n"/>
      <c r="J41" s="44" t="n"/>
      <c r="K41" s="44" t="n"/>
      <c r="L41" s="44" t="n"/>
    </row>
    <row r="42">
      <c r="A42" s="79" t="inlineStr">
        <is>
          <t>Energy use for cooking</t>
        </is>
      </c>
      <c r="B42" s="70" t="inlineStr">
        <is>
          <t>EJ</t>
        </is>
      </c>
      <c r="C42" s="115" t="n"/>
      <c r="D42" s="115" t="n"/>
      <c r="E42" s="115" t="n">
        <v>0.08468100000000001</v>
      </c>
      <c r="F42" s="115" t="n">
        <v>0.079309</v>
      </c>
      <c r="G42" s="115" t="n">
        <v>0.080818</v>
      </c>
      <c r="H42" s="37" t="n"/>
      <c r="I42" s="37" t="n"/>
      <c r="J42" s="44" t="n"/>
      <c r="K42" s="44" t="n"/>
      <c r="L42" s="44" t="n"/>
    </row>
    <row r="43">
      <c r="A43" s="79" t="inlineStr">
        <is>
          <t>Energy use for water heating</t>
        </is>
      </c>
      <c r="B43" s="70" t="inlineStr">
        <is>
          <t>EJ</t>
        </is>
      </c>
      <c r="C43" s="115" t="n"/>
      <c r="D43" s="115" t="n"/>
      <c r="E43" s="115" t="n">
        <v>0.088945</v>
      </c>
      <c r="F43" s="115" t="n">
        <v>0.099802</v>
      </c>
      <c r="G43" s="115" t="n">
        <v>0.10964</v>
      </c>
      <c r="H43" s="37" t="n"/>
      <c r="I43" s="37" t="n"/>
      <c r="J43" s="44" t="n"/>
      <c r="K43" s="44" t="n"/>
      <c r="L43" s="44" t="n"/>
    </row>
    <row r="44">
      <c r="A44" s="79" t="inlineStr">
        <is>
          <t>Energy use for lighting</t>
        </is>
      </c>
      <c r="B44" s="70" t="inlineStr">
        <is>
          <t>EJ</t>
        </is>
      </c>
      <c r="C44" s="115" t="n"/>
      <c r="D44" s="115" t="n"/>
      <c r="E44" s="115" t="n">
        <v>0.012044</v>
      </c>
      <c r="F44" s="115" t="n">
        <v>0.013546</v>
      </c>
      <c r="G44" s="115" t="n">
        <v>0.014827</v>
      </c>
      <c r="H44" s="37" t="n"/>
      <c r="I44" s="37" t="n"/>
      <c r="J44" s="44" t="n"/>
      <c r="K44" s="44" t="n"/>
      <c r="L44" s="44" t="n"/>
    </row>
    <row r="45">
      <c r="A45" s="79" t="inlineStr">
        <is>
          <t>Energy use for other appliances</t>
        </is>
      </c>
      <c r="B45" s="70" t="inlineStr">
        <is>
          <t>EJ</t>
        </is>
      </c>
      <c r="C45" s="115" t="n"/>
      <c r="D45" s="115" t="n"/>
      <c r="E45" s="115" t="n">
        <v>0.036317</v>
      </c>
      <c r="F45" s="115" t="n">
        <v>0.033152</v>
      </c>
      <c r="G45" s="115" t="n">
        <v>0.037365</v>
      </c>
      <c r="H45" s="37" t="n"/>
      <c r="I45" s="37" t="n"/>
      <c r="J45" s="44" t="n"/>
      <c r="K45" s="44" t="n"/>
      <c r="L45" s="44" t="n"/>
    </row>
    <row r="46">
      <c r="A46" s="75" t="inlineStr">
        <is>
          <t>Surface heating energy use - by fuel type</t>
        </is>
      </c>
      <c r="B46" s="75" t="n"/>
      <c r="C46" s="76" t="n"/>
      <c r="D46" s="76" t="n"/>
      <c r="E46" s="76" t="n"/>
      <c r="F46" s="76" t="n"/>
      <c r="G46" s="76" t="n"/>
      <c r="H46" s="76" t="n"/>
      <c r="I46" s="76" t="n"/>
      <c r="J46" s="44" t="n"/>
      <c r="K46" s="44" t="n"/>
      <c r="L46" s="44" t="n"/>
    </row>
    <row r="47">
      <c r="A47" s="79" t="inlineStr">
        <is>
          <t>Liquid fossil</t>
        </is>
      </c>
      <c r="B47" s="70" t="inlineStr">
        <is>
          <t>EJ</t>
        </is>
      </c>
      <c r="C47" s="115" t="n"/>
      <c r="D47" s="115" t="n"/>
      <c r="E47" s="115" t="n">
        <v>0.005135</v>
      </c>
      <c r="F47" s="115" t="n">
        <v>0.006072</v>
      </c>
      <c r="G47" s="115" t="n">
        <v>0.010764</v>
      </c>
      <c r="H47" s="37" t="n"/>
      <c r="I47" s="37" t="n"/>
      <c r="J47" s="44" t="n"/>
      <c r="K47" s="44" t="n"/>
      <c r="L47" s="44" t="n"/>
    </row>
    <row r="48">
      <c r="A48" s="79" t="inlineStr">
        <is>
          <t>Gas fossil</t>
        </is>
      </c>
      <c r="B48" s="70" t="inlineStr">
        <is>
          <t>EJ</t>
        </is>
      </c>
      <c r="C48" s="115" t="n"/>
      <c r="D48" s="115" t="n"/>
      <c r="E48" s="115" t="n"/>
      <c r="F48" s="115" t="n"/>
      <c r="G48" s="115" t="n">
        <v>1e-06</v>
      </c>
      <c r="H48" s="37" t="n"/>
      <c r="I48" s="37" t="n"/>
      <c r="J48" s="44" t="n"/>
      <c r="K48" s="44" t="n"/>
      <c r="L48" s="44" t="n"/>
    </row>
    <row r="49">
      <c r="A49" s="79" t="inlineStr">
        <is>
          <t>Coal fossil</t>
        </is>
      </c>
      <c r="B49" s="70" t="inlineStr">
        <is>
          <t>EJ</t>
        </is>
      </c>
      <c r="C49" s="115" t="n"/>
      <c r="D49" s="115" t="n"/>
      <c r="E49" s="115" t="n">
        <v>0.012954</v>
      </c>
      <c r="F49" s="115" t="n">
        <v>0.013182</v>
      </c>
      <c r="G49" s="115" t="n">
        <v>0.004503</v>
      </c>
      <c r="H49" s="37" t="n"/>
      <c r="I49" s="37" t="n"/>
      <c r="J49" s="44" t="n"/>
      <c r="K49" s="44" t="n"/>
      <c r="L49" s="44" t="n"/>
    </row>
    <row r="50">
      <c r="A50" s="79" t="inlineStr">
        <is>
          <t>Grey hydrogen</t>
        </is>
      </c>
      <c r="B50" s="70" t="inlineStr">
        <is>
          <t>EJ</t>
        </is>
      </c>
      <c r="C50" s="115" t="n"/>
      <c r="D50" s="115" t="n"/>
      <c r="E50" s="115" t="n"/>
      <c r="F50" s="115" t="n"/>
      <c r="G50" s="115" t="n"/>
      <c r="H50" s="37" t="n"/>
      <c r="I50" s="37" t="n"/>
      <c r="J50" s="44" t="n"/>
      <c r="K50" s="44" t="n"/>
      <c r="L50" s="44" t="n"/>
    </row>
    <row r="51">
      <c r="A51" s="79" t="inlineStr">
        <is>
          <t>Electricity</t>
        </is>
      </c>
      <c r="B51" s="70" t="inlineStr">
        <is>
          <t>EJ</t>
        </is>
      </c>
      <c r="C51" s="115" t="n"/>
      <c r="D51" s="115" t="n"/>
      <c r="E51" s="115" t="n">
        <v>0.006436</v>
      </c>
      <c r="F51" s="115" t="n">
        <v>0.007905000000000001</v>
      </c>
      <c r="G51" s="115" t="n">
        <v>0.011483</v>
      </c>
      <c r="H51" s="37" t="n"/>
      <c r="I51" s="37" t="n"/>
      <c r="J51" s="44" t="n"/>
      <c r="K51" s="44" t="n"/>
      <c r="L51" s="44" t="n"/>
    </row>
    <row r="52">
      <c r="A52" s="79" t="inlineStr">
        <is>
          <t>Liquid biofuels</t>
        </is>
      </c>
      <c r="B52" s="70" t="inlineStr">
        <is>
          <t>EJ</t>
        </is>
      </c>
      <c r="C52" s="115" t="n"/>
      <c r="D52" s="115" t="n"/>
      <c r="E52" s="115" t="n"/>
      <c r="F52" s="115" t="n"/>
      <c r="G52" s="115" t="n"/>
      <c r="H52" s="37" t="n"/>
      <c r="I52" s="37" t="n"/>
      <c r="J52" s="44" t="n"/>
      <c r="K52" s="44" t="n"/>
      <c r="L52" s="44" t="n"/>
    </row>
    <row r="53">
      <c r="A53" s="79" t="inlineStr">
        <is>
          <t>Biogas</t>
        </is>
      </c>
      <c r="B53" s="70" t="inlineStr">
        <is>
          <t>EJ</t>
        </is>
      </c>
      <c r="C53" s="115" t="n"/>
      <c r="D53" s="115" t="n"/>
      <c r="E53" s="115" t="n"/>
      <c r="F53" s="115" t="n"/>
      <c r="G53" s="115" t="n"/>
      <c r="H53" s="37" t="n"/>
      <c r="I53" s="37" t="n"/>
      <c r="J53" s="44" t="n"/>
      <c r="K53" s="44" t="n"/>
      <c r="L53" s="44" t="n"/>
    </row>
    <row r="54">
      <c r="A54" s="79" t="inlineStr">
        <is>
          <t>Renewable hydrogen</t>
        </is>
      </c>
      <c r="B54" s="70" t="inlineStr">
        <is>
          <t>EJ</t>
        </is>
      </c>
      <c r="C54" s="115" t="n"/>
      <c r="D54" s="115" t="n"/>
      <c r="E54" s="115" t="n"/>
      <c r="F54" s="115" t="n"/>
      <c r="G54" s="115" t="n"/>
      <c r="H54" s="37" t="n"/>
      <c r="I54" s="37" t="n"/>
      <c r="J54" s="44" t="n"/>
      <c r="K54" s="44" t="n"/>
      <c r="L54" s="44" t="n"/>
    </row>
    <row r="55">
      <c r="A55" s="79" t="inlineStr">
        <is>
          <t>Wood</t>
        </is>
      </c>
      <c r="B55" s="70" t="inlineStr">
        <is>
          <t>EJ</t>
        </is>
      </c>
      <c r="C55" s="115" t="n"/>
      <c r="D55" s="115" t="n"/>
      <c r="E55" s="115" t="n">
        <v>0.017008</v>
      </c>
      <c r="F55" s="115" t="n">
        <v>0.016545</v>
      </c>
      <c r="G55" s="115" t="n">
        <v>0.016499</v>
      </c>
      <c r="H55" s="37" t="n"/>
      <c r="I55" s="37" t="n"/>
      <c r="J55" s="44" t="n"/>
      <c r="K55" s="44" t="n"/>
      <c r="L55" s="44" t="n"/>
    </row>
    <row r="56">
      <c r="A56" s="79" t="inlineStr">
        <is>
          <t>Others</t>
        </is>
      </c>
      <c r="B56" s="70" t="inlineStr">
        <is>
          <t>EJ</t>
        </is>
      </c>
      <c r="C56" s="115" t="n"/>
      <c r="D56" s="115" t="n"/>
      <c r="E56" s="115" t="n"/>
      <c r="F56" s="115" t="n"/>
      <c r="G56" s="115" t="n"/>
      <c r="H56" s="37" t="n"/>
      <c r="I56" s="37" t="n"/>
      <c r="J56" s="44" t="n"/>
      <c r="K56" s="44" t="n"/>
      <c r="L56" s="44" t="n"/>
    </row>
    <row r="57">
      <c r="A57" s="75" t="inlineStr">
        <is>
          <t>Space cooling energy use - by fuel type</t>
        </is>
      </c>
      <c r="B57" s="75" t="n"/>
      <c r="C57" s="76" t="n"/>
      <c r="D57" s="76" t="n"/>
      <c r="E57" s="76" t="n"/>
      <c r="F57" s="76" t="n"/>
      <c r="G57" s="76" t="n"/>
      <c r="H57" s="76" t="n"/>
      <c r="I57" s="76" t="n"/>
      <c r="J57" s="44" t="n"/>
      <c r="K57" s="44" t="n"/>
      <c r="L57" s="44" t="n"/>
    </row>
    <row r="58">
      <c r="A58" s="79" t="inlineStr">
        <is>
          <t>Liquid fossil</t>
        </is>
      </c>
      <c r="B58" s="70" t="inlineStr">
        <is>
          <t>EJ</t>
        </is>
      </c>
      <c r="C58" s="115" t="n"/>
      <c r="D58" s="115" t="n"/>
      <c r="E58" s="115" t="n"/>
      <c r="F58" s="115" t="n"/>
      <c r="G58" s="115" t="n"/>
      <c r="H58" s="37" t="n"/>
      <c r="I58" s="37" t="n"/>
      <c r="J58" s="44" t="n"/>
      <c r="K58" s="44" t="n"/>
      <c r="L58" s="44" t="n"/>
    </row>
    <row r="59">
      <c r="A59" s="79" t="inlineStr">
        <is>
          <t>Gas fossil</t>
        </is>
      </c>
      <c r="B59" s="70" t="inlineStr">
        <is>
          <t>EJ</t>
        </is>
      </c>
      <c r="C59" s="115" t="n"/>
      <c r="D59" s="115" t="n"/>
      <c r="E59" s="115" t="n"/>
      <c r="F59" s="115" t="n"/>
      <c r="G59" s="115" t="n"/>
      <c r="H59" s="37" t="n"/>
      <c r="I59" s="37" t="n"/>
      <c r="J59" s="44" t="n"/>
      <c r="K59" s="44" t="n"/>
      <c r="L59" s="44" t="n"/>
    </row>
    <row r="60">
      <c r="A60" s="79" t="inlineStr">
        <is>
          <t>Coal fossil</t>
        </is>
      </c>
      <c r="B60" s="70" t="inlineStr">
        <is>
          <t>EJ</t>
        </is>
      </c>
      <c r="C60" s="115" t="n"/>
      <c r="D60" s="115" t="n"/>
      <c r="E60" s="115" t="n"/>
      <c r="F60" s="115" t="n"/>
      <c r="G60" s="115" t="n"/>
      <c r="H60" s="37" t="n"/>
      <c r="I60" s="37" t="n"/>
      <c r="J60" s="44" t="n"/>
      <c r="K60" s="44" t="n"/>
      <c r="L60" s="44" t="n"/>
    </row>
    <row r="61">
      <c r="A61" s="79" t="inlineStr">
        <is>
          <t>Grey hydrogen</t>
        </is>
      </c>
      <c r="B61" s="70" t="inlineStr">
        <is>
          <t>EJ</t>
        </is>
      </c>
      <c r="C61" s="115" t="n"/>
      <c r="D61" s="115" t="n"/>
      <c r="E61" s="115" t="n"/>
      <c r="F61" s="115" t="n"/>
      <c r="G61" s="115" t="n"/>
      <c r="H61" s="37" t="n"/>
      <c r="I61" s="37" t="n"/>
      <c r="J61" s="44" t="n"/>
      <c r="K61" s="44" t="n"/>
      <c r="L61" s="44" t="n"/>
    </row>
    <row r="62">
      <c r="A62" s="79" t="inlineStr">
        <is>
          <t>Electricity</t>
        </is>
      </c>
      <c r="B62" s="70" t="inlineStr">
        <is>
          <t>EJ</t>
        </is>
      </c>
      <c r="C62" s="115" t="n"/>
      <c r="D62" s="115" t="n"/>
      <c r="E62" s="115" t="n"/>
      <c r="F62" s="115" t="n"/>
      <c r="G62" s="115" t="n"/>
      <c r="H62" s="37" t="n"/>
      <c r="I62" s="37" t="n"/>
      <c r="J62" s="44" t="n"/>
      <c r="K62" s="44" t="n"/>
      <c r="L62" s="44" t="n"/>
    </row>
    <row r="63">
      <c r="A63" s="79" t="inlineStr">
        <is>
          <t>Liquid biofuels</t>
        </is>
      </c>
      <c r="B63" s="70" t="inlineStr">
        <is>
          <t>EJ</t>
        </is>
      </c>
      <c r="C63" s="115" t="n"/>
      <c r="D63" s="115" t="n"/>
      <c r="E63" s="115" t="n"/>
      <c r="F63" s="115" t="n"/>
      <c r="G63" s="115" t="n"/>
      <c r="H63" s="37" t="n"/>
      <c r="I63" s="37" t="n"/>
      <c r="J63" s="44" t="n"/>
      <c r="K63" s="44" t="n"/>
      <c r="L63" s="44" t="n"/>
    </row>
    <row r="64">
      <c r="A64" s="79" t="inlineStr">
        <is>
          <t>Biogas</t>
        </is>
      </c>
      <c r="B64" s="70" t="inlineStr">
        <is>
          <t>EJ</t>
        </is>
      </c>
      <c r="C64" s="115" t="n"/>
      <c r="D64" s="115" t="n"/>
      <c r="E64" s="115" t="n"/>
      <c r="F64" s="115" t="n"/>
      <c r="G64" s="115" t="n"/>
      <c r="H64" s="37" t="n"/>
      <c r="I64" s="37" t="n"/>
      <c r="J64" s="44" t="n"/>
      <c r="K64" s="44" t="n"/>
      <c r="L64" s="44" t="n"/>
    </row>
    <row r="65">
      <c r="A65" s="79" t="inlineStr">
        <is>
          <t>Renewable hydrogen</t>
        </is>
      </c>
      <c r="B65" s="70" t="inlineStr">
        <is>
          <t>EJ</t>
        </is>
      </c>
      <c r="C65" s="115" t="n"/>
      <c r="D65" s="115" t="n"/>
      <c r="E65" s="115" t="n"/>
      <c r="F65" s="115" t="n"/>
      <c r="G65" s="115" t="n"/>
      <c r="H65" s="37" t="n"/>
      <c r="I65" s="37" t="n"/>
      <c r="J65" s="44" t="n"/>
      <c r="K65" s="44" t="n"/>
      <c r="L65" s="44" t="n"/>
    </row>
    <row r="66">
      <c r="A66" s="79" t="inlineStr">
        <is>
          <t>Wood</t>
        </is>
      </c>
      <c r="B66" s="70" t="inlineStr">
        <is>
          <t>EJ</t>
        </is>
      </c>
      <c r="C66" s="115" t="n"/>
      <c r="D66" s="115" t="n"/>
      <c r="E66" s="115" t="n"/>
      <c r="F66" s="115" t="n"/>
      <c r="G66" s="115" t="n"/>
      <c r="H66" s="37" t="n"/>
      <c r="I66" s="37" t="n"/>
      <c r="J66" s="44" t="n"/>
      <c r="K66" s="44" t="n"/>
      <c r="L66" s="44" t="n"/>
    </row>
    <row r="67">
      <c r="A67" s="79" t="inlineStr">
        <is>
          <t>Others</t>
        </is>
      </c>
      <c r="B67" s="70" t="inlineStr">
        <is>
          <t>EJ</t>
        </is>
      </c>
      <c r="C67" s="115" t="n"/>
      <c r="D67" s="115" t="n"/>
      <c r="E67" s="115" t="n"/>
      <c r="F67" s="115" t="n"/>
      <c r="G67" s="115" t="n"/>
      <c r="H67" s="37" t="n"/>
      <c r="I67" s="37" t="n"/>
      <c r="J67" s="44" t="n"/>
      <c r="K67" s="44" t="n"/>
      <c r="L67" s="44" t="n"/>
    </row>
    <row r="68">
      <c r="A68" s="75" t="inlineStr">
        <is>
          <t>Cooking energy use - by fuel type</t>
        </is>
      </c>
      <c r="B68" s="75" t="n"/>
      <c r="C68" s="76" t="n"/>
      <c r="D68" s="76" t="n"/>
      <c r="E68" s="76" t="n"/>
      <c r="F68" s="76" t="n"/>
      <c r="G68" s="76" t="n"/>
      <c r="H68" s="76" t="n"/>
      <c r="I68" s="76" t="n"/>
      <c r="J68" s="44" t="n"/>
      <c r="K68" s="44" t="n"/>
      <c r="L68" s="44" t="n"/>
    </row>
    <row r="69">
      <c r="A69" s="79" t="inlineStr">
        <is>
          <t>Liquid fossil</t>
        </is>
      </c>
      <c r="B69" s="70" t="inlineStr">
        <is>
          <t>EJ</t>
        </is>
      </c>
      <c r="C69" s="115" t="n"/>
      <c r="D69" s="115" t="n"/>
      <c r="E69" s="115" t="n">
        <v>0.006192</v>
      </c>
      <c r="F69" s="115" t="n">
        <v>0.004829</v>
      </c>
      <c r="G69" s="115" t="n">
        <v>0.001286</v>
      </c>
      <c r="H69" s="37" t="n"/>
      <c r="I69" s="37" t="n"/>
      <c r="J69" s="44" t="n"/>
      <c r="K69" s="44" t="n"/>
      <c r="L69" s="44" t="n"/>
    </row>
    <row r="70">
      <c r="A70" s="79" t="inlineStr">
        <is>
          <t>Gas fossil</t>
        </is>
      </c>
      <c r="B70" s="70" t="inlineStr">
        <is>
          <t>EJ</t>
        </is>
      </c>
      <c r="C70" s="115" t="n"/>
      <c r="D70" s="115" t="n"/>
      <c r="E70" s="115" t="n">
        <v>5.7e-05</v>
      </c>
      <c r="F70" s="115" t="n">
        <v>0.000579</v>
      </c>
      <c r="G70" s="115" t="n">
        <v>6.1e-05</v>
      </c>
      <c r="H70" s="37" t="n"/>
      <c r="I70" s="37" t="n"/>
      <c r="J70" s="44" t="n"/>
      <c r="K70" s="44" t="n"/>
      <c r="L70" s="44" t="n"/>
    </row>
    <row r="71">
      <c r="A71" s="79" t="inlineStr">
        <is>
          <t>Coal fossil</t>
        </is>
      </c>
      <c r="B71" s="70" t="inlineStr">
        <is>
          <t>EJ</t>
        </is>
      </c>
      <c r="C71" s="115" t="n"/>
      <c r="D71" s="115" t="n"/>
      <c r="E71" s="115" t="n">
        <v>0.002357</v>
      </c>
      <c r="F71" s="115" t="n">
        <v>0.001165</v>
      </c>
      <c r="G71" s="115" t="n">
        <v>0.000162</v>
      </c>
      <c r="H71" s="37" t="n"/>
      <c r="I71" s="37" t="n"/>
      <c r="J71" s="44" t="n"/>
      <c r="K71" s="44" t="n"/>
      <c r="L71" s="44" t="n"/>
    </row>
    <row r="72">
      <c r="A72" s="79" t="inlineStr">
        <is>
          <t>Grey hydrogen</t>
        </is>
      </c>
      <c r="B72" s="70" t="inlineStr">
        <is>
          <t>EJ</t>
        </is>
      </c>
      <c r="C72" s="115" t="n"/>
      <c r="D72" s="115" t="n"/>
      <c r="E72" s="115" t="n"/>
      <c r="F72" s="115" t="n"/>
      <c r="G72" s="115" t="n"/>
      <c r="H72" s="37" t="n"/>
      <c r="I72" s="37" t="n"/>
      <c r="J72" s="44" t="n"/>
      <c r="K72" s="44" t="n"/>
      <c r="L72" s="44" t="n"/>
    </row>
    <row r="73">
      <c r="A73" s="79" t="inlineStr">
        <is>
          <t>Electricity</t>
        </is>
      </c>
      <c r="B73" s="70" t="inlineStr">
        <is>
          <t>EJ</t>
        </is>
      </c>
      <c r="C73" s="115" t="n"/>
      <c r="D73" s="115" t="n"/>
      <c r="E73" s="115" t="n">
        <v>0.028631</v>
      </c>
      <c r="F73" s="115" t="n">
        <v>0.031151</v>
      </c>
      <c r="G73" s="115" t="n">
        <v>0.036977</v>
      </c>
      <c r="H73" s="37" t="n"/>
      <c r="I73" s="37" t="n"/>
      <c r="J73" s="44" t="n"/>
      <c r="K73" s="44" t="n"/>
      <c r="L73" s="44" t="n"/>
    </row>
    <row r="74">
      <c r="A74" s="79" t="inlineStr">
        <is>
          <t>Liquid biofuels</t>
        </is>
      </c>
      <c r="B74" s="70" t="inlineStr">
        <is>
          <t>EJ</t>
        </is>
      </c>
      <c r="C74" s="115" t="n"/>
      <c r="D74" s="115" t="n"/>
      <c r="E74" s="115" t="n"/>
      <c r="F74" s="115" t="n"/>
      <c r="G74" s="115" t="n"/>
      <c r="H74" s="37" t="n"/>
      <c r="I74" s="37" t="n"/>
      <c r="J74" s="44" t="n"/>
      <c r="K74" s="44" t="n"/>
      <c r="L74" s="44" t="n"/>
    </row>
    <row r="75">
      <c r="A75" s="79" t="inlineStr">
        <is>
          <t>Biogas</t>
        </is>
      </c>
      <c r="B75" s="70" t="inlineStr">
        <is>
          <t>EJ</t>
        </is>
      </c>
      <c r="C75" s="115" t="n"/>
      <c r="D75" s="115" t="n"/>
      <c r="E75" s="115" t="n"/>
      <c r="F75" s="115" t="n"/>
      <c r="G75" s="115" t="n"/>
      <c r="H75" s="37" t="n"/>
      <c r="I75" s="37" t="n"/>
      <c r="J75" s="44" t="n"/>
      <c r="K75" s="44" t="n"/>
      <c r="L75" s="44" t="n"/>
    </row>
    <row r="76">
      <c r="A76" s="79" t="inlineStr">
        <is>
          <t>Renewable hydrogen</t>
        </is>
      </c>
      <c r="B76" s="70" t="inlineStr">
        <is>
          <t>EJ</t>
        </is>
      </c>
      <c r="C76" s="115" t="n"/>
      <c r="D76" s="115" t="n"/>
      <c r="E76" s="115" t="n"/>
      <c r="F76" s="115" t="n"/>
      <c r="G76" s="115" t="n"/>
      <c r="H76" s="37" t="n"/>
      <c r="I76" s="37" t="n"/>
      <c r="J76" s="44" t="n"/>
      <c r="K76" s="44" t="n"/>
      <c r="L76" s="44" t="n"/>
    </row>
    <row r="77">
      <c r="A77" s="79" t="inlineStr">
        <is>
          <t>Wood</t>
        </is>
      </c>
      <c r="B77" s="70" t="inlineStr">
        <is>
          <t>EJ</t>
        </is>
      </c>
      <c r="C77" s="115" t="n"/>
      <c r="D77" s="115" t="n"/>
      <c r="E77" s="115" t="n">
        <v>0.047443</v>
      </c>
      <c r="F77" s="115" t="n">
        <v>0.041585</v>
      </c>
      <c r="G77" s="115" t="n">
        <v>0.042333</v>
      </c>
      <c r="H77" s="37" t="n"/>
      <c r="I77" s="37" t="n"/>
      <c r="J77" s="44" t="n"/>
      <c r="K77" s="44" t="n"/>
      <c r="L77" s="44" t="n"/>
    </row>
    <row r="78">
      <c r="A78" s="79" t="inlineStr">
        <is>
          <t>Others</t>
        </is>
      </c>
      <c r="B78" s="70" t="inlineStr">
        <is>
          <t>EJ</t>
        </is>
      </c>
      <c r="C78" s="115" t="n"/>
      <c r="D78" s="115" t="n"/>
      <c r="E78" s="115" t="n"/>
      <c r="F78" s="115" t="n"/>
      <c r="G78" s="115" t="n"/>
      <c r="H78" s="37" t="n"/>
      <c r="I78" s="37" t="n"/>
      <c r="J78" s="44" t="n"/>
      <c r="K78" s="44" t="n"/>
      <c r="L78" s="44" t="n"/>
    </row>
    <row r="79">
      <c r="A79" s="75" t="inlineStr">
        <is>
          <t>Water heating energy use - by fuel type</t>
        </is>
      </c>
      <c r="B79" s="75" t="n"/>
      <c r="C79" s="76" t="n"/>
      <c r="D79" s="76" t="n"/>
      <c r="E79" s="76" t="n"/>
      <c r="F79" s="76" t="n"/>
      <c r="G79" s="76" t="n"/>
      <c r="H79" s="76" t="n"/>
      <c r="I79" s="76" t="n"/>
      <c r="J79" s="44" t="n"/>
      <c r="K79" s="44" t="n"/>
      <c r="L79" s="44" t="n"/>
    </row>
    <row r="80">
      <c r="A80" s="79" t="inlineStr">
        <is>
          <t>Liquid fossil</t>
        </is>
      </c>
      <c r="B80" s="70" t="inlineStr">
        <is>
          <t>EJ</t>
        </is>
      </c>
      <c r="C80" s="115" t="n"/>
      <c r="D80" s="115" t="n"/>
      <c r="E80" s="115" t="n">
        <v>0.009325</v>
      </c>
      <c r="F80" s="115" t="n">
        <v>0.009632999999999999</v>
      </c>
      <c r="G80" s="115" t="n">
        <v>0.006936</v>
      </c>
      <c r="H80" s="37" t="n"/>
      <c r="I80" s="37" t="n"/>
      <c r="J80" s="44" t="n"/>
      <c r="K80" s="44" t="n"/>
      <c r="L80" s="44" t="n"/>
    </row>
    <row r="81">
      <c r="A81" s="79" t="inlineStr">
        <is>
          <t>Gas fossil</t>
        </is>
      </c>
      <c r="B81" s="70" t="inlineStr">
        <is>
          <t>EJ</t>
        </is>
      </c>
      <c r="C81" s="115" t="n"/>
      <c r="D81" s="115" t="n"/>
      <c r="E81" s="115" t="n">
        <v>2.5e-05</v>
      </c>
      <c r="F81" s="115" t="n">
        <v>0.000292</v>
      </c>
      <c r="G81" s="115" t="n">
        <v>0.001314</v>
      </c>
      <c r="H81" s="37" t="n"/>
      <c r="I81" s="37" t="n"/>
      <c r="J81" s="44" t="n"/>
      <c r="K81" s="44" t="n"/>
      <c r="L81" s="44" t="n"/>
    </row>
    <row r="82">
      <c r="A82" s="79" t="inlineStr">
        <is>
          <t>Coal fossil</t>
        </is>
      </c>
      <c r="B82" s="70" t="inlineStr">
        <is>
          <t>EJ</t>
        </is>
      </c>
      <c r="C82" s="115" t="n"/>
      <c r="D82" s="115" t="n"/>
      <c r="E82" s="115" t="n">
        <v>0.001162</v>
      </c>
      <c r="F82" s="115" t="n">
        <v>0.0009389999999999999</v>
      </c>
      <c r="G82" s="115" t="n"/>
      <c r="H82" s="37" t="n"/>
      <c r="I82" s="37" t="n"/>
      <c r="J82" s="44" t="n"/>
      <c r="K82" s="44" t="n"/>
      <c r="L82" s="44" t="n"/>
    </row>
    <row r="83">
      <c r="A83" s="79" t="inlineStr">
        <is>
          <t>Grey hydrogen</t>
        </is>
      </c>
      <c r="B83" s="70" t="inlineStr">
        <is>
          <t>EJ</t>
        </is>
      </c>
      <c r="C83" s="115" t="n"/>
      <c r="D83" s="115" t="n"/>
      <c r="E83" s="115" t="n"/>
      <c r="F83" s="115" t="n"/>
      <c r="G83" s="115" t="n"/>
      <c r="H83" s="37" t="n"/>
      <c r="I83" s="37" t="n"/>
      <c r="J83" s="44" t="n"/>
      <c r="K83" s="44" t="n"/>
      <c r="L83" s="44" t="n"/>
    </row>
    <row r="84">
      <c r="A84" s="79" t="inlineStr">
        <is>
          <t>Electricity</t>
        </is>
      </c>
      <c r="B84" s="70" t="inlineStr">
        <is>
          <t>EJ</t>
        </is>
      </c>
      <c r="C84" s="115" t="n"/>
      <c r="D84" s="115" t="n"/>
      <c r="E84" s="115" t="n">
        <v>0.061722</v>
      </c>
      <c r="F84" s="115" t="n">
        <v>0.07252</v>
      </c>
      <c r="G84" s="115" t="n">
        <v>0.08452999999999999</v>
      </c>
      <c r="H84" s="37" t="n"/>
      <c r="I84" s="37" t="n"/>
      <c r="J84" s="44" t="n"/>
      <c r="K84" s="44" t="n"/>
      <c r="L84" s="44" t="n"/>
    </row>
    <row r="85">
      <c r="A85" s="79" t="inlineStr">
        <is>
          <t>Liquid biofuels</t>
        </is>
      </c>
      <c r="B85" s="70" t="inlineStr">
        <is>
          <t>EJ</t>
        </is>
      </c>
      <c r="C85" s="115" t="n"/>
      <c r="D85" s="115" t="n"/>
      <c r="E85" s="115" t="n"/>
      <c r="F85" s="115" t="n"/>
      <c r="G85" s="115" t="n"/>
      <c r="H85" s="37" t="n"/>
      <c r="I85" s="37" t="n"/>
      <c r="J85" s="44" t="n"/>
      <c r="K85" s="44" t="n"/>
      <c r="L85" s="44" t="n"/>
    </row>
    <row r="86">
      <c r="A86" s="79" t="inlineStr">
        <is>
          <t>Biogas</t>
        </is>
      </c>
      <c r="B86" s="70" t="inlineStr">
        <is>
          <t>EJ</t>
        </is>
      </c>
      <c r="C86" s="115" t="n"/>
      <c r="D86" s="115" t="n"/>
      <c r="E86" s="115" t="n"/>
      <c r="F86" s="115" t="n"/>
      <c r="G86" s="115" t="n"/>
      <c r="H86" s="37" t="n"/>
      <c r="I86" s="37" t="n"/>
      <c r="J86" s="44" t="n"/>
      <c r="K86" s="44" t="n"/>
      <c r="L86" s="44" t="n"/>
    </row>
    <row r="87">
      <c r="A87" s="79" t="inlineStr">
        <is>
          <t>Renewable hydrogen</t>
        </is>
      </c>
      <c r="B87" s="70" t="inlineStr">
        <is>
          <t>EJ</t>
        </is>
      </c>
      <c r="C87" s="115" t="n"/>
      <c r="D87" s="115" t="n"/>
      <c r="E87" s="115" t="n"/>
      <c r="F87" s="115" t="n"/>
      <c r="G87" s="115" t="n"/>
      <c r="H87" s="37" t="n"/>
      <c r="I87" s="37" t="n"/>
      <c r="J87" s="44" t="n"/>
      <c r="K87" s="44" t="n"/>
      <c r="L87" s="44" t="n"/>
    </row>
    <row r="88">
      <c r="A88" s="79" t="inlineStr">
        <is>
          <t>Wood</t>
        </is>
      </c>
      <c r="B88" s="70" t="inlineStr">
        <is>
          <t>EJ</t>
        </is>
      </c>
      <c r="C88" s="115" t="n"/>
      <c r="D88" s="115" t="n"/>
      <c r="E88" s="115" t="n">
        <v>0.016712</v>
      </c>
      <c r="F88" s="115" t="n">
        <v>0.016419</v>
      </c>
      <c r="G88" s="115" t="n">
        <v>0.01686</v>
      </c>
      <c r="H88" s="37" t="n"/>
      <c r="I88" s="37" t="n"/>
      <c r="J88" s="44" t="n"/>
      <c r="K88" s="44" t="n"/>
      <c r="L88" s="44" t="n"/>
    </row>
    <row r="89">
      <c r="A89" s="79" t="inlineStr">
        <is>
          <t>Others</t>
        </is>
      </c>
      <c r="B89" s="70" t="inlineStr">
        <is>
          <t>EJ</t>
        </is>
      </c>
      <c r="C89" s="115" t="n"/>
      <c r="D89" s="115" t="n"/>
      <c r="E89" s="115" t="n"/>
      <c r="F89" s="115" t="n"/>
      <c r="G89" s="115" t="n"/>
      <c r="H89" s="37" t="n"/>
      <c r="I89" s="37" t="n"/>
      <c r="J89" s="44" t="n"/>
      <c r="K89" s="44" t="n"/>
      <c r="L89" s="44" t="n"/>
    </row>
    <row r="90">
      <c r="A90" s="75" t="inlineStr">
        <is>
          <t xml:space="preserve"> Other energy use - by fuel type</t>
        </is>
      </c>
      <c r="B90" s="75" t="n"/>
      <c r="C90" s="76" t="n"/>
      <c r="D90" s="76" t="n"/>
      <c r="E90" s="76" t="n"/>
      <c r="F90" s="76" t="n"/>
      <c r="G90" s="76" t="n"/>
      <c r="H90" s="76" t="n"/>
      <c r="I90" s="76" t="n"/>
      <c r="J90" s="44" t="n"/>
      <c r="K90" s="44" t="n"/>
      <c r="L90" s="44" t="n"/>
    </row>
    <row r="91">
      <c r="A91" s="79" t="inlineStr">
        <is>
          <t>Liquid fossil</t>
        </is>
      </c>
      <c r="B91" s="70" t="inlineStr">
        <is>
          <t>EJ</t>
        </is>
      </c>
      <c r="C91" s="115" t="n"/>
      <c r="D91" s="115" t="n"/>
      <c r="E91" s="115" t="n"/>
      <c r="F91" s="115" t="n"/>
      <c r="G91" s="115" t="n"/>
      <c r="H91" s="37" t="n"/>
      <c r="I91" s="37" t="n"/>
      <c r="J91" s="44" t="n"/>
      <c r="K91" s="44" t="n"/>
      <c r="L91" s="44" t="n"/>
    </row>
    <row r="92">
      <c r="A92" s="79" t="inlineStr">
        <is>
          <t>Gas fossil</t>
        </is>
      </c>
      <c r="B92" s="70" t="inlineStr">
        <is>
          <t>EJ</t>
        </is>
      </c>
      <c r="C92" s="115" t="n"/>
      <c r="D92" s="115" t="n"/>
      <c r="E92" s="115" t="n"/>
      <c r="F92" s="115" t="n"/>
      <c r="G92" s="115" t="n"/>
      <c r="H92" s="37" t="n"/>
      <c r="I92" s="37" t="n"/>
      <c r="J92" s="44" t="n"/>
      <c r="K92" s="44" t="n"/>
      <c r="L92" s="44" t="n"/>
    </row>
    <row r="93">
      <c r="A93" s="79" t="inlineStr">
        <is>
          <t>Coal fossil</t>
        </is>
      </c>
      <c r="B93" s="70" t="inlineStr">
        <is>
          <t>EJ</t>
        </is>
      </c>
      <c r="C93" s="115" t="n"/>
      <c r="D93" s="115" t="n"/>
      <c r="E93" s="115" t="n"/>
      <c r="F93" s="115" t="n"/>
      <c r="G93" s="115" t="n"/>
      <c r="H93" s="37" t="n"/>
      <c r="I93" s="37" t="n"/>
      <c r="J93" s="44" t="n"/>
      <c r="K93" s="44" t="n"/>
      <c r="L93" s="44" t="n"/>
    </row>
    <row r="94">
      <c r="A94" s="79" t="inlineStr">
        <is>
          <t>Grey hydrogen</t>
        </is>
      </c>
      <c r="B94" s="70" t="inlineStr">
        <is>
          <t>EJ</t>
        </is>
      </c>
      <c r="C94" s="115" t="n"/>
      <c r="D94" s="115" t="n"/>
      <c r="E94" s="115" t="n"/>
      <c r="F94" s="115" t="n"/>
      <c r="G94" s="115" t="n"/>
      <c r="H94" s="37" t="n"/>
      <c r="I94" s="37" t="n"/>
      <c r="J94" s="44" t="n"/>
      <c r="K94" s="44" t="n"/>
      <c r="L94" s="44" t="n"/>
    </row>
    <row r="95">
      <c r="A95" s="79" t="inlineStr">
        <is>
          <t>Electricity</t>
        </is>
      </c>
      <c r="B95" s="70" t="inlineStr">
        <is>
          <t>EJ</t>
        </is>
      </c>
      <c r="C95" s="115" t="n"/>
      <c r="D95" s="115" t="n"/>
      <c r="E95" s="115" t="n">
        <v>0.036317</v>
      </c>
      <c r="F95" s="115" t="n">
        <v>0.033152</v>
      </c>
      <c r="G95" s="115" t="n">
        <v>0.037365</v>
      </c>
      <c r="H95" s="37" t="n"/>
      <c r="I95" s="37" t="n"/>
      <c r="J95" s="44" t="n"/>
      <c r="K95" s="44" t="n"/>
      <c r="L95" s="44" t="n"/>
    </row>
    <row r="96">
      <c r="A96" s="79" t="inlineStr">
        <is>
          <t>Liquid biofuels</t>
        </is>
      </c>
      <c r="B96" s="70" t="inlineStr">
        <is>
          <t>EJ</t>
        </is>
      </c>
      <c r="C96" s="115" t="n"/>
      <c r="D96" s="115" t="n"/>
      <c r="E96" s="115" t="n"/>
      <c r="F96" s="115" t="n"/>
      <c r="G96" s="115" t="n"/>
      <c r="H96" s="37" t="n"/>
      <c r="I96" s="37" t="n"/>
      <c r="J96" s="44" t="n"/>
      <c r="K96" s="44" t="n"/>
      <c r="L96" s="44" t="n"/>
    </row>
    <row r="97">
      <c r="A97" s="79" t="inlineStr">
        <is>
          <t>Biogas</t>
        </is>
      </c>
      <c r="B97" s="70" t="inlineStr">
        <is>
          <t>EJ</t>
        </is>
      </c>
      <c r="C97" s="115" t="n"/>
      <c r="D97" s="115" t="n"/>
      <c r="E97" s="115" t="n"/>
      <c r="F97" s="115" t="n"/>
      <c r="G97" s="115" t="n"/>
      <c r="H97" s="37" t="n"/>
      <c r="I97" s="37" t="n"/>
      <c r="J97" s="44" t="n"/>
      <c r="K97" s="44" t="n"/>
      <c r="L97" s="44" t="n"/>
    </row>
    <row r="98">
      <c r="A98" s="79" t="inlineStr">
        <is>
          <t>Renewable hydrogen</t>
        </is>
      </c>
      <c r="B98" s="70" t="inlineStr">
        <is>
          <t>EJ</t>
        </is>
      </c>
      <c r="C98" s="115" t="n"/>
      <c r="D98" s="115" t="n"/>
      <c r="E98" s="115" t="n"/>
      <c r="F98" s="115" t="n"/>
      <c r="G98" s="115" t="n"/>
      <c r="H98" s="37" t="n"/>
      <c r="I98" s="37" t="n"/>
      <c r="J98" s="44" t="n"/>
      <c r="K98" s="44" t="n"/>
      <c r="L98" s="44" t="n"/>
    </row>
    <row r="99">
      <c r="A99" s="79" t="inlineStr">
        <is>
          <t>Wood</t>
        </is>
      </c>
      <c r="B99" s="70" t="inlineStr">
        <is>
          <t>EJ</t>
        </is>
      </c>
      <c r="C99" s="115" t="n"/>
      <c r="D99" s="115" t="n"/>
      <c r="E99" s="115" t="n"/>
      <c r="F99" s="115" t="n"/>
      <c r="G99" s="115" t="n"/>
      <c r="H99" s="37" t="n"/>
      <c r="I99" s="37" t="n"/>
      <c r="J99" s="44" t="n"/>
      <c r="K99" s="44" t="n"/>
      <c r="L99" s="44" t="n"/>
    </row>
    <row r="100">
      <c r="A100" s="79" t="inlineStr">
        <is>
          <t>Others</t>
        </is>
      </c>
      <c r="B100" s="70" t="inlineStr">
        <is>
          <t>EJ</t>
        </is>
      </c>
      <c r="C100" s="115" t="n"/>
      <c r="D100" s="115" t="n"/>
      <c r="E100" s="115" t="n"/>
      <c r="F100" s="115" t="n"/>
      <c r="G100" s="115" t="n"/>
      <c r="H100" s="37" t="n"/>
      <c r="I100" s="37" t="n"/>
      <c r="J100" s="44" t="n"/>
      <c r="K100" s="44" t="n"/>
      <c r="L100" s="44" t="n"/>
    </row>
    <row r="101">
      <c r="A101" s="75" t="inlineStr">
        <is>
          <t>Total energy consumption by fuel types</t>
        </is>
      </c>
      <c r="B101" s="75" t="n"/>
      <c r="C101" s="76" t="n"/>
      <c r="D101" s="76" t="n"/>
      <c r="E101" s="76" t="n"/>
      <c r="F101" s="76" t="n"/>
      <c r="G101" s="76" t="n"/>
      <c r="H101" s="76" t="n"/>
      <c r="I101" s="76" t="n"/>
      <c r="J101" s="44" t="n"/>
      <c r="K101" s="44" t="n"/>
      <c r="L101" s="44" t="n"/>
    </row>
    <row r="102">
      <c r="A102" s="79" t="inlineStr">
        <is>
          <t>Liquid fossil</t>
        </is>
      </c>
      <c r="B102" s="70" t="inlineStr">
        <is>
          <t>EJ</t>
        </is>
      </c>
      <c r="C102" s="115" t="n"/>
      <c r="D102" s="115" t="n"/>
      <c r="E102" s="115" t="n">
        <v>0.021903</v>
      </c>
      <c r="F102" s="115" t="n">
        <v>0.021874</v>
      </c>
      <c r="G102" s="115" t="n">
        <v>0.020424</v>
      </c>
      <c r="H102" s="37" t="n"/>
      <c r="I102" s="37" t="n"/>
      <c r="J102" s="44" t="n"/>
      <c r="K102" s="44" t="n"/>
      <c r="L102" s="44" t="n"/>
    </row>
    <row r="103">
      <c r="A103" s="79" t="inlineStr">
        <is>
          <t>Gas fossil</t>
        </is>
      </c>
      <c r="B103" s="70" t="inlineStr">
        <is>
          <t>EJ</t>
        </is>
      </c>
      <c r="C103" s="115" t="n"/>
      <c r="D103" s="115" t="n"/>
      <c r="E103" s="115" t="n">
        <v>8.2e-05</v>
      </c>
      <c r="F103" s="115" t="n">
        <v>0.000871</v>
      </c>
      <c r="G103" s="115" t="n">
        <v>0.001376</v>
      </c>
      <c r="H103" s="37" t="n"/>
      <c r="I103" s="37" t="n"/>
      <c r="J103" s="44" t="n"/>
      <c r="K103" s="44" t="n"/>
      <c r="L103" s="44" t="n"/>
    </row>
    <row r="104">
      <c r="A104" s="79" t="inlineStr">
        <is>
          <t>Coal fossil</t>
        </is>
      </c>
      <c r="B104" s="70" t="inlineStr">
        <is>
          <t>EJ</t>
        </is>
      </c>
      <c r="C104" s="115" t="n"/>
      <c r="D104" s="115" t="n"/>
      <c r="E104" s="115" t="n">
        <v>0.016472</v>
      </c>
      <c r="F104" s="115" t="n">
        <v>0.015286</v>
      </c>
      <c r="G104" s="115" t="n">
        <v>0.004665</v>
      </c>
      <c r="H104" s="37" t="n"/>
      <c r="I104" s="37" t="n"/>
      <c r="J104" s="44" t="n"/>
      <c r="K104" s="44" t="n"/>
      <c r="L104" s="44" t="n"/>
    </row>
    <row r="105">
      <c r="A105" s="79" t="inlineStr">
        <is>
          <t>Grey hydrogen</t>
        </is>
      </c>
      <c r="B105" s="70" t="inlineStr">
        <is>
          <t>EJ</t>
        </is>
      </c>
      <c r="C105" s="115" t="n"/>
      <c r="D105" s="115" t="n"/>
      <c r="E105" s="115" t="n"/>
      <c r="F105" s="115" t="n"/>
      <c r="G105" s="115" t="n"/>
      <c r="H105" s="37" t="n"/>
      <c r="I105" s="37" t="n"/>
      <c r="J105" s="44" t="n"/>
      <c r="K105" s="44" t="n"/>
      <c r="L105" s="44" t="n"/>
    </row>
    <row r="106">
      <c r="A106" s="79" t="inlineStr">
        <is>
          <t>Electricity</t>
        </is>
      </c>
      <c r="B106" s="70" t="inlineStr">
        <is>
          <t>EJ</t>
        </is>
      </c>
      <c r="C106" s="115" t="n"/>
      <c r="D106" s="115" t="n"/>
      <c r="E106" s="115" t="n">
        <v>0.16266</v>
      </c>
      <c r="F106" s="115" t="n">
        <v>0.173882</v>
      </c>
      <c r="G106" s="115" t="n">
        <v>0.202307</v>
      </c>
      <c r="H106" s="37" t="n"/>
      <c r="I106" s="37" t="n"/>
      <c r="J106" s="44" t="n"/>
      <c r="K106" s="44" t="n"/>
      <c r="L106" s="44" t="n"/>
    </row>
    <row r="107">
      <c r="A107" s="79" t="inlineStr">
        <is>
          <t>Liquid biofuels</t>
        </is>
      </c>
      <c r="B107" s="70" t="inlineStr">
        <is>
          <t>EJ</t>
        </is>
      </c>
      <c r="C107" s="115" t="n"/>
      <c r="D107" s="115" t="n"/>
      <c r="E107" s="115" t="n"/>
      <c r="F107" s="115" t="n"/>
      <c r="G107" s="115" t="n"/>
      <c r="H107" s="37" t="n"/>
      <c r="I107" s="37" t="n"/>
      <c r="J107" s="44" t="n"/>
      <c r="K107" s="44" t="n"/>
      <c r="L107" s="44" t="n"/>
    </row>
    <row r="108">
      <c r="A108" s="79" t="inlineStr">
        <is>
          <t>Biogas</t>
        </is>
      </c>
      <c r="B108" s="70" t="inlineStr">
        <is>
          <t>EJ</t>
        </is>
      </c>
      <c r="C108" s="115" t="n"/>
      <c r="D108" s="115" t="n"/>
      <c r="E108" s="115" t="n"/>
      <c r="F108" s="115" t="n"/>
      <c r="G108" s="115" t="n"/>
      <c r="H108" s="37" t="n"/>
      <c r="I108" s="37" t="n"/>
      <c r="J108" s="44" t="n"/>
      <c r="K108" s="44" t="n"/>
      <c r="L108" s="44" t="n"/>
    </row>
    <row r="109">
      <c r="A109" s="79" t="inlineStr">
        <is>
          <t>Renewable hydrogen</t>
        </is>
      </c>
      <c r="B109" s="70" t="inlineStr">
        <is>
          <t>EJ</t>
        </is>
      </c>
      <c r="C109" s="115" t="n"/>
      <c r="D109" s="115" t="n"/>
      <c r="E109" s="115" t="n"/>
      <c r="F109" s="115" t="n"/>
      <c r="G109" s="115" t="n"/>
      <c r="H109" s="37" t="n"/>
      <c r="I109" s="37" t="n"/>
      <c r="J109" s="44" t="n"/>
      <c r="K109" s="44" t="n"/>
      <c r="L109" s="44" t="n"/>
    </row>
    <row r="110">
      <c r="A110" s="79" t="inlineStr">
        <is>
          <t>Wood</t>
        </is>
      </c>
      <c r="B110" s="70" t="inlineStr">
        <is>
          <t>EJ</t>
        </is>
      </c>
      <c r="C110" s="115" t="n"/>
      <c r="D110" s="115" t="n"/>
      <c r="E110" s="115" t="n">
        <v>0.081163</v>
      </c>
      <c r="F110" s="115" t="n">
        <v>0.074549</v>
      </c>
      <c r="G110" s="115" t="n">
        <v>0.075692</v>
      </c>
      <c r="H110" s="37" t="n"/>
      <c r="I110" s="37" t="n"/>
      <c r="J110" s="44" t="n"/>
      <c r="K110" s="44" t="n"/>
      <c r="L110" s="44" t="n"/>
    </row>
    <row r="111">
      <c r="A111" s="79" t="inlineStr">
        <is>
          <t>Others</t>
        </is>
      </c>
      <c r="B111" s="70" t="inlineStr">
        <is>
          <t>EJ</t>
        </is>
      </c>
      <c r="C111" s="115" t="n"/>
      <c r="D111" s="115" t="n"/>
      <c r="E111" s="115" t="n"/>
      <c r="F111" s="115" t="n"/>
      <c r="G111" s="115" t="n"/>
      <c r="H111" s="37" t="n"/>
      <c r="I111" s="37" t="n"/>
      <c r="J111" s="44" t="n"/>
      <c r="K111" s="44" t="n"/>
      <c r="L111" s="44" t="n"/>
    </row>
    <row r="112">
      <c r="A112" s="16" t="inlineStr">
        <is>
          <t>Residential CO2 emissions</t>
        </is>
      </c>
      <c r="B112" s="16" t="n"/>
      <c r="C112" s="16" t="n"/>
      <c r="D112" s="16" t="n"/>
      <c r="E112" s="16" t="n"/>
      <c r="F112" s="16" t="n"/>
      <c r="G112" s="16" t="n"/>
      <c r="H112" s="16" t="n"/>
      <c r="I112" s="16" t="n"/>
      <c r="J112" s="44" t="n"/>
      <c r="K112" s="44" t="n"/>
      <c r="L112" s="44" t="n"/>
    </row>
    <row r="113">
      <c r="A113" s="78" t="inlineStr">
        <is>
          <t>Total residential CO2 emissions</t>
        </is>
      </c>
      <c r="B113" s="70" t="inlineStr">
        <is>
          <t>MtCO2</t>
        </is>
      </c>
      <c r="C113" s="115" t="n"/>
      <c r="D113" s="115" t="n"/>
      <c r="E113" s="115" t="n">
        <v>3.069173</v>
      </c>
      <c r="F113" s="115" t="n">
        <v>2.995723</v>
      </c>
      <c r="G113" s="115" t="n">
        <v>1.872522</v>
      </c>
      <c r="H113" s="37" t="n"/>
      <c r="I113" s="37" t="n"/>
      <c r="J113" s="44" t="n"/>
      <c r="K113" s="44" t="n"/>
      <c r="L113" s="44" t="n"/>
    </row>
    <row r="114">
      <c r="A114" s="75" t="inlineStr">
        <is>
          <t>by energy uses</t>
        </is>
      </c>
      <c r="B114" s="75" t="n"/>
      <c r="C114" s="76" t="n"/>
      <c r="D114" s="76" t="n"/>
      <c r="E114" s="76" t="n"/>
      <c r="F114" s="76" t="n"/>
      <c r="G114" s="76" t="n"/>
      <c r="H114" s="76" t="n"/>
      <c r="I114" s="76" t="n"/>
      <c r="J114" s="44" t="n"/>
      <c r="K114" s="44" t="n"/>
      <c r="L114" s="44" t="n"/>
    </row>
    <row r="115">
      <c r="A115" s="79" t="inlineStr">
        <is>
          <t>Emissions for surface heating</t>
        </is>
      </c>
      <c r="B115" s="70" t="inlineStr">
        <is>
          <t>MtCO2</t>
        </is>
      </c>
      <c r="C115" s="115" t="n"/>
      <c r="D115" s="115" t="n"/>
      <c r="E115" s="115" t="n">
        <v>1.580425</v>
      </c>
      <c r="F115" s="115" t="n">
        <v>1.661871</v>
      </c>
      <c r="G115" s="115" t="n">
        <v>1.12323</v>
      </c>
      <c r="H115" s="37" t="n"/>
      <c r="I115" s="37" t="n"/>
      <c r="J115" s="44" t="n"/>
      <c r="K115" s="44" t="n"/>
      <c r="L115" s="44" t="n"/>
    </row>
    <row r="116">
      <c r="A116" s="79" t="inlineStr">
        <is>
          <t>Emissions for space cooling</t>
        </is>
      </c>
      <c r="B116" s="70" t="inlineStr">
        <is>
          <t>MtCO2</t>
        </is>
      </c>
      <c r="C116" s="115" t="n"/>
      <c r="D116" s="115" t="n"/>
      <c r="E116" s="115" t="n"/>
      <c r="F116" s="115" t="n"/>
      <c r="G116" s="115" t="n"/>
      <c r="H116" s="37" t="n"/>
      <c r="I116" s="37" t="n"/>
      <c r="J116" s="44" t="n"/>
      <c r="K116" s="44" t="n"/>
      <c r="L116" s="44" t="n"/>
    </row>
    <row r="117">
      <c r="A117" s="79" t="inlineStr">
        <is>
          <t>Emissions for cooking</t>
        </is>
      </c>
      <c r="B117" s="70" t="inlineStr">
        <is>
          <t>MtCO2</t>
        </is>
      </c>
      <c r="C117" s="115" t="n"/>
      <c r="D117" s="115" t="n"/>
      <c r="E117" s="115" t="n">
        <v>0.637816</v>
      </c>
      <c r="F117" s="115" t="n">
        <v>0.458668</v>
      </c>
      <c r="G117" s="115" t="n">
        <v>0.105631</v>
      </c>
      <c r="H117" s="37" t="n"/>
      <c r="I117" s="37" t="n"/>
      <c r="J117" s="44" t="n"/>
      <c r="K117" s="44" t="n"/>
      <c r="L117" s="44" t="n"/>
    </row>
    <row r="118">
      <c r="A118" s="79" t="inlineStr">
        <is>
          <t>Emissions for water heating</t>
        </is>
      </c>
      <c r="B118" s="70" t="inlineStr">
        <is>
          <t>MtCO2</t>
        </is>
      </c>
      <c r="C118" s="115" t="n"/>
      <c r="D118" s="115" t="n"/>
      <c r="E118" s="115" t="n">
        <v>0.759687</v>
      </c>
      <c r="F118" s="115" t="n">
        <v>0.777415</v>
      </c>
      <c r="G118" s="115" t="n">
        <v>0.538806</v>
      </c>
      <c r="H118" s="37" t="n"/>
      <c r="I118" s="37" t="n"/>
      <c r="J118" s="44" t="n"/>
      <c r="K118" s="44" t="n"/>
      <c r="L118" s="44" t="n"/>
    </row>
    <row r="119">
      <c r="A119" s="79" t="inlineStr">
        <is>
          <t>Emissions for lighting</t>
        </is>
      </c>
      <c r="B119" s="70" t="inlineStr">
        <is>
          <t>MtCO2</t>
        </is>
      </c>
      <c r="C119" s="115" t="n"/>
      <c r="D119" s="115" t="n"/>
      <c r="E119" s="115" t="n">
        <v>0.09124400000000001</v>
      </c>
      <c r="F119" s="115" t="n">
        <v>0.09776899999999999</v>
      </c>
      <c r="G119" s="115" t="n">
        <v>0.104855</v>
      </c>
      <c r="H119" s="37" t="n"/>
      <c r="I119" s="37" t="n"/>
      <c r="J119" s="44" t="n"/>
      <c r="K119" s="44" t="n"/>
      <c r="L119" s="44" t="n"/>
    </row>
    <row r="120">
      <c r="A120" s="79" t="inlineStr">
        <is>
          <t>Emissions for other appliances</t>
        </is>
      </c>
      <c r="B120" s="70" t="inlineStr">
        <is>
          <t>MtCO2</t>
        </is>
      </c>
      <c r="C120" s="115" t="n"/>
      <c r="D120" s="115" t="n"/>
      <c r="E120" s="115" t="n"/>
      <c r="F120" s="115" t="n"/>
      <c r="G120" s="115" t="n"/>
      <c r="H120" s="37" t="n"/>
      <c r="I120" s="37" t="n"/>
      <c r="J120" s="44" t="n"/>
      <c r="K120" s="44" t="n"/>
      <c r="L120" s="44" t="n"/>
    </row>
    <row r="121">
      <c r="A121" s="75" t="inlineStr">
        <is>
          <t>by fuels</t>
        </is>
      </c>
      <c r="B121" s="75" t="n"/>
      <c r="C121" s="76" t="n"/>
      <c r="D121" s="76" t="n"/>
      <c r="E121" s="76" t="n"/>
      <c r="F121" s="76" t="n"/>
      <c r="G121" s="76" t="n"/>
      <c r="H121" s="76" t="n"/>
      <c r="I121" s="76" t="n"/>
      <c r="J121" s="44" t="n"/>
      <c r="K121" s="44" t="n"/>
      <c r="L121" s="44" t="n"/>
    </row>
    <row r="122">
      <c r="A122" s="79" t="inlineStr">
        <is>
          <t>Liquid fossil</t>
        </is>
      </c>
      <c r="B122" s="70" t="inlineStr">
        <is>
          <t>MtCO2</t>
        </is>
      </c>
      <c r="C122" s="115" t="n"/>
      <c r="D122" s="115" t="n"/>
      <c r="E122" s="115" t="n">
        <v>1.479079</v>
      </c>
      <c r="F122" s="115" t="n">
        <v>1.475617</v>
      </c>
      <c r="G122" s="115" t="n">
        <v>1.346379</v>
      </c>
      <c r="H122" s="37" t="n"/>
      <c r="I122" s="37" t="n"/>
      <c r="J122" s="44" t="n"/>
      <c r="K122" s="44" t="n"/>
      <c r="L122" s="44" t="n"/>
    </row>
    <row r="123">
      <c r="A123" s="79" t="inlineStr">
        <is>
          <t>Gas fossil</t>
        </is>
      </c>
      <c r="B123" s="70" t="inlineStr">
        <is>
          <t>MtCO2</t>
        </is>
      </c>
      <c r="C123" s="115" t="n"/>
      <c r="D123" s="115" t="n"/>
      <c r="E123" s="115" t="n">
        <v>0.004625</v>
      </c>
      <c r="F123" s="115" t="n">
        <v>0.048867</v>
      </c>
      <c r="G123" s="115" t="n">
        <v>0.077181</v>
      </c>
      <c r="H123" s="37" t="n"/>
      <c r="I123" s="37" t="n"/>
      <c r="J123" s="44" t="n"/>
      <c r="K123" s="44" t="n"/>
      <c r="L123" s="44" t="n"/>
    </row>
    <row r="124">
      <c r="A124" s="79" t="inlineStr">
        <is>
          <t>Coal fossil</t>
        </is>
      </c>
      <c r="B124" s="70" t="inlineStr">
        <is>
          <t>MtCO2</t>
        </is>
      </c>
      <c r="C124" s="115" t="n"/>
      <c r="D124" s="115" t="n"/>
      <c r="E124" s="115" t="n">
        <v>1.585469</v>
      </c>
      <c r="F124" s="115" t="n">
        <v>1.47124</v>
      </c>
      <c r="G124" s="115" t="n">
        <v>0.448961</v>
      </c>
      <c r="H124" s="37" t="n"/>
      <c r="I124" s="37" t="n"/>
      <c r="J124" s="44" t="n"/>
      <c r="K124" s="44" t="n"/>
      <c r="L124" s="44" t="n"/>
    </row>
    <row r="125">
      <c r="A125" s="79" t="inlineStr">
        <is>
          <t>Grey hydrogen</t>
        </is>
      </c>
      <c r="B125" s="70" t="inlineStr">
        <is>
          <t>MtCO2</t>
        </is>
      </c>
      <c r="C125" s="115" t="n"/>
      <c r="D125" s="115" t="n"/>
      <c r="E125" s="115" t="n"/>
      <c r="F125" s="115" t="n"/>
      <c r="G125" s="115" t="n"/>
      <c r="H125" s="37" t="n"/>
      <c r="I125" s="37" t="n"/>
      <c r="J125" s="44" t="n"/>
      <c r="K125" s="44" t="n"/>
      <c r="L125" s="44" t="n"/>
    </row>
    <row r="126">
      <c r="A126" s="79" t="inlineStr">
        <is>
          <t>Electricity</t>
        </is>
      </c>
      <c r="B126" s="70" t="inlineStr">
        <is>
          <t>MtCO2</t>
        </is>
      </c>
      <c r="C126" s="115" t="n"/>
      <c r="D126" s="115" t="n"/>
      <c r="E126" s="115" t="n"/>
      <c r="F126" s="115" t="n"/>
      <c r="G126" s="115" t="n"/>
      <c r="H126" s="37" t="n"/>
      <c r="I126" s="37" t="n"/>
      <c r="J126" s="44" t="n"/>
      <c r="K126" s="44" t="n"/>
      <c r="L126" s="44" t="n"/>
    </row>
    <row r="127">
      <c r="A127" s="79" t="inlineStr">
        <is>
          <t>Liquid biofuels</t>
        </is>
      </c>
      <c r="B127" s="70" t="inlineStr">
        <is>
          <t>MtCO2</t>
        </is>
      </c>
      <c r="C127" s="115" t="n"/>
      <c r="D127" s="115" t="n"/>
      <c r="E127" s="115" t="n"/>
      <c r="F127" s="115" t="n"/>
      <c r="G127" s="115" t="n"/>
      <c r="H127" s="37" t="n"/>
      <c r="I127" s="37" t="n"/>
      <c r="J127" s="44" t="n"/>
      <c r="K127" s="44" t="n"/>
      <c r="L127" s="44" t="n"/>
    </row>
    <row r="128">
      <c r="A128" s="79" t="inlineStr">
        <is>
          <t>Biogas</t>
        </is>
      </c>
      <c r="B128" s="70" t="inlineStr">
        <is>
          <t>MtCO2</t>
        </is>
      </c>
      <c r="C128" s="115" t="n"/>
      <c r="D128" s="115" t="n"/>
      <c r="E128" s="115" t="n"/>
      <c r="F128" s="115" t="n"/>
      <c r="G128" s="115" t="n"/>
      <c r="H128" s="37" t="n"/>
      <c r="I128" s="37" t="n"/>
      <c r="J128" s="44" t="n"/>
      <c r="K128" s="44" t="n"/>
      <c r="L128" s="44" t="n"/>
    </row>
    <row r="129">
      <c r="A129" s="79" t="inlineStr">
        <is>
          <t>Renewable hydrogen</t>
        </is>
      </c>
      <c r="B129" s="70" t="inlineStr">
        <is>
          <t>MtCO2</t>
        </is>
      </c>
      <c r="C129" s="115" t="n"/>
      <c r="D129" s="115" t="n"/>
      <c r="E129" s="115" t="n"/>
      <c r="F129" s="115" t="n"/>
      <c r="G129" s="115" t="n"/>
      <c r="H129" s="37" t="n"/>
      <c r="I129" s="37" t="n"/>
      <c r="J129" s="44" t="n"/>
      <c r="K129" s="44" t="n"/>
      <c r="L129" s="44" t="n"/>
    </row>
    <row r="130">
      <c r="A130" s="79" t="inlineStr">
        <is>
          <t>Wood</t>
        </is>
      </c>
      <c r="B130" s="70" t="inlineStr">
        <is>
          <t>MtCO2</t>
        </is>
      </c>
      <c r="C130" s="115" t="n"/>
      <c r="D130" s="115" t="n"/>
      <c r="E130" s="115" t="n"/>
      <c r="F130" s="115" t="n"/>
      <c r="G130" s="115" t="n"/>
      <c r="H130" s="37" t="n"/>
      <c r="I130" s="37" t="n"/>
      <c r="J130" s="44" t="n"/>
      <c r="K130" s="44" t="n"/>
      <c r="L130" s="44" t="n"/>
    </row>
    <row r="131">
      <c r="A131" s="79" t="inlineStr">
        <is>
          <t>Others</t>
        </is>
      </c>
      <c r="B131" s="70" t="inlineStr">
        <is>
          <t>MtCO2</t>
        </is>
      </c>
      <c r="C131" s="115" t="n"/>
      <c r="D131" s="115" t="n"/>
      <c r="E131" s="115" t="n"/>
      <c r="F131" s="115" t="n"/>
      <c r="G131" s="115" t="n"/>
      <c r="H131" s="37" t="n"/>
      <c r="I131" s="37" t="n"/>
      <c r="J131" s="44" t="n"/>
      <c r="K131" s="44" t="n"/>
      <c r="L131" s="44" t="n"/>
    </row>
    <row r="132">
      <c r="A132" s="16" t="inlineStr">
        <is>
          <t>Residential non-CO2 emissions</t>
        </is>
      </c>
      <c r="B132" s="16" t="n"/>
      <c r="C132" s="16" t="n"/>
      <c r="D132" s="16" t="n"/>
      <c r="E132" s="16" t="n"/>
      <c r="F132" s="16" t="n"/>
      <c r="G132" s="16" t="n"/>
      <c r="H132" s="16" t="n"/>
      <c r="I132" s="16" t="n"/>
      <c r="J132" s="44" t="n"/>
      <c r="K132" s="44" t="n"/>
      <c r="L132" s="44" t="n"/>
    </row>
    <row r="133">
      <c r="A133" s="78" t="inlineStr">
        <is>
          <t>Total residential non-CO2 emissions</t>
        </is>
      </c>
      <c r="B133" s="70" t="inlineStr">
        <is>
          <t>MtCO2e</t>
        </is>
      </c>
      <c r="C133" s="115" t="n"/>
      <c r="D133" s="115" t="n"/>
      <c r="E133" s="115" t="n">
        <v>0.061604</v>
      </c>
      <c r="F133" s="115" t="n">
        <v>0.056967</v>
      </c>
      <c r="G133" s="115" t="n">
        <v>0.05281</v>
      </c>
      <c r="H133" s="37" t="n"/>
      <c r="I133" s="37" t="n"/>
      <c r="J133" s="44" t="n"/>
      <c r="K133" s="44" t="n"/>
      <c r="L133" s="44" t="n"/>
    </row>
    <row r="134">
      <c r="A134" s="108" t="n"/>
      <c r="B134" s="108" t="n"/>
      <c r="C134" s="116" t="n"/>
      <c r="D134" s="117" t="n"/>
      <c r="E134" s="117" t="n"/>
      <c r="F134" s="117" t="n"/>
      <c r="G134" s="117" t="n"/>
      <c r="H134" s="110" t="n"/>
    </row>
    <row r="135">
      <c r="A135" s="118"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3"/>
  <sheetViews>
    <sheetView topLeftCell="A3" workbookViewId="0">
      <selection activeCell="D6" sqref="D6"/>
    </sheetView>
  </sheetViews>
  <sheetFormatPr baseColWidth="8" defaultColWidth="11.5546875" defaultRowHeight="14.4"/>
  <cols>
    <col width="30.5546875" customWidth="1" min="1" max="3"/>
    <col width="58" customWidth="1" min="4" max="4"/>
    <col width="30.5546875" customWidth="1" min="5" max="5"/>
  </cols>
  <sheetData>
    <row r="1" ht="15.6" customHeight="1">
      <c r="A1" s="104" t="inlineStr">
        <is>
          <t>The Pathways Design Framework: BUILDINGS COMMERCIAL STORYLINE</t>
        </is>
      </c>
      <c r="B1" s="105" t="n"/>
      <c r="C1" s="105" t="n"/>
      <c r="D1" s="105" t="n"/>
      <c r="E1" s="105" t="n"/>
    </row>
    <row r="2" ht="15.6" customHeight="1">
      <c r="A2" s="2" t="inlineStr">
        <is>
          <t>version Aug 2023</t>
        </is>
      </c>
      <c r="B2" s="105" t="n"/>
      <c r="C2" s="105" t="n"/>
      <c r="D2" s="105" t="n"/>
      <c r="E2" s="105" t="n"/>
    </row>
    <row r="3" ht="15.6" customHeight="1">
      <c r="A3" s="106" t="inlineStr">
        <is>
          <t>Scenario Name:</t>
        </is>
      </c>
      <c r="B3" s="174">
        <f>'User guide'!B12</f>
        <v/>
      </c>
      <c r="C3" s="107" t="n"/>
      <c r="D3" s="106" t="n"/>
      <c r="E3" s="106" t="n"/>
    </row>
    <row r="4" ht="18" customHeight="1">
      <c r="A4" s="38" t="n"/>
      <c r="B4" s="39" t="n"/>
      <c r="C4" s="39" t="n"/>
      <c r="D4" s="14" t="n"/>
      <c r="E4" s="14" t="n"/>
    </row>
    <row r="5" ht="62.4"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COMMERCIAL BUILDINGS decarbonization and key other sustainable development priorities </t>
        </is>
      </c>
      <c r="B6" s="42" t="n"/>
      <c r="C6" s="42" t="n"/>
      <c r="D6" s="59" t="inlineStr">
        <is>
          <t>- What are the main drivers of change explaining the change in : 
1) the demand for buildings (sqm/cap, sqm/GDP) 
2) the energy consumption in buildings 
3) the GHG content of energy used in buildings (gCO2/MJ)</t>
        </is>
      </c>
      <c r="E6" s="44" t="n"/>
    </row>
    <row r="7" ht="15.6" customHeight="1">
      <c r="A7" s="40" t="n"/>
      <c r="B7" s="40" t="n"/>
      <c r="C7" s="40" t="n"/>
      <c r="D7" s="40" t="n"/>
      <c r="E7" s="40" t="n"/>
    </row>
    <row r="8" ht="187.2" customHeight="1">
      <c r="A8" s="58" t="inlineStr">
        <is>
          <t>1) The development of commercial floorspace and its markets</t>
        </is>
      </c>
      <c r="B8" s="42" t="n"/>
      <c r="C8" s="42" t="n"/>
      <c r="D8" s="43"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8" s="44" t="n"/>
    </row>
    <row r="9" ht="129.6" customHeight="1">
      <c r="A9" s="58" t="inlineStr">
        <is>
          <t>2) The future of surface heating and cooling</t>
        </is>
      </c>
      <c r="B9" s="42" t="n"/>
      <c r="C9" s="42" t="n"/>
      <c r="D9" s="4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9" s="44" t="n"/>
    </row>
    <row r="10" ht="57.6" customHeight="1">
      <c r="A10" s="58" t="inlineStr">
        <is>
          <t>3) The future of cooking</t>
        </is>
      </c>
      <c r="B10" s="42" t="n"/>
      <c r="C10" s="42" t="n"/>
      <c r="D10" s="43" t="inlineStr">
        <is>
          <t>- Change in cooking systems: role of electricity-based devices or other improved tech
- Change in behaviors and occupancy and families' possibilities to outsource food elaboration</t>
        </is>
      </c>
      <c r="E10" s="44" t="n"/>
    </row>
    <row r="11" ht="86.40000000000001" customHeight="1">
      <c r="A11" s="58" t="inlineStr">
        <is>
          <t>4) The future of water heating</t>
        </is>
      </c>
      <c r="B11" s="42" t="n"/>
      <c r="C11" s="42" t="n"/>
      <c r="D11" s="4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11" s="44" t="n"/>
    </row>
    <row r="12" ht="43.2" customHeight="1">
      <c r="A12" s="58" t="inlineStr">
        <is>
          <t>5) The future of lighting and other electric appliances</t>
        </is>
      </c>
      <c r="B12" s="42" t="n"/>
      <c r="C12" s="42" t="n"/>
      <c r="D12" s="43" t="inlineStr">
        <is>
          <t>- Change in electric uses in buildings.
Be careful not to neglect the important dynamics that these consumptions can have, other than lightning.</t>
        </is>
      </c>
      <c r="E12" s="44" t="n"/>
    </row>
    <row r="13" ht="57.6" customHeight="1">
      <c r="A13" s="58" t="inlineStr">
        <is>
          <t>6) The development of energy infrastructures</t>
        </is>
      </c>
      <c r="B13" s="42" t="n"/>
      <c r="C13" s="42" t="n"/>
      <c r="D13" s="43" t="inlineStr">
        <is>
          <t xml:space="preserve">-What are the development of energy distribution infrastructures to deliver electricity, gas, heat or other vectors in the different main geographical areas?
</t>
        </is>
      </c>
      <c r="E13" s="44"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topLeftCell="A107" workbookViewId="0">
      <selection activeCell="A122" sqref="A122"/>
    </sheetView>
  </sheetViews>
  <sheetFormatPr baseColWidth="8" defaultColWidth="11.5546875" defaultRowHeight="14.4"/>
  <cols>
    <col width="45.21875" customWidth="1" min="1" max="1"/>
    <col width="17.77734375" customWidth="1" min="2" max="2"/>
    <col width="18.21875" bestFit="1" customWidth="1" min="10" max="10"/>
    <col width="16.77734375" bestFit="1" customWidth="1" min="11" max="11"/>
    <col width="17.44140625" bestFit="1" customWidth="1" min="12" max="12"/>
  </cols>
  <sheetData>
    <row r="1" ht="15.6" customHeight="1">
      <c r="A1" s="104" t="inlineStr">
        <is>
          <t>The Pathways Design Framework: BUILDINGS COMMERCIAL DASHBOARD</t>
        </is>
      </c>
      <c r="B1" s="105" t="n"/>
      <c r="C1" s="105" t="n"/>
      <c r="D1" s="105" t="n"/>
      <c r="E1" s="105" t="n"/>
      <c r="F1" s="105" t="n"/>
      <c r="G1" s="105" t="n"/>
      <c r="H1" s="109" t="n"/>
      <c r="I1" s="105" t="n"/>
      <c r="J1" s="105" t="n"/>
    </row>
    <row r="2" ht="15.6" customHeight="1">
      <c r="A2" s="2" t="inlineStr">
        <is>
          <t>version Aug 2023</t>
        </is>
      </c>
      <c r="B2" s="105" t="n"/>
      <c r="C2" s="105" t="n"/>
      <c r="D2" s="105" t="n"/>
      <c r="E2" s="105" t="n"/>
      <c r="F2" s="105" t="n"/>
      <c r="G2" s="105" t="n"/>
      <c r="H2" s="109" t="n"/>
      <c r="I2" s="105" t="n"/>
      <c r="J2" s="105" t="n"/>
    </row>
    <row r="3" ht="15.6" customHeight="1">
      <c r="A3" s="106" t="inlineStr">
        <is>
          <t>Scenario Name:</t>
        </is>
      </c>
      <c r="B3" s="174">
        <f>'User guide'!B12</f>
        <v/>
      </c>
      <c r="C3" s="106" t="n"/>
      <c r="D3" s="106" t="n"/>
      <c r="E3" s="106" t="n"/>
      <c r="F3" s="106" t="n"/>
      <c r="G3" s="106" t="n"/>
      <c r="H3" s="106" t="n"/>
      <c r="I3" s="106" t="n"/>
      <c r="J3" s="106" t="n"/>
    </row>
    <row r="4">
      <c r="A4" s="175" t="n"/>
    </row>
    <row r="5" ht="15" customHeight="1" thickBot="1">
      <c r="A5" s="176" t="n"/>
      <c r="B5" s="176" t="n"/>
      <c r="C5" s="176" t="n"/>
      <c r="D5" s="176" t="n"/>
      <c r="E5" s="176" t="n"/>
      <c r="F5" s="176" t="n"/>
      <c r="G5" s="176" t="n"/>
      <c r="H5" s="176" t="n"/>
      <c r="I5" s="176" t="n"/>
      <c r="J5" s="176" t="n"/>
    </row>
    <row r="6">
      <c r="A6" s="111" t="n"/>
      <c r="B6" s="111" t="n"/>
      <c r="C6" s="111" t="n"/>
      <c r="D6" s="111" t="n"/>
      <c r="E6" s="111" t="n"/>
      <c r="F6" s="111" t="n"/>
      <c r="G6" s="111" t="n"/>
      <c r="H6" s="111" t="n"/>
      <c r="I6" s="111" t="n"/>
      <c r="J6" s="111" t="n"/>
    </row>
    <row r="7">
      <c r="A7" s="112" t="inlineStr">
        <is>
          <t>Extract of the Economy-wide DB TAB relevant rows for this sub-sector</t>
        </is>
      </c>
      <c r="B7" s="113" t="n"/>
      <c r="C7" s="113" t="n"/>
      <c r="D7" s="113" t="n"/>
      <c r="E7" s="113" t="n"/>
      <c r="F7" s="113" t="n"/>
      <c r="G7" s="113" t="n"/>
      <c r="H7" s="113" t="n"/>
      <c r="I7" s="113" t="n"/>
      <c r="J7" s="113" t="n"/>
    </row>
    <row r="8">
      <c r="A8" s="19" t="inlineStr">
        <is>
          <t>Average Floor Surface per "GDP-services" unit</t>
        </is>
      </c>
      <c r="B8" s="19" t="inlineStr">
        <is>
          <t>sqm/Bn$</t>
        </is>
      </c>
      <c r="C8" s="238">
        <f>C26*10^9/(C19*10^6)</f>
        <v/>
      </c>
      <c r="D8" s="238">
        <f>D26*10^9/(D19*10^6)</f>
        <v/>
      </c>
      <c r="E8" s="238">
        <f>E26*10^9/(E19*10^6)</f>
        <v/>
      </c>
      <c r="F8" s="238">
        <f>F26*10^9/(F19*10^6)</f>
        <v/>
      </c>
      <c r="G8" s="238">
        <f>G26*10^9/(G19*10^6)</f>
        <v/>
      </c>
      <c r="H8" s="238">
        <f>H26*10^9/(H19*10^6)</f>
        <v/>
      </c>
      <c r="I8" s="238">
        <f>I26*10^9/(I19*10^6)</f>
        <v/>
      </c>
    </row>
    <row r="9">
      <c r="A9" s="19" t="inlineStr">
        <is>
          <t>Energy use per sqm</t>
        </is>
      </c>
      <c r="B9" s="19" t="inlineStr">
        <is>
          <t>MJ/sqm</t>
        </is>
      </c>
      <c r="C9" s="238">
        <f>C38*10^12/(C26*10^9)</f>
        <v/>
      </c>
      <c r="D9" s="238">
        <f>D38*10^12/(D26*10^9)</f>
        <v/>
      </c>
      <c r="E9" s="238">
        <f>E38*10^12/(E26*10^9)</f>
        <v/>
      </c>
      <c r="F9" s="238">
        <f>F38*10^12/(F26*10^9)</f>
        <v/>
      </c>
      <c r="G9" s="238">
        <f>G38*10^12/(G26*10^9)</f>
        <v/>
      </c>
      <c r="H9" s="238">
        <f>H38*10^12/(H26*10^9)</f>
        <v/>
      </c>
      <c r="I9" s="238">
        <f>I38*10^12/(I26*10^9)</f>
        <v/>
      </c>
    </row>
    <row r="10">
      <c r="A10" s="19" t="inlineStr">
        <is>
          <t>CO2 emissions per energy unit</t>
        </is>
      </c>
      <c r="B10" s="19" t="inlineStr">
        <is>
          <t>gCO2/MJ</t>
        </is>
      </c>
      <c r="C10" s="238">
        <f>C113/C38</f>
        <v/>
      </c>
      <c r="D10" s="238">
        <f>D113/D38</f>
        <v/>
      </c>
      <c r="E10" s="238">
        <f>E113/E38</f>
        <v/>
      </c>
      <c r="F10" s="238">
        <f>F113/F38</f>
        <v/>
      </c>
      <c r="G10" s="238">
        <f>G113/G38</f>
        <v/>
      </c>
      <c r="H10" s="238">
        <f>H113/H38</f>
        <v/>
      </c>
      <c r="I10" s="238">
        <f>I113/I38</f>
        <v/>
      </c>
      <c r="J10" s="57" t="n"/>
    </row>
    <row r="11">
      <c r="A11" s="19" t="inlineStr">
        <is>
          <t>Energy consumption</t>
        </is>
      </c>
      <c r="B11" s="19" t="inlineStr">
        <is>
          <t>PJ</t>
        </is>
      </c>
      <c r="C11" s="238">
        <f>C38*10^3</f>
        <v/>
      </c>
      <c r="D11" s="238">
        <f>D38*10^3</f>
        <v/>
      </c>
      <c r="E11" s="238">
        <f>E38*10^3</f>
        <v/>
      </c>
      <c r="F11" s="238">
        <f>F38*10^3</f>
        <v/>
      </c>
      <c r="G11" s="238">
        <f>G38*10^3</f>
        <v/>
      </c>
      <c r="H11" s="238">
        <f>H38*10^3</f>
        <v/>
      </c>
      <c r="I11" s="238">
        <f>I38*10^3</f>
        <v/>
      </c>
    </row>
    <row r="12">
      <c r="A12" s="19" t="inlineStr">
        <is>
          <t>Total CO2 emissions</t>
        </is>
      </c>
      <c r="B12" s="19" t="inlineStr">
        <is>
          <t>MtCO2</t>
        </is>
      </c>
      <c r="C12" s="238">
        <f>C113</f>
        <v/>
      </c>
      <c r="D12" s="238">
        <f>D113</f>
        <v/>
      </c>
      <c r="E12" s="238">
        <f>E113</f>
        <v/>
      </c>
      <c r="F12" s="238">
        <f>F113</f>
        <v/>
      </c>
      <c r="G12" s="238">
        <f>G113</f>
        <v/>
      </c>
      <c r="H12" s="238">
        <f>H113</f>
        <v/>
      </c>
      <c r="I12" s="238">
        <f>I113</f>
        <v/>
      </c>
    </row>
    <row r="13">
      <c r="A13" s="19" t="inlineStr">
        <is>
          <t>Total non-CO2 emissions</t>
        </is>
      </c>
      <c r="B13" s="19" t="inlineStr">
        <is>
          <t>MtCO2e</t>
        </is>
      </c>
      <c r="C13" s="156">
        <f>C133</f>
        <v/>
      </c>
      <c r="D13" s="156">
        <f>D133</f>
        <v/>
      </c>
      <c r="E13" s="156">
        <f>E133</f>
        <v/>
      </c>
      <c r="F13" s="156">
        <f>F133</f>
        <v/>
      </c>
      <c r="G13" s="156">
        <f>G133</f>
        <v/>
      </c>
      <c r="H13" s="156">
        <f>H133</f>
        <v/>
      </c>
      <c r="I13" s="156">
        <f>I133</f>
        <v/>
      </c>
    </row>
    <row r="14">
      <c r="A14" s="113" t="n"/>
      <c r="B14" s="113" t="n"/>
      <c r="C14" s="113" t="n"/>
      <c r="D14" s="113" t="n"/>
      <c r="E14" s="113" t="n"/>
      <c r="F14" s="113" t="n"/>
      <c r="G14" s="113" t="n"/>
      <c r="H14" s="113" t="n"/>
      <c r="I14" s="113" t="n"/>
      <c r="J14" s="113" t="n"/>
    </row>
    <row r="16">
      <c r="A16" s="14" t="n"/>
      <c r="B16" s="14" t="n"/>
      <c r="C16" s="14" t="n"/>
      <c r="D16" s="14" t="n"/>
      <c r="E16" s="14" t="n"/>
      <c r="F16" s="14" t="n"/>
      <c r="G16" s="14" t="n"/>
      <c r="H16" s="14" t="n"/>
      <c r="I16" s="14" t="n"/>
      <c r="J16" s="14" t="n"/>
      <c r="K16" s="14" t="n"/>
      <c r="L16" s="14" t="n"/>
      <c r="M16" s="14" t="n"/>
      <c r="N16" s="14" t="n"/>
    </row>
    <row r="17" ht="43.2" customHeight="1">
      <c r="A17" s="68" t="inlineStr">
        <is>
          <t>Variable</t>
        </is>
      </c>
      <c r="B17" s="68" t="inlineStr">
        <is>
          <t>Unit</t>
        </is>
      </c>
      <c r="C17" s="68" t="n">
        <v>2010</v>
      </c>
      <c r="D17" s="179">
        <f>'User guide'!B16</f>
        <v/>
      </c>
      <c r="E17" s="68" t="n">
        <v>2030</v>
      </c>
      <c r="F17" s="68" t="n">
        <v>2040</v>
      </c>
      <c r="G17" s="68" t="n">
        <v>2050</v>
      </c>
      <c r="H17" s="68" t="n">
        <v>2060</v>
      </c>
      <c r="I17" s="180" t="n">
        <v>2070</v>
      </c>
      <c r="J17" s="67" t="inlineStr">
        <is>
          <t>Consistency checks</t>
        </is>
      </c>
      <c r="K17" s="67" t="inlineStr">
        <is>
          <t>Method category</t>
        </is>
      </c>
      <c r="L17" s="67" t="inlineStr">
        <is>
          <t>Note &amp; comments</t>
        </is>
      </c>
    </row>
    <row r="18">
      <c r="A18" s="16" t="inlineStr">
        <is>
          <t>Demand indicators</t>
        </is>
      </c>
      <c r="B18" s="16" t="n"/>
      <c r="C18" s="16" t="n"/>
      <c r="D18" s="16" t="n"/>
      <c r="E18" s="16" t="n"/>
      <c r="F18" s="16" t="n"/>
      <c r="G18" s="16" t="n"/>
      <c r="H18" s="16" t="n"/>
      <c r="I18" s="16" t="n"/>
      <c r="J18" s="44" t="n"/>
      <c r="K18" s="44" t="n"/>
      <c r="L18" s="44" t="n"/>
    </row>
    <row r="19">
      <c r="A19" s="18" t="inlineStr">
        <is>
          <t>Population</t>
        </is>
      </c>
      <c r="B19" s="18" t="inlineStr">
        <is>
          <t>Millions inhab.</t>
        </is>
      </c>
      <c r="C19" s="37" t="n"/>
      <c r="D19" s="37" t="n"/>
      <c r="E19" s="37" t="n"/>
      <c r="F19" s="37" t="n"/>
      <c r="G19" s="37" t="n"/>
      <c r="H19" s="37" t="n"/>
      <c r="I19" s="37" t="n"/>
      <c r="J19" s="184" t="inlineStr">
        <is>
          <t>Macro - demo _ eco</t>
        </is>
      </c>
      <c r="K19" s="44" t="n"/>
      <c r="L19" s="44" t="n"/>
    </row>
    <row r="20">
      <c r="A20" s="18" t="inlineStr">
        <is>
          <t>Number of households</t>
        </is>
      </c>
      <c r="B20" s="18" t="inlineStr">
        <is>
          <t>Thousands of households</t>
        </is>
      </c>
      <c r="C20" s="37" t="n"/>
      <c r="D20" s="37" t="n"/>
      <c r="E20" s="37" t="n"/>
      <c r="F20" s="37" t="n"/>
      <c r="G20" s="37" t="n"/>
      <c r="H20" s="37" t="n"/>
      <c r="I20" s="37" t="n"/>
      <c r="J20" s="184" t="inlineStr">
        <is>
          <t>Macro - demo _ eco</t>
        </is>
      </c>
      <c r="K20" s="44" t="n"/>
      <c r="L20" s="44" t="n"/>
    </row>
    <row r="21">
      <c r="A21" s="18" t="inlineStr">
        <is>
          <t>Construction - GDP</t>
        </is>
      </c>
      <c r="B21" s="18" t="inlineStr">
        <is>
          <t>Bn USD</t>
        </is>
      </c>
      <c r="C21" s="37" t="n"/>
      <c r="D21" s="37" t="n"/>
      <c r="E21" s="37" t="n"/>
      <c r="F21" s="37" t="n"/>
      <c r="G21" s="37" t="n"/>
      <c r="H21" s="37" t="n"/>
      <c r="I21" s="37" t="n"/>
      <c r="J21" s="184" t="inlineStr">
        <is>
          <t>Macro - demo _ eco</t>
        </is>
      </c>
      <c r="K21" s="44" t="n"/>
      <c r="L21" s="44" t="n"/>
    </row>
    <row r="22">
      <c r="A22" s="18" t="inlineStr">
        <is>
          <t>Service - GDP</t>
        </is>
      </c>
      <c r="B22" s="18" t="inlineStr">
        <is>
          <t>Bn USD</t>
        </is>
      </c>
      <c r="C22" s="37" t="n"/>
      <c r="D22" s="37" t="n"/>
      <c r="E22" s="37" t="n"/>
      <c r="F22" s="37" t="n"/>
      <c r="G22" s="37" t="n"/>
      <c r="H22" s="37" t="n"/>
      <c r="I22" s="37" t="n"/>
      <c r="J22" s="184" t="inlineStr">
        <is>
          <t>Macro - demo _ eco</t>
        </is>
      </c>
      <c r="K22" s="44" t="n"/>
      <c r="L22" s="44" t="n"/>
    </row>
    <row r="23">
      <c r="A23" s="18" t="inlineStr">
        <is>
          <t>Heating degree days</t>
        </is>
      </c>
      <c r="B23" s="18" t="inlineStr">
        <is>
          <t>Index number</t>
        </is>
      </c>
      <c r="C23" s="114" t="n"/>
      <c r="D23" s="114" t="n"/>
      <c r="E23" s="114" t="n"/>
      <c r="F23" s="114" t="n"/>
      <c r="G23" s="114" t="n"/>
      <c r="H23" s="37" t="n"/>
      <c r="I23" s="37" t="n"/>
      <c r="J23" s="44" t="n"/>
      <c r="K23" s="44" t="n"/>
      <c r="L23" s="44" t="n"/>
    </row>
    <row r="24">
      <c r="A24" s="18" t="inlineStr">
        <is>
          <t>Cooling degree days</t>
        </is>
      </c>
      <c r="B24" s="18" t="inlineStr">
        <is>
          <t>Index number</t>
        </is>
      </c>
      <c r="C24" s="115" t="n"/>
      <c r="D24" s="115" t="n"/>
      <c r="E24" s="115" t="n"/>
      <c r="F24" s="115" t="n"/>
      <c r="G24" s="115" t="n"/>
      <c r="H24" s="37" t="n"/>
      <c r="I24" s="37" t="n"/>
      <c r="J24" s="44" t="n"/>
      <c r="K24" s="44" t="n"/>
      <c r="L24" s="44" t="n"/>
    </row>
    <row r="25">
      <c r="A25" s="16" t="inlineStr">
        <is>
          <t>Commercial floor space &amp; equipments</t>
        </is>
      </c>
      <c r="B25" s="16" t="n"/>
      <c r="C25" s="16" t="n"/>
      <c r="D25" s="16" t="n"/>
      <c r="E25" s="16" t="n"/>
      <c r="F25" s="16" t="n"/>
      <c r="G25" s="16" t="n"/>
      <c r="H25" s="16" t="n"/>
      <c r="I25" s="16" t="n"/>
      <c r="J25" s="44" t="n"/>
      <c r="K25" s="44" t="n"/>
      <c r="L25" s="44" t="n"/>
    </row>
    <row r="26">
      <c r="A26" s="18" t="inlineStr">
        <is>
          <t>Commercial floor space - Total</t>
        </is>
      </c>
      <c r="B26" s="18" t="inlineStr">
        <is>
          <t>Bn m²</t>
        </is>
      </c>
      <c r="C26" s="37" t="n"/>
      <c r="D26" s="37" t="n"/>
      <c r="E26" s="37" t="n"/>
      <c r="F26" s="37" t="n"/>
      <c r="G26" s="37" t="n"/>
      <c r="H26" s="37" t="n"/>
      <c r="I26" s="37" t="n"/>
      <c r="J26" s="44" t="n"/>
      <c r="K26" s="44" t="n"/>
      <c r="L26" s="44" t="n"/>
    </row>
    <row r="27">
      <c r="A27" s="18" t="inlineStr">
        <is>
          <t>Commercial floor space - newly built over the period [N-10;N]</t>
        </is>
      </c>
      <c r="B27" s="18" t="inlineStr">
        <is>
          <t>Bn m²</t>
        </is>
      </c>
      <c r="C27" s="115" t="n"/>
      <c r="D27" s="115" t="n"/>
      <c r="E27" s="115" t="n"/>
      <c r="F27" s="115" t="n"/>
      <c r="G27" s="115" t="n"/>
      <c r="H27" s="37" t="n"/>
      <c r="I27" s="37" t="n"/>
      <c r="J27" s="44" t="n"/>
      <c r="K27" s="44" t="n"/>
      <c r="L27" s="44" t="n"/>
    </row>
    <row r="28">
      <c r="A28" s="18" t="inlineStr">
        <is>
          <t>Commercial floor space - destroyed/removed over the period [N-10;N]</t>
        </is>
      </c>
      <c r="B28" s="18" t="inlineStr">
        <is>
          <t>Bn m²</t>
        </is>
      </c>
      <c r="C28" s="115" t="n"/>
      <c r="D28" s="115" t="n"/>
      <c r="E28" s="115" t="n"/>
      <c r="F28" s="115" t="n"/>
      <c r="G28" s="115" t="n"/>
      <c r="H28" s="37" t="n"/>
      <c r="I28" s="37" t="n"/>
      <c r="J28" s="44" t="n"/>
      <c r="K28" s="44" t="n"/>
      <c r="L28" s="44" t="n"/>
    </row>
    <row r="29">
      <c r="A29" s="18" t="inlineStr">
        <is>
          <t>Commercial units available for private business/public service</t>
        </is>
      </c>
      <c r="B29" s="18" t="inlineStr">
        <is>
          <t>units</t>
        </is>
      </c>
      <c r="C29" s="115" t="n"/>
      <c r="D29" s="115" t="n"/>
      <c r="E29" s="115" t="n"/>
      <c r="F29" s="115" t="n"/>
      <c r="G29" s="115" t="n"/>
      <c r="H29" s="37" t="n"/>
      <c r="I29" s="37" t="n"/>
      <c r="J29" s="44" t="n"/>
      <c r="K29" s="44" t="n"/>
      <c r="L29" s="44" t="n"/>
    </row>
    <row r="30">
      <c r="A30" s="18" t="inlineStr">
        <is>
          <t>Average number of employee per unit</t>
        </is>
      </c>
      <c r="B30" s="18" t="inlineStr">
        <is>
          <t>employee-workers/ commercial units</t>
        </is>
      </c>
      <c r="C30" s="115" t="n"/>
      <c r="D30" s="115" t="n"/>
      <c r="E30" s="115" t="n"/>
      <c r="F30" s="115" t="n"/>
      <c r="G30" s="115" t="n"/>
      <c r="H30" s="37" t="n"/>
      <c r="I30" s="37" t="n"/>
      <c r="J30" s="44" t="n"/>
      <c r="K30" s="44" t="n"/>
      <c r="L30" s="44" t="n"/>
    </row>
    <row r="31">
      <c r="A31" s="18" t="inlineStr">
        <is>
          <t>% of commercial floor equipped with heating</t>
        </is>
      </c>
      <c r="B31" s="18" t="inlineStr">
        <is>
          <t>% commercial floor space</t>
        </is>
      </c>
      <c r="C31" s="115" t="n"/>
      <c r="D31" s="115" t="n"/>
      <c r="E31" s="115" t="n"/>
      <c r="F31" s="115" t="n"/>
      <c r="G31" s="115" t="n"/>
      <c r="H31" s="37" t="n"/>
      <c r="I31" s="37" t="n"/>
      <c r="J31" s="44" t="n"/>
      <c r="K31" s="44" t="n"/>
      <c r="L31" s="44" t="n"/>
    </row>
    <row r="32">
      <c r="A32" s="18" t="inlineStr">
        <is>
          <t>% of commercial floor equipped with cooling</t>
        </is>
      </c>
      <c r="B32" s="18" t="inlineStr">
        <is>
          <t>% commercial floor space</t>
        </is>
      </c>
      <c r="C32" s="115" t="n"/>
      <c r="D32" s="115" t="n"/>
      <c r="E32" s="115" t="n"/>
      <c r="F32" s="115" t="n"/>
      <c r="G32" s="115" t="n"/>
      <c r="H32" s="37" t="n"/>
      <c r="I32" s="37" t="n"/>
      <c r="J32" s="44" t="n"/>
      <c r="K32" s="44" t="n"/>
      <c r="L32" s="44" t="n"/>
    </row>
    <row r="33">
      <c r="A33" s="18" t="inlineStr">
        <is>
          <t>% of commercial floor equipped with lighting</t>
        </is>
      </c>
      <c r="B33" s="18" t="inlineStr">
        <is>
          <t>% commercial floor space</t>
        </is>
      </c>
      <c r="C33" s="115" t="n"/>
      <c r="D33" s="115" t="n"/>
      <c r="E33" s="115" t="n"/>
      <c r="F33" s="115" t="n"/>
      <c r="G33" s="115" t="n"/>
      <c r="H33" s="37" t="n"/>
      <c r="I33" s="37" t="n"/>
      <c r="J33" s="44" t="n"/>
      <c r="K33" s="44" t="n"/>
      <c r="L33" s="44" t="n"/>
    </row>
    <row r="34">
      <c r="A34" s="18" t="inlineStr">
        <is>
          <t>% of commercial units equipped with cooking</t>
        </is>
      </c>
      <c r="B34" s="18" t="inlineStr">
        <is>
          <t>% of commercial units available for households</t>
        </is>
      </c>
      <c r="C34" s="115" t="n"/>
      <c r="D34" s="115" t="n"/>
      <c r="E34" s="115" t="n"/>
      <c r="F34" s="115" t="n"/>
      <c r="G34" s="115" t="n"/>
      <c r="H34" s="37" t="n"/>
      <c r="I34" s="37" t="n"/>
      <c r="J34" s="44" t="n"/>
      <c r="K34" s="44" t="n"/>
      <c r="L34" s="44" t="n"/>
    </row>
    <row r="35">
      <c r="A35" s="18" t="inlineStr">
        <is>
          <t>% of commercial units equipped with water heating</t>
        </is>
      </c>
      <c r="B35" s="18" t="inlineStr">
        <is>
          <t>% of commercial units available for households</t>
        </is>
      </c>
      <c r="C35" s="115" t="n"/>
      <c r="D35" s="115" t="n"/>
      <c r="E35" s="115" t="n"/>
      <c r="F35" s="115" t="n"/>
      <c r="G35" s="115" t="n"/>
      <c r="H35" s="37" t="n"/>
      <c r="I35" s="37" t="n"/>
      <c r="J35" s="44" t="n"/>
      <c r="K35" s="44" t="n"/>
      <c r="L35" s="44" t="n"/>
    </row>
    <row r="36">
      <c r="A36" s="18" t="inlineStr">
        <is>
          <t>% of commercial units with electricity</t>
        </is>
      </c>
      <c r="B36" s="18" t="inlineStr">
        <is>
          <t>% of commercial units available for households</t>
        </is>
      </c>
      <c r="C36" s="115" t="n"/>
      <c r="D36" s="115" t="n"/>
      <c r="E36" s="115" t="n"/>
      <c r="F36" s="115" t="n"/>
      <c r="G36" s="115" t="n"/>
      <c r="H36" s="37" t="n"/>
      <c r="I36" s="37" t="n"/>
      <c r="J36" s="44" t="n"/>
      <c r="K36" s="44" t="n"/>
      <c r="L36" s="44" t="n"/>
    </row>
    <row r="37">
      <c r="A37" s="16" t="inlineStr">
        <is>
          <t>Commercial energy consumption</t>
        </is>
      </c>
      <c r="B37" s="16" t="n"/>
      <c r="C37" s="16" t="n"/>
      <c r="D37" s="16" t="n"/>
      <c r="E37" s="16" t="n"/>
      <c r="F37" s="16" t="n"/>
      <c r="G37" s="16" t="n"/>
      <c r="H37" s="16" t="n"/>
      <c r="I37" s="16" t="n"/>
      <c r="J37" s="44" t="n"/>
      <c r="K37" s="44" t="n"/>
      <c r="L37" s="44" t="n"/>
    </row>
    <row r="38">
      <c r="A38" s="78" t="inlineStr">
        <is>
          <t>Total residential energy consumption</t>
        </is>
      </c>
      <c r="B38" s="70" t="inlineStr">
        <is>
          <t>EJ</t>
        </is>
      </c>
      <c r="C38" s="115" t="n"/>
      <c r="D38" s="115" t="n"/>
      <c r="E38" s="115" t="n">
        <v>0.180024</v>
      </c>
      <c r="F38" s="115" t="n">
        <v>0.172669</v>
      </c>
      <c r="G38" s="115" t="n">
        <v>0.156755</v>
      </c>
      <c r="H38" s="37" t="n"/>
      <c r="I38" s="37" t="n"/>
      <c r="J38" s="44" t="n"/>
      <c r="K38" s="44" t="n"/>
      <c r="L38" s="44" t="n"/>
    </row>
    <row r="39">
      <c r="A39" s="75" t="inlineStr">
        <is>
          <t>Total energy consumption by energy uses</t>
        </is>
      </c>
      <c r="B39" s="75" t="n"/>
      <c r="C39" s="76" t="n"/>
      <c r="D39" s="76" t="n"/>
      <c r="E39" s="76" t="n"/>
      <c r="F39" s="76" t="n"/>
      <c r="G39" s="76" t="n"/>
      <c r="H39" s="76" t="n"/>
      <c r="I39" s="76" t="n"/>
      <c r="J39" s="44" t="n"/>
      <c r="K39" s="44" t="n"/>
      <c r="L39" s="44" t="n"/>
    </row>
    <row r="40">
      <c r="A40" s="79" t="inlineStr">
        <is>
          <t>Energy use for surface heating</t>
        </is>
      </c>
      <c r="B40" s="70" t="inlineStr">
        <is>
          <t>EJ</t>
        </is>
      </c>
      <c r="C40" s="115" t="n"/>
      <c r="D40" s="115" t="n"/>
      <c r="E40" s="115" t="n">
        <v>0.014957</v>
      </c>
      <c r="F40" s="115" t="n">
        <v>0.007712</v>
      </c>
      <c r="G40" s="115" t="n">
        <v>0.004581</v>
      </c>
      <c r="H40" s="37" t="n"/>
      <c r="I40" s="37" t="n"/>
      <c r="J40" s="44" t="n"/>
      <c r="K40" s="44" t="n"/>
      <c r="L40" s="44" t="n"/>
    </row>
    <row r="41">
      <c r="A41" s="79" t="inlineStr">
        <is>
          <t>Energy use for space cooling</t>
        </is>
      </c>
      <c r="B41" s="70" t="inlineStr">
        <is>
          <t>EJ</t>
        </is>
      </c>
      <c r="C41" s="115" t="n"/>
      <c r="D41" s="115" t="n"/>
      <c r="E41" s="115" t="n">
        <v>0.048569</v>
      </c>
      <c r="F41" s="115" t="n">
        <v>0.049444</v>
      </c>
      <c r="G41" s="115" t="n">
        <v>0.050783</v>
      </c>
      <c r="H41" s="37" t="n"/>
      <c r="I41" s="37" t="n"/>
      <c r="J41" s="44" t="n"/>
      <c r="K41" s="44" t="n"/>
      <c r="L41" s="44" t="n"/>
    </row>
    <row r="42">
      <c r="A42" s="79" t="inlineStr">
        <is>
          <t>Energy use for cooking</t>
        </is>
      </c>
      <c r="B42" s="70" t="inlineStr">
        <is>
          <t>EJ</t>
        </is>
      </c>
      <c r="C42" s="115" t="n"/>
      <c r="D42" s="115" t="n"/>
      <c r="E42" s="115" t="n">
        <v>0.010155</v>
      </c>
      <c r="F42" s="115" t="n">
        <v>0.012078</v>
      </c>
      <c r="G42" s="115" t="n">
        <v>0.012126</v>
      </c>
      <c r="H42" s="37" t="n"/>
      <c r="I42" s="37" t="n"/>
      <c r="J42" s="44" t="n"/>
      <c r="K42" s="44" t="n"/>
      <c r="L42" s="44" t="n"/>
    </row>
    <row r="43">
      <c r="A43" s="79" t="inlineStr">
        <is>
          <t>Energy use for water heating</t>
        </is>
      </c>
      <c r="B43" s="70" t="inlineStr">
        <is>
          <t>EJ</t>
        </is>
      </c>
      <c r="C43" s="115" t="n"/>
      <c r="D43" s="115" t="n"/>
      <c r="E43" s="115" t="n">
        <v>0.022901</v>
      </c>
      <c r="F43" s="115" t="n">
        <v>0.025794</v>
      </c>
      <c r="G43" s="115" t="n">
        <v>0.008616</v>
      </c>
      <c r="H43" s="37" t="n"/>
      <c r="I43" s="37" t="n"/>
      <c r="J43" s="44" t="n"/>
      <c r="K43" s="44" t="n"/>
      <c r="L43" s="44" t="n"/>
    </row>
    <row r="44">
      <c r="A44" s="79" t="inlineStr">
        <is>
          <t>Energy use for lighting</t>
        </is>
      </c>
      <c r="B44" s="70" t="inlineStr">
        <is>
          <t>EJ</t>
        </is>
      </c>
      <c r="C44" s="115" t="n"/>
      <c r="D44" s="115" t="n"/>
      <c r="E44" s="115" t="n">
        <v>0.022289</v>
      </c>
      <c r="F44" s="115" t="n">
        <v>0.017057</v>
      </c>
      <c r="G44" s="115" t="n">
        <v>0.015427</v>
      </c>
      <c r="H44" s="37" t="n"/>
      <c r="I44" s="37" t="n"/>
      <c r="J44" s="44" t="n"/>
      <c r="K44" s="44" t="n"/>
      <c r="L44" s="44" t="n"/>
    </row>
    <row r="45">
      <c r="A45" s="79" t="inlineStr">
        <is>
          <t>Energy use for other appliances</t>
        </is>
      </c>
      <c r="B45" s="70" t="inlineStr">
        <is>
          <t>EJ</t>
        </is>
      </c>
      <c r="C45" s="115" t="n"/>
      <c r="D45" s="115" t="n"/>
      <c r="E45" s="115" t="n">
        <v>0.027966</v>
      </c>
      <c r="F45" s="115" t="n">
        <v>0.030493</v>
      </c>
      <c r="G45" s="115" t="n">
        <v>0.036437</v>
      </c>
      <c r="H45" s="37" t="n"/>
      <c r="I45" s="37" t="n"/>
      <c r="J45" s="44" t="n"/>
      <c r="K45" s="44" t="n"/>
      <c r="L45" s="44" t="n"/>
    </row>
    <row r="46">
      <c r="A46" s="75" t="inlineStr">
        <is>
          <t>Surface heating energy use - by fuel type</t>
        </is>
      </c>
      <c r="B46" s="75" t="n"/>
      <c r="C46" s="76" t="n"/>
      <c r="D46" s="76" t="n"/>
      <c r="E46" s="76" t="n"/>
      <c r="F46" s="76" t="n"/>
      <c r="G46" s="76" t="n"/>
      <c r="H46" s="76" t="n"/>
      <c r="I46" s="76" t="n"/>
      <c r="J46" s="44" t="n"/>
      <c r="K46" s="44" t="n"/>
      <c r="L46" s="44" t="n"/>
    </row>
    <row r="47">
      <c r="A47" s="79" t="inlineStr">
        <is>
          <t>Liquid fossil</t>
        </is>
      </c>
      <c r="B47" s="70" t="inlineStr">
        <is>
          <t>EJ</t>
        </is>
      </c>
      <c r="C47" s="115" t="n"/>
      <c r="D47" s="115" t="n"/>
      <c r="E47" s="115" t="n"/>
      <c r="F47" s="115" t="n"/>
      <c r="G47" s="115" t="n"/>
      <c r="H47" s="37" t="n"/>
      <c r="I47" s="37" t="n"/>
      <c r="J47" s="44" t="n"/>
      <c r="K47" s="44" t="n"/>
      <c r="L47" s="44" t="n"/>
    </row>
    <row r="48">
      <c r="A48" s="79" t="inlineStr">
        <is>
          <t>Gas fossil</t>
        </is>
      </c>
      <c r="B48" s="70" t="inlineStr">
        <is>
          <t>EJ</t>
        </is>
      </c>
      <c r="C48" s="115" t="n"/>
      <c r="D48" s="115" t="n"/>
      <c r="E48" s="115" t="n">
        <v>0.000387</v>
      </c>
      <c r="F48" s="115" t="n">
        <v>0.000128</v>
      </c>
      <c r="G48" s="115" t="n"/>
      <c r="H48" s="37" t="n"/>
      <c r="I48" s="37" t="n"/>
      <c r="J48" s="44" t="n"/>
      <c r="K48" s="44" t="n"/>
      <c r="L48" s="44" t="n"/>
    </row>
    <row r="49">
      <c r="A49" s="79" t="inlineStr">
        <is>
          <t>Coal fossil</t>
        </is>
      </c>
      <c r="B49" s="70" t="inlineStr">
        <is>
          <t>EJ</t>
        </is>
      </c>
      <c r="C49" s="115" t="n"/>
      <c r="D49" s="115" t="n"/>
      <c r="E49" s="115" t="n">
        <v>0.011418</v>
      </c>
      <c r="F49" s="115" t="n">
        <v>0.00358</v>
      </c>
      <c r="G49" s="115" t="n"/>
      <c r="H49" s="37" t="n"/>
      <c r="I49" s="37" t="n"/>
      <c r="J49" s="44" t="n"/>
      <c r="K49" s="44" t="n"/>
      <c r="L49" s="44" t="n"/>
    </row>
    <row r="50">
      <c r="A50" s="79" t="inlineStr">
        <is>
          <t>Grey hydrogen</t>
        </is>
      </c>
      <c r="B50" s="70" t="inlineStr">
        <is>
          <t>EJ</t>
        </is>
      </c>
      <c r="C50" s="115" t="n"/>
      <c r="D50" s="115" t="n"/>
      <c r="E50" s="115" t="n"/>
      <c r="F50" s="115" t="n"/>
      <c r="G50" s="115" t="n"/>
      <c r="H50" s="37" t="n"/>
      <c r="I50" s="37" t="n"/>
      <c r="J50" s="44" t="n"/>
      <c r="K50" s="44" t="n"/>
      <c r="L50" s="44" t="n"/>
    </row>
    <row r="51">
      <c r="A51" s="79" t="inlineStr">
        <is>
          <t>Electricity</t>
        </is>
      </c>
      <c r="B51" s="70" t="inlineStr">
        <is>
          <t>EJ</t>
        </is>
      </c>
      <c r="C51" s="115" t="n"/>
      <c r="D51" s="115" t="n"/>
      <c r="E51" s="115" t="n">
        <v>0.003152</v>
      </c>
      <c r="F51" s="115" t="n">
        <v>0.004004</v>
      </c>
      <c r="G51" s="115" t="n">
        <v>0.004581</v>
      </c>
      <c r="H51" s="37" t="n"/>
      <c r="I51" s="37" t="n"/>
      <c r="J51" s="44" t="n"/>
      <c r="K51" s="44" t="n"/>
      <c r="L51" s="44" t="n"/>
    </row>
    <row r="52">
      <c r="A52" s="79" t="inlineStr">
        <is>
          <t>Liquid biofuels</t>
        </is>
      </c>
      <c r="B52" s="70" t="inlineStr">
        <is>
          <t>EJ</t>
        </is>
      </c>
      <c r="C52" s="115" t="n"/>
      <c r="D52" s="115" t="n"/>
      <c r="E52" s="115" t="n"/>
      <c r="F52" s="115" t="n"/>
      <c r="G52" s="115" t="n"/>
      <c r="H52" s="37" t="n"/>
      <c r="I52" s="37" t="n"/>
      <c r="J52" s="44" t="n"/>
      <c r="K52" s="44" t="n"/>
      <c r="L52" s="44" t="n"/>
    </row>
    <row r="53">
      <c r="A53" s="79" t="inlineStr">
        <is>
          <t>Biogas</t>
        </is>
      </c>
      <c r="B53" s="70" t="inlineStr">
        <is>
          <t>EJ</t>
        </is>
      </c>
      <c r="C53" s="115" t="n"/>
      <c r="D53" s="115" t="n"/>
      <c r="E53" s="115" t="n"/>
      <c r="F53" s="115" t="n"/>
      <c r="G53" s="115" t="n"/>
      <c r="H53" s="37" t="n"/>
      <c r="I53" s="37" t="n"/>
      <c r="J53" s="44" t="n"/>
      <c r="K53" s="44" t="n"/>
      <c r="L53" s="44" t="n"/>
    </row>
    <row r="54">
      <c r="A54" s="79" t="inlineStr">
        <is>
          <t>Renewable hydrogen</t>
        </is>
      </c>
      <c r="B54" s="70" t="inlineStr">
        <is>
          <t>EJ</t>
        </is>
      </c>
      <c r="C54" s="115" t="n"/>
      <c r="D54" s="115" t="n"/>
      <c r="E54" s="115" t="n"/>
      <c r="F54" s="115" t="n"/>
      <c r="G54" s="115" t="n"/>
      <c r="H54" s="37" t="n"/>
      <c r="I54" s="37" t="n"/>
      <c r="J54" s="44" t="n"/>
      <c r="K54" s="44" t="n"/>
      <c r="L54" s="44" t="n"/>
    </row>
    <row r="55">
      <c r="A55" s="79" t="inlineStr">
        <is>
          <t>Wood</t>
        </is>
      </c>
      <c r="B55" s="70" t="inlineStr">
        <is>
          <t>EJ</t>
        </is>
      </c>
      <c r="C55" s="115" t="n"/>
      <c r="D55" s="115" t="n"/>
      <c r="E55" s="115" t="n"/>
      <c r="F55" s="115" t="n"/>
      <c r="G55" s="115" t="n"/>
      <c r="H55" s="37" t="n"/>
      <c r="I55" s="37" t="n"/>
      <c r="J55" s="44" t="n"/>
      <c r="K55" s="44" t="n"/>
      <c r="L55" s="44" t="n"/>
    </row>
    <row r="56">
      <c r="A56" s="79" t="inlineStr">
        <is>
          <t>Others</t>
        </is>
      </c>
      <c r="B56" s="70" t="inlineStr">
        <is>
          <t>EJ</t>
        </is>
      </c>
      <c r="C56" s="115" t="n"/>
      <c r="D56" s="115" t="n"/>
      <c r="E56" s="115" t="n"/>
      <c r="F56" s="115" t="n"/>
      <c r="G56" s="115" t="n"/>
      <c r="H56" s="37" t="n"/>
      <c r="I56" s="37" t="n"/>
      <c r="J56" s="44" t="n"/>
      <c r="K56" s="44" t="n"/>
      <c r="L56" s="44" t="n"/>
    </row>
    <row r="57">
      <c r="A57" s="75" t="inlineStr">
        <is>
          <t>Space cooling energy use - by fuel type</t>
        </is>
      </c>
      <c r="B57" s="75" t="n"/>
      <c r="C57" s="76" t="n"/>
      <c r="D57" s="76" t="n"/>
      <c r="E57" s="76" t="n"/>
      <c r="F57" s="76" t="n"/>
      <c r="G57" s="76" t="n"/>
      <c r="H57" s="76" t="n"/>
      <c r="I57" s="76" t="n"/>
      <c r="J57" s="44" t="n"/>
      <c r="K57" s="44" t="n"/>
      <c r="L57" s="44" t="n"/>
    </row>
    <row r="58">
      <c r="A58" s="79" t="inlineStr">
        <is>
          <t>Liquid fossil</t>
        </is>
      </c>
      <c r="B58" s="70" t="inlineStr">
        <is>
          <t>EJ</t>
        </is>
      </c>
      <c r="C58" s="115" t="n"/>
      <c r="D58" s="115" t="n"/>
      <c r="E58" s="115" t="n"/>
      <c r="F58" s="115" t="n"/>
      <c r="G58" s="115" t="n"/>
      <c r="H58" s="37" t="n"/>
      <c r="I58" s="37" t="n"/>
      <c r="J58" s="44" t="n"/>
      <c r="K58" s="44" t="n"/>
      <c r="L58" s="44" t="n"/>
    </row>
    <row r="59">
      <c r="A59" s="79" t="inlineStr">
        <is>
          <t>Gas fossil</t>
        </is>
      </c>
      <c r="B59" s="70" t="inlineStr">
        <is>
          <t>EJ</t>
        </is>
      </c>
      <c r="C59" s="115" t="n"/>
      <c r="D59" s="115" t="n"/>
      <c r="E59" s="115" t="n"/>
      <c r="F59" s="115" t="n"/>
      <c r="G59" s="115" t="n"/>
      <c r="H59" s="37" t="n"/>
      <c r="I59" s="37" t="n"/>
      <c r="J59" s="44" t="n"/>
      <c r="K59" s="44" t="n"/>
      <c r="L59" s="44" t="n"/>
    </row>
    <row r="60">
      <c r="A60" s="79" t="inlineStr">
        <is>
          <t>Coal fossil</t>
        </is>
      </c>
      <c r="B60" s="70" t="inlineStr">
        <is>
          <t>EJ</t>
        </is>
      </c>
      <c r="C60" s="115" t="n"/>
      <c r="D60" s="115" t="n"/>
      <c r="E60" s="115" t="n"/>
      <c r="F60" s="115" t="n"/>
      <c r="G60" s="115" t="n"/>
      <c r="H60" s="37" t="n"/>
      <c r="I60" s="37" t="n"/>
      <c r="J60" s="44" t="n"/>
      <c r="K60" s="44" t="n"/>
      <c r="L60" s="44" t="n"/>
    </row>
    <row r="61">
      <c r="A61" s="79" t="inlineStr">
        <is>
          <t>Grey hydrogen</t>
        </is>
      </c>
      <c r="B61" s="70" t="inlineStr">
        <is>
          <t>EJ</t>
        </is>
      </c>
      <c r="C61" s="115" t="n"/>
      <c r="D61" s="115" t="n"/>
      <c r="E61" s="115" t="n"/>
      <c r="F61" s="115" t="n"/>
      <c r="G61" s="115" t="n"/>
      <c r="H61" s="37" t="n"/>
      <c r="I61" s="37" t="n"/>
      <c r="J61" s="44" t="n"/>
      <c r="K61" s="44" t="n"/>
      <c r="L61" s="44" t="n"/>
    </row>
    <row r="62">
      <c r="A62" s="79" t="inlineStr">
        <is>
          <t>Electricity</t>
        </is>
      </c>
      <c r="B62" s="70" t="inlineStr">
        <is>
          <t>EJ</t>
        </is>
      </c>
      <c r="C62" s="115" t="n"/>
      <c r="D62" s="115" t="n"/>
      <c r="E62" s="115" t="n">
        <v>0.048569</v>
      </c>
      <c r="F62" s="115" t="n">
        <v>0.049444</v>
      </c>
      <c r="G62" s="115" t="n">
        <v>0.050783</v>
      </c>
      <c r="H62" s="37" t="n"/>
      <c r="I62" s="37" t="n"/>
      <c r="J62" s="44" t="n"/>
      <c r="K62" s="44" t="n"/>
      <c r="L62" s="44" t="n"/>
    </row>
    <row r="63">
      <c r="A63" s="79" t="inlineStr">
        <is>
          <t>Liquid biofuels</t>
        </is>
      </c>
      <c r="B63" s="70" t="inlineStr">
        <is>
          <t>EJ</t>
        </is>
      </c>
      <c r="C63" s="115" t="n"/>
      <c r="D63" s="115" t="n"/>
      <c r="E63" s="115" t="n"/>
      <c r="F63" s="115" t="n"/>
      <c r="G63" s="115" t="n"/>
      <c r="H63" s="37" t="n"/>
      <c r="I63" s="37" t="n"/>
      <c r="J63" s="44" t="n"/>
      <c r="K63" s="44" t="n"/>
      <c r="L63" s="44" t="n"/>
    </row>
    <row r="64">
      <c r="A64" s="79" t="inlineStr">
        <is>
          <t>Biogas</t>
        </is>
      </c>
      <c r="B64" s="70" t="inlineStr">
        <is>
          <t>EJ</t>
        </is>
      </c>
      <c r="C64" s="115" t="n"/>
      <c r="D64" s="115" t="n"/>
      <c r="E64" s="115" t="n"/>
      <c r="F64" s="115" t="n"/>
      <c r="G64" s="115" t="n"/>
      <c r="H64" s="37" t="n"/>
      <c r="I64" s="37" t="n"/>
      <c r="J64" s="44" t="n"/>
      <c r="K64" s="44" t="n"/>
      <c r="L64" s="44" t="n"/>
    </row>
    <row r="65">
      <c r="A65" s="79" t="inlineStr">
        <is>
          <t>Renewable hydrogen</t>
        </is>
      </c>
      <c r="B65" s="70" t="inlineStr">
        <is>
          <t>EJ</t>
        </is>
      </c>
      <c r="C65" s="115" t="n"/>
      <c r="D65" s="115" t="n"/>
      <c r="E65" s="115" t="n"/>
      <c r="F65" s="115" t="n"/>
      <c r="G65" s="115" t="n"/>
      <c r="H65" s="37" t="n"/>
      <c r="I65" s="37" t="n"/>
      <c r="J65" s="44" t="n"/>
      <c r="K65" s="44" t="n"/>
      <c r="L65" s="44" t="n"/>
    </row>
    <row r="66">
      <c r="A66" s="79" t="inlineStr">
        <is>
          <t>Wood</t>
        </is>
      </c>
      <c r="B66" s="70" t="inlineStr">
        <is>
          <t>EJ</t>
        </is>
      </c>
      <c r="C66" s="115" t="n"/>
      <c r="D66" s="115" t="n"/>
      <c r="E66" s="115" t="n"/>
      <c r="F66" s="115" t="n"/>
      <c r="G66" s="115" t="n"/>
      <c r="H66" s="37" t="n"/>
      <c r="I66" s="37" t="n"/>
      <c r="J66" s="44" t="n"/>
      <c r="K66" s="44" t="n"/>
      <c r="L66" s="44" t="n"/>
    </row>
    <row r="67">
      <c r="A67" s="79" t="inlineStr">
        <is>
          <t>Others</t>
        </is>
      </c>
      <c r="B67" s="70" t="inlineStr">
        <is>
          <t>EJ</t>
        </is>
      </c>
      <c r="C67" s="115" t="n"/>
      <c r="D67" s="115" t="n"/>
      <c r="E67" s="115" t="n"/>
      <c r="F67" s="115" t="n"/>
      <c r="G67" s="115" t="n"/>
      <c r="H67" s="37" t="n"/>
      <c r="I67" s="37" t="n"/>
      <c r="J67" s="44" t="n"/>
      <c r="K67" s="44" t="n"/>
      <c r="L67" s="44" t="n"/>
    </row>
    <row r="68">
      <c r="A68" s="75" t="inlineStr">
        <is>
          <t>Cooking energy use - by fuel type</t>
        </is>
      </c>
      <c r="B68" s="75" t="n"/>
      <c r="C68" s="76" t="n"/>
      <c r="D68" s="76" t="n"/>
      <c r="E68" s="76" t="n"/>
      <c r="F68" s="76" t="n"/>
      <c r="G68" s="76" t="n"/>
      <c r="H68" s="76" t="n"/>
      <c r="I68" s="76" t="n"/>
      <c r="J68" s="44" t="n"/>
      <c r="K68" s="44" t="n"/>
      <c r="L68" s="44" t="n"/>
    </row>
    <row r="69">
      <c r="A69" s="79" t="inlineStr">
        <is>
          <t>Liquid fossil</t>
        </is>
      </c>
      <c r="B69" s="70" t="inlineStr">
        <is>
          <t>EJ</t>
        </is>
      </c>
      <c r="C69" s="115" t="n"/>
      <c r="D69" s="115" t="n"/>
      <c r="E69" s="115" t="n">
        <v>0.003475</v>
      </c>
      <c r="F69" s="115" t="n">
        <v>0.009974999999999999</v>
      </c>
      <c r="G69" s="115" t="n"/>
      <c r="H69" s="37" t="n"/>
      <c r="I69" s="37" t="n"/>
      <c r="J69" s="44" t="n"/>
      <c r="K69" s="44" t="n"/>
      <c r="L69" s="44" t="n"/>
    </row>
    <row r="70">
      <c r="A70" s="79" t="inlineStr">
        <is>
          <t>Gas fossil</t>
        </is>
      </c>
      <c r="B70" s="70" t="inlineStr">
        <is>
          <t>EJ</t>
        </is>
      </c>
      <c r="C70" s="115" t="n"/>
      <c r="D70" s="115" t="n"/>
      <c r="E70" s="115" t="n"/>
      <c r="F70" s="115" t="n"/>
      <c r="G70" s="115" t="n"/>
      <c r="H70" s="37" t="n"/>
      <c r="I70" s="37" t="n"/>
      <c r="J70" s="44" t="n"/>
      <c r="K70" s="44" t="n"/>
      <c r="L70" s="44" t="n"/>
    </row>
    <row r="71">
      <c r="A71" s="79" t="inlineStr">
        <is>
          <t>Coal fossil</t>
        </is>
      </c>
      <c r="B71" s="70" t="inlineStr">
        <is>
          <t>EJ</t>
        </is>
      </c>
      <c r="C71" s="115" t="n"/>
      <c r="D71" s="115" t="n"/>
      <c r="E71" s="115" t="n">
        <v>2.2e-05</v>
      </c>
      <c r="F71" s="115" t="n">
        <v>2.5e-05</v>
      </c>
      <c r="G71" s="115" t="n"/>
      <c r="H71" s="37" t="n"/>
      <c r="I71" s="37" t="n"/>
      <c r="J71" s="44" t="n"/>
      <c r="K71" s="44" t="n"/>
      <c r="L71" s="44" t="n"/>
    </row>
    <row r="72">
      <c r="A72" s="79" t="inlineStr">
        <is>
          <t>Grey hydrogen</t>
        </is>
      </c>
      <c r="B72" s="70" t="inlineStr">
        <is>
          <t>EJ</t>
        </is>
      </c>
      <c r="C72" s="115" t="n"/>
      <c r="D72" s="115" t="n"/>
      <c r="E72" s="115" t="n"/>
      <c r="F72" s="115" t="n"/>
      <c r="G72" s="115" t="n"/>
      <c r="H72" s="37" t="n"/>
      <c r="I72" s="37" t="n"/>
      <c r="J72" s="44" t="n"/>
      <c r="K72" s="44" t="n"/>
      <c r="L72" s="44" t="n"/>
    </row>
    <row r="73">
      <c r="A73" s="79" t="inlineStr">
        <is>
          <t>Electricity</t>
        </is>
      </c>
      <c r="B73" s="70" t="inlineStr">
        <is>
          <t>EJ</t>
        </is>
      </c>
      <c r="C73" s="115" t="n"/>
      <c r="D73" s="115" t="n"/>
      <c r="E73" s="115" t="n">
        <v>0.006659</v>
      </c>
      <c r="F73" s="115" t="n">
        <v>0.002078</v>
      </c>
      <c r="G73" s="115" t="n">
        <v>0.012126</v>
      </c>
      <c r="H73" s="37" t="n"/>
      <c r="I73" s="37" t="n"/>
      <c r="J73" s="44" t="n"/>
      <c r="K73" s="44" t="n"/>
      <c r="L73" s="44" t="n"/>
    </row>
    <row r="74">
      <c r="A74" s="79" t="inlineStr">
        <is>
          <t>Liquid biofuels</t>
        </is>
      </c>
      <c r="B74" s="70" t="inlineStr">
        <is>
          <t>EJ</t>
        </is>
      </c>
      <c r="C74" s="115" t="n"/>
      <c r="D74" s="115" t="n"/>
      <c r="E74" s="115" t="n"/>
      <c r="F74" s="115" t="n"/>
      <c r="G74" s="115" t="n"/>
      <c r="H74" s="37" t="n"/>
      <c r="I74" s="37" t="n"/>
      <c r="J74" s="44" t="n"/>
      <c r="K74" s="44" t="n"/>
      <c r="L74" s="44" t="n"/>
    </row>
    <row r="75">
      <c r="A75" s="79" t="inlineStr">
        <is>
          <t>Biogas</t>
        </is>
      </c>
      <c r="B75" s="70" t="inlineStr">
        <is>
          <t>EJ</t>
        </is>
      </c>
      <c r="C75" s="115" t="n"/>
      <c r="D75" s="115" t="n"/>
      <c r="E75" s="115" t="n"/>
      <c r="F75" s="115" t="n"/>
      <c r="G75" s="115" t="n"/>
      <c r="H75" s="37" t="n"/>
      <c r="I75" s="37" t="n"/>
      <c r="J75" s="44" t="n"/>
      <c r="K75" s="44" t="n"/>
      <c r="L75" s="44" t="n"/>
    </row>
    <row r="76">
      <c r="A76" s="79" t="inlineStr">
        <is>
          <t>Renewable hydrogen</t>
        </is>
      </c>
      <c r="B76" s="70" t="inlineStr">
        <is>
          <t>EJ</t>
        </is>
      </c>
      <c r="C76" s="115" t="n"/>
      <c r="D76" s="115" t="n"/>
      <c r="E76" s="115" t="n"/>
      <c r="F76" s="115" t="n"/>
      <c r="G76" s="115" t="n"/>
      <c r="H76" s="37" t="n"/>
      <c r="I76" s="37" t="n"/>
      <c r="J76" s="44" t="n"/>
      <c r="K76" s="44" t="n"/>
      <c r="L76" s="44" t="n"/>
    </row>
    <row r="77">
      <c r="A77" s="79" t="inlineStr">
        <is>
          <t>Wood</t>
        </is>
      </c>
      <c r="B77" s="70" t="inlineStr">
        <is>
          <t>EJ</t>
        </is>
      </c>
      <c r="C77" s="115" t="n"/>
      <c r="D77" s="115" t="n"/>
      <c r="E77" s="115" t="n"/>
      <c r="F77" s="115" t="n"/>
      <c r="G77" s="115" t="n"/>
      <c r="H77" s="37" t="n"/>
      <c r="I77" s="37" t="n"/>
      <c r="J77" s="44" t="n"/>
      <c r="K77" s="44" t="n"/>
      <c r="L77" s="44" t="n"/>
    </row>
    <row r="78">
      <c r="A78" s="79" t="inlineStr">
        <is>
          <t>Others</t>
        </is>
      </c>
      <c r="B78" s="70" t="inlineStr">
        <is>
          <t>EJ</t>
        </is>
      </c>
      <c r="C78" s="115" t="n"/>
      <c r="D78" s="115" t="n"/>
      <c r="E78" s="115" t="n"/>
      <c r="F78" s="115" t="n"/>
      <c r="G78" s="115" t="n"/>
      <c r="H78" s="37" t="n"/>
      <c r="I78" s="37" t="n"/>
      <c r="J78" s="44" t="n"/>
      <c r="K78" s="44" t="n"/>
      <c r="L78" s="44" t="n"/>
    </row>
    <row r="79">
      <c r="A79" s="75" t="inlineStr">
        <is>
          <t>Water heating energy use - by fuel type</t>
        </is>
      </c>
      <c r="B79" s="75" t="n"/>
      <c r="C79" s="76" t="n"/>
      <c r="D79" s="76" t="n"/>
      <c r="E79" s="76" t="n"/>
      <c r="F79" s="76" t="n"/>
      <c r="G79" s="76" t="n"/>
      <c r="H79" s="76" t="n"/>
      <c r="I79" s="76" t="n"/>
      <c r="J79" s="44" t="n"/>
      <c r="K79" s="44" t="n"/>
      <c r="L79" s="44" t="n"/>
    </row>
    <row r="80">
      <c r="A80" s="79" t="inlineStr">
        <is>
          <t>Liquid fossil</t>
        </is>
      </c>
      <c r="B80" s="70" t="inlineStr">
        <is>
          <t>EJ</t>
        </is>
      </c>
      <c r="C80" s="115" t="n"/>
      <c r="D80" s="115" t="n"/>
      <c r="E80" s="115" t="n">
        <v>0.004744</v>
      </c>
      <c r="F80" s="115" t="n">
        <v>0.009723000000000001</v>
      </c>
      <c r="G80" s="115" t="n"/>
      <c r="H80" s="37" t="n"/>
      <c r="I80" s="37" t="n"/>
      <c r="J80" s="44" t="n"/>
      <c r="K80" s="44" t="n"/>
      <c r="L80" s="44" t="n"/>
    </row>
    <row r="81">
      <c r="A81" s="79" t="inlineStr">
        <is>
          <t>Gas fossil</t>
        </is>
      </c>
      <c r="B81" s="70" t="inlineStr">
        <is>
          <t>EJ</t>
        </is>
      </c>
      <c r="C81" s="115" t="n"/>
      <c r="D81" s="115" t="n"/>
      <c r="E81" s="115" t="n">
        <v>0.0008140000000000001</v>
      </c>
      <c r="F81" s="115" t="n">
        <v>0.001123</v>
      </c>
      <c r="G81" s="115" t="n"/>
      <c r="H81" s="37" t="n"/>
      <c r="I81" s="37" t="n"/>
      <c r="J81" s="44" t="n"/>
      <c r="K81" s="44" t="n"/>
      <c r="L81" s="44" t="n"/>
    </row>
    <row r="82">
      <c r="A82" s="79" t="inlineStr">
        <is>
          <t>Coal fossil</t>
        </is>
      </c>
      <c r="B82" s="70" t="inlineStr">
        <is>
          <t>EJ</t>
        </is>
      </c>
      <c r="C82" s="115" t="n"/>
      <c r="D82" s="115" t="n"/>
      <c r="E82" s="115" t="n">
        <v>0.015972</v>
      </c>
      <c r="F82" s="115" t="n">
        <v>0.014424</v>
      </c>
      <c r="G82" s="115" t="n"/>
      <c r="H82" s="37" t="n"/>
      <c r="I82" s="37" t="n"/>
      <c r="J82" s="44" t="n"/>
      <c r="K82" s="44" t="n"/>
      <c r="L82" s="44" t="n"/>
    </row>
    <row r="83">
      <c r="A83" s="79" t="inlineStr">
        <is>
          <t>Grey hydrogen</t>
        </is>
      </c>
      <c r="B83" s="70" t="inlineStr">
        <is>
          <t>EJ</t>
        </is>
      </c>
      <c r="C83" s="115" t="n"/>
      <c r="D83" s="115" t="n"/>
      <c r="E83" s="115" t="n"/>
      <c r="F83" s="115" t="n"/>
      <c r="G83" s="115" t="n"/>
      <c r="H83" s="37" t="n"/>
      <c r="I83" s="37" t="n"/>
      <c r="J83" s="44" t="n"/>
      <c r="K83" s="44" t="n"/>
      <c r="L83" s="44" t="n"/>
    </row>
    <row r="84">
      <c r="A84" s="79" t="inlineStr">
        <is>
          <t>Electricity</t>
        </is>
      </c>
      <c r="B84" s="70" t="inlineStr">
        <is>
          <t>EJ</t>
        </is>
      </c>
      <c r="C84" s="115" t="n"/>
      <c r="D84" s="115" t="n"/>
      <c r="E84" s="115" t="n">
        <v>0.00137</v>
      </c>
      <c r="F84" s="115" t="n">
        <v>0.000523</v>
      </c>
      <c r="G84" s="115" t="n">
        <v>0.008616</v>
      </c>
      <c r="H84" s="37" t="n"/>
      <c r="I84" s="37" t="n"/>
      <c r="J84" s="44" t="n"/>
      <c r="K84" s="44" t="n"/>
      <c r="L84" s="44" t="n"/>
    </row>
    <row r="85">
      <c r="A85" s="79" t="inlineStr">
        <is>
          <t>Liquid biofuels</t>
        </is>
      </c>
      <c r="B85" s="70" t="inlineStr">
        <is>
          <t>EJ</t>
        </is>
      </c>
      <c r="C85" s="115" t="n"/>
      <c r="D85" s="115" t="n"/>
      <c r="E85" s="115" t="n"/>
      <c r="F85" s="115" t="n"/>
      <c r="G85" s="115" t="n"/>
      <c r="H85" s="37" t="n"/>
      <c r="I85" s="37" t="n"/>
      <c r="J85" s="44" t="n"/>
      <c r="K85" s="44" t="n"/>
      <c r="L85" s="44" t="n"/>
    </row>
    <row r="86">
      <c r="A86" s="79" t="inlineStr">
        <is>
          <t>Biogas</t>
        </is>
      </c>
      <c r="B86" s="70" t="inlineStr">
        <is>
          <t>EJ</t>
        </is>
      </c>
      <c r="C86" s="115" t="n"/>
      <c r="D86" s="115" t="n"/>
      <c r="E86" s="115" t="n"/>
      <c r="F86" s="115" t="n"/>
      <c r="G86" s="115" t="n"/>
      <c r="H86" s="37" t="n"/>
      <c r="I86" s="37" t="n"/>
      <c r="J86" s="44" t="n"/>
      <c r="K86" s="44" t="n"/>
      <c r="L86" s="44" t="n"/>
    </row>
    <row r="87">
      <c r="A87" s="79" t="inlineStr">
        <is>
          <t>Renewable hydrogen</t>
        </is>
      </c>
      <c r="B87" s="70" t="inlineStr">
        <is>
          <t>EJ</t>
        </is>
      </c>
      <c r="C87" s="115" t="n"/>
      <c r="D87" s="115" t="n"/>
      <c r="E87" s="115" t="n"/>
      <c r="F87" s="115" t="n"/>
      <c r="G87" s="115" t="n"/>
      <c r="H87" s="37" t="n"/>
      <c r="I87" s="37" t="n"/>
      <c r="J87" s="44" t="n"/>
      <c r="K87" s="44" t="n"/>
      <c r="L87" s="44" t="n"/>
    </row>
    <row r="88">
      <c r="A88" s="79" t="inlineStr">
        <is>
          <t>Wood</t>
        </is>
      </c>
      <c r="B88" s="70" t="inlineStr">
        <is>
          <t>EJ</t>
        </is>
      </c>
      <c r="C88" s="115" t="n"/>
      <c r="D88" s="115" t="n"/>
      <c r="E88" s="115" t="n"/>
      <c r="F88" s="115" t="n"/>
      <c r="G88" s="115" t="n"/>
      <c r="H88" s="37" t="n"/>
      <c r="I88" s="37" t="n"/>
      <c r="J88" s="44" t="n"/>
      <c r="K88" s="44" t="n"/>
      <c r="L88" s="44" t="n"/>
    </row>
    <row r="89">
      <c r="A89" s="79" t="inlineStr">
        <is>
          <t>Others</t>
        </is>
      </c>
      <c r="B89" s="70" t="inlineStr">
        <is>
          <t>EJ</t>
        </is>
      </c>
      <c r="C89" s="115" t="n"/>
      <c r="D89" s="115" t="n"/>
      <c r="E89" s="115" t="n"/>
      <c r="F89" s="115" t="n"/>
      <c r="G89" s="115" t="n"/>
      <c r="H89" s="37" t="n"/>
      <c r="I89" s="37" t="n"/>
      <c r="J89" s="44" t="n"/>
      <c r="K89" s="44" t="n"/>
      <c r="L89" s="44" t="n"/>
    </row>
    <row r="90">
      <c r="A90" s="75" t="inlineStr">
        <is>
          <t xml:space="preserve"> Other energy use - by fuel type</t>
        </is>
      </c>
      <c r="B90" s="75" t="n"/>
      <c r="C90" s="76" t="n"/>
      <c r="D90" s="76" t="n"/>
      <c r="E90" s="76" t="n"/>
      <c r="F90" s="76" t="n"/>
      <c r="G90" s="76" t="n"/>
      <c r="H90" s="76" t="n"/>
      <c r="I90" s="76" t="n"/>
      <c r="J90" s="44" t="n"/>
      <c r="K90" s="44" t="n"/>
      <c r="L90" s="44" t="n"/>
    </row>
    <row r="91">
      <c r="A91" s="79" t="inlineStr">
        <is>
          <t>Liquid fossil</t>
        </is>
      </c>
      <c r="B91" s="70" t="inlineStr">
        <is>
          <t>EJ</t>
        </is>
      </c>
      <c r="C91" s="115" t="n"/>
      <c r="D91" s="115" t="n"/>
      <c r="E91" s="115" t="n">
        <v>0.004906</v>
      </c>
      <c r="F91" s="115" t="n">
        <v>0.00881</v>
      </c>
      <c r="G91" s="115" t="n"/>
      <c r="H91" s="37" t="n"/>
      <c r="I91" s="37" t="n"/>
      <c r="J91" s="44" t="n"/>
      <c r="K91" s="44" t="n"/>
      <c r="L91" s="44" t="n"/>
    </row>
    <row r="92">
      <c r="A92" s="79" t="inlineStr">
        <is>
          <t>Gas fossil</t>
        </is>
      </c>
      <c r="B92" s="70" t="inlineStr">
        <is>
          <t>EJ</t>
        </is>
      </c>
      <c r="C92" s="115" t="n"/>
      <c r="D92" s="115" t="n"/>
      <c r="E92" s="115" t="n">
        <v>5.3e-05</v>
      </c>
      <c r="F92" s="115" t="n">
        <v>2e-06</v>
      </c>
      <c r="G92" s="115" t="n"/>
      <c r="H92" s="37" t="n"/>
      <c r="I92" s="37" t="n"/>
      <c r="J92" s="44" t="n"/>
      <c r="K92" s="44" t="n"/>
      <c r="L92" s="44" t="n"/>
    </row>
    <row r="93">
      <c r="A93" s="79" t="inlineStr">
        <is>
          <t>Coal fossil</t>
        </is>
      </c>
      <c r="B93" s="70" t="inlineStr">
        <is>
          <t>EJ</t>
        </is>
      </c>
      <c r="C93" s="115" t="n"/>
      <c r="D93" s="115" t="n"/>
      <c r="E93" s="115" t="n"/>
      <c r="F93" s="115" t="n"/>
      <c r="G93" s="115" t="n"/>
      <c r="H93" s="37" t="n"/>
      <c r="I93" s="37" t="n"/>
      <c r="J93" s="44" t="n"/>
      <c r="K93" s="44" t="n"/>
      <c r="L93" s="44" t="n"/>
    </row>
    <row r="94">
      <c r="A94" s="79" t="inlineStr">
        <is>
          <t>Grey hydrogen</t>
        </is>
      </c>
      <c r="B94" s="70" t="inlineStr">
        <is>
          <t>EJ</t>
        </is>
      </c>
      <c r="C94" s="115" t="n"/>
      <c r="D94" s="115" t="n"/>
      <c r="E94" s="115" t="n"/>
      <c r="F94" s="115" t="n"/>
      <c r="G94" s="115" t="n"/>
      <c r="H94" s="37" t="n"/>
      <c r="I94" s="37" t="n"/>
      <c r="J94" s="44" t="n"/>
      <c r="K94" s="44" t="n"/>
      <c r="L94" s="44" t="n"/>
    </row>
    <row r="95">
      <c r="A95" s="79" t="inlineStr">
        <is>
          <t>Electricity</t>
        </is>
      </c>
      <c r="B95" s="70" t="inlineStr">
        <is>
          <t>EJ</t>
        </is>
      </c>
      <c r="C95" s="115" t="n"/>
      <c r="D95" s="115" t="n"/>
      <c r="E95" s="115" t="n">
        <v>0.023007</v>
      </c>
      <c r="F95" s="115" t="n">
        <v>0.021681</v>
      </c>
      <c r="G95" s="115" t="n">
        <v>0.036437</v>
      </c>
      <c r="H95" s="37" t="n"/>
      <c r="I95" s="37" t="n"/>
      <c r="J95" s="44" t="n"/>
      <c r="K95" s="44" t="n"/>
      <c r="L95" s="44" t="n"/>
    </row>
    <row r="96">
      <c r="A96" s="79" t="inlineStr">
        <is>
          <t>Liquid biofuels</t>
        </is>
      </c>
      <c r="B96" s="70" t="inlineStr">
        <is>
          <t>EJ</t>
        </is>
      </c>
      <c r="C96" s="115" t="n"/>
      <c r="D96" s="115" t="n"/>
      <c r="E96" s="115" t="n"/>
      <c r="F96" s="115" t="n"/>
      <c r="G96" s="115" t="n"/>
      <c r="H96" s="37" t="n"/>
      <c r="I96" s="37" t="n"/>
      <c r="J96" s="44" t="n"/>
      <c r="K96" s="44" t="n"/>
      <c r="L96" s="44" t="n"/>
    </row>
    <row r="97">
      <c r="A97" s="79" t="inlineStr">
        <is>
          <t>Biogas</t>
        </is>
      </c>
      <c r="B97" s="70" t="inlineStr">
        <is>
          <t>EJ</t>
        </is>
      </c>
      <c r="C97" s="115" t="n"/>
      <c r="D97" s="115" t="n"/>
      <c r="E97" s="115" t="n"/>
      <c r="F97" s="115" t="n"/>
      <c r="G97" s="115" t="n"/>
      <c r="H97" s="37" t="n"/>
      <c r="I97" s="37" t="n"/>
      <c r="J97" s="44" t="n"/>
      <c r="K97" s="44" t="n"/>
      <c r="L97" s="44" t="n"/>
    </row>
    <row r="98">
      <c r="A98" s="79" t="inlineStr">
        <is>
          <t>Renewable hydrogen</t>
        </is>
      </c>
      <c r="B98" s="70" t="inlineStr">
        <is>
          <t>EJ</t>
        </is>
      </c>
      <c r="C98" s="115" t="n"/>
      <c r="D98" s="115" t="n"/>
      <c r="E98" s="115" t="n"/>
      <c r="F98" s="115" t="n"/>
      <c r="G98" s="115" t="n"/>
      <c r="H98" s="37" t="n"/>
      <c r="I98" s="37" t="n"/>
      <c r="J98" s="44" t="n"/>
      <c r="K98" s="44" t="n"/>
      <c r="L98" s="44" t="n"/>
    </row>
    <row r="99">
      <c r="A99" s="79" t="inlineStr">
        <is>
          <t>Wood</t>
        </is>
      </c>
      <c r="B99" s="70" t="inlineStr">
        <is>
          <t>EJ</t>
        </is>
      </c>
      <c r="C99" s="115" t="n"/>
      <c r="D99" s="115" t="n"/>
      <c r="E99" s="115" t="n"/>
      <c r="F99" s="115" t="n"/>
      <c r="G99" s="115" t="n"/>
      <c r="H99" s="37" t="n"/>
      <c r="I99" s="37" t="n"/>
      <c r="J99" s="44" t="n"/>
      <c r="K99" s="44" t="n"/>
      <c r="L99" s="44" t="n"/>
    </row>
    <row r="100">
      <c r="A100" s="79" t="inlineStr">
        <is>
          <t>Others</t>
        </is>
      </c>
      <c r="B100" s="70" t="inlineStr">
        <is>
          <t>EJ</t>
        </is>
      </c>
      <c r="C100" s="115" t="n"/>
      <c r="D100" s="115" t="n"/>
      <c r="E100" s="115" t="n"/>
      <c r="F100" s="115" t="n"/>
      <c r="G100" s="115" t="n"/>
      <c r="H100" s="37" t="n"/>
      <c r="I100" s="37" t="n"/>
      <c r="J100" s="44" t="n"/>
      <c r="K100" s="44" t="n"/>
      <c r="L100" s="44" t="n"/>
    </row>
    <row r="101">
      <c r="A101" s="75" t="inlineStr">
        <is>
          <t>Total energy consumption by fuel types</t>
        </is>
      </c>
      <c r="B101" s="75" t="n"/>
      <c r="C101" s="76" t="n"/>
      <c r="D101" s="76" t="n"/>
      <c r="E101" s="76" t="n"/>
      <c r="F101" s="76" t="n"/>
      <c r="G101" s="76" t="n"/>
      <c r="H101" s="76" t="n"/>
      <c r="I101" s="76" t="n"/>
      <c r="J101" s="44" t="n"/>
      <c r="K101" s="44" t="n"/>
      <c r="L101" s="44" t="n"/>
    </row>
    <row r="102">
      <c r="A102" s="79" t="inlineStr">
        <is>
          <t>Liquid fossil</t>
        </is>
      </c>
      <c r="B102" s="70" t="inlineStr">
        <is>
          <t>EJ</t>
        </is>
      </c>
      <c r="C102" s="115" t="n"/>
      <c r="D102" s="115" t="n"/>
      <c r="E102" s="115" t="n">
        <v>0.013126</v>
      </c>
      <c r="F102" s="115" t="n">
        <v>0.028508</v>
      </c>
      <c r="G102" s="115" t="n"/>
      <c r="H102" s="37" t="n"/>
      <c r="I102" s="37" t="n"/>
      <c r="J102" s="44" t="n"/>
      <c r="K102" s="44" t="n"/>
      <c r="L102" s="44" t="n"/>
    </row>
    <row r="103">
      <c r="A103" s="79" t="inlineStr">
        <is>
          <t>Gas fossil</t>
        </is>
      </c>
      <c r="B103" s="70" t="inlineStr">
        <is>
          <t>EJ</t>
        </is>
      </c>
      <c r="C103" s="115" t="n"/>
      <c r="D103" s="115" t="n"/>
      <c r="E103" s="115" t="n">
        <v>0.001254</v>
      </c>
      <c r="F103" s="115" t="n">
        <v>0.001254</v>
      </c>
      <c r="G103" s="115" t="n"/>
      <c r="H103" s="37" t="n"/>
      <c r="I103" s="37" t="n"/>
      <c r="J103" s="44" t="n"/>
      <c r="K103" s="44" t="n"/>
      <c r="L103" s="44" t="n"/>
    </row>
    <row r="104">
      <c r="A104" s="79" t="inlineStr">
        <is>
          <t>Coal fossil</t>
        </is>
      </c>
      <c r="B104" s="70" t="inlineStr">
        <is>
          <t>EJ</t>
        </is>
      </c>
      <c r="C104" s="115" t="n"/>
      <c r="D104" s="115" t="n"/>
      <c r="E104" s="115" t="n">
        <v>0.027412</v>
      </c>
      <c r="F104" s="115" t="n">
        <v>0.018029</v>
      </c>
      <c r="G104" s="115" t="n"/>
      <c r="H104" s="37" t="n"/>
      <c r="I104" s="37" t="n"/>
      <c r="J104" s="44" t="n"/>
      <c r="K104" s="44" t="n"/>
      <c r="L104" s="44" t="n"/>
    </row>
    <row r="105">
      <c r="A105" s="79" t="inlineStr">
        <is>
          <t>Grey hydrogen</t>
        </is>
      </c>
      <c r="B105" s="70" t="inlineStr">
        <is>
          <t>EJ</t>
        </is>
      </c>
      <c r="C105" s="115" t="n"/>
      <c r="D105" s="115" t="n"/>
      <c r="E105" s="115" t="n"/>
      <c r="F105" s="115" t="n"/>
      <c r="G105" s="115" t="n"/>
      <c r="H105" s="37" t="n"/>
      <c r="I105" s="37" t="n"/>
      <c r="J105" s="44" t="n"/>
      <c r="K105" s="44" t="n"/>
      <c r="L105" s="44" t="n"/>
    </row>
    <row r="106">
      <c r="A106" s="79" t="inlineStr">
        <is>
          <t>Electricity</t>
        </is>
      </c>
      <c r="B106" s="70" t="inlineStr">
        <is>
          <t>EJ</t>
        </is>
      </c>
      <c r="C106" s="115" t="n"/>
      <c r="D106" s="115" t="n"/>
      <c r="E106" s="115" t="n">
        <v>0.138233</v>
      </c>
      <c r="F106" s="115" t="n">
        <v>0.124879</v>
      </c>
      <c r="G106" s="115" t="n">
        <v>0.156755</v>
      </c>
      <c r="H106" s="37" t="n"/>
      <c r="I106" s="37" t="n"/>
      <c r="J106" s="44" t="n"/>
      <c r="K106" s="44" t="n"/>
      <c r="L106" s="44" t="n"/>
    </row>
    <row r="107">
      <c r="A107" s="79" t="inlineStr">
        <is>
          <t>Liquid biofuels</t>
        </is>
      </c>
      <c r="B107" s="70" t="inlineStr">
        <is>
          <t>EJ</t>
        </is>
      </c>
      <c r="C107" s="115" t="n"/>
      <c r="D107" s="115" t="n"/>
      <c r="E107" s="115" t="n"/>
      <c r="F107" s="115" t="n"/>
      <c r="G107" s="115" t="n"/>
      <c r="H107" s="37" t="n"/>
      <c r="I107" s="37" t="n"/>
      <c r="J107" s="44" t="n"/>
      <c r="K107" s="44" t="n"/>
      <c r="L107" s="44" t="n"/>
    </row>
    <row r="108">
      <c r="A108" s="79" t="inlineStr">
        <is>
          <t>Biogas</t>
        </is>
      </c>
      <c r="B108" s="70" t="inlineStr">
        <is>
          <t>EJ</t>
        </is>
      </c>
      <c r="C108" s="115" t="n"/>
      <c r="D108" s="115" t="n"/>
      <c r="E108" s="115" t="n"/>
      <c r="F108" s="115" t="n"/>
      <c r="G108" s="115" t="n"/>
      <c r="H108" s="37" t="n"/>
      <c r="I108" s="37" t="n"/>
      <c r="J108" s="44" t="n"/>
      <c r="K108" s="44" t="n"/>
      <c r="L108" s="44" t="n"/>
    </row>
    <row r="109">
      <c r="A109" s="79" t="inlineStr">
        <is>
          <t>Renewable hydrogen</t>
        </is>
      </c>
      <c r="B109" s="70" t="inlineStr">
        <is>
          <t>EJ</t>
        </is>
      </c>
      <c r="C109" s="115" t="n"/>
      <c r="D109" s="115" t="n"/>
      <c r="E109" s="115" t="n"/>
      <c r="F109" s="115" t="n"/>
      <c r="G109" s="115" t="n"/>
      <c r="H109" s="37" t="n"/>
      <c r="I109" s="37" t="n"/>
      <c r="J109" s="44" t="n"/>
      <c r="K109" s="44" t="n"/>
      <c r="L109" s="44" t="n"/>
    </row>
    <row r="110">
      <c r="A110" s="79" t="inlineStr">
        <is>
          <t>Wood</t>
        </is>
      </c>
      <c r="B110" s="70" t="inlineStr">
        <is>
          <t>EJ</t>
        </is>
      </c>
      <c r="C110" s="115" t="n"/>
      <c r="D110" s="115" t="n"/>
      <c r="E110" s="115" t="n"/>
      <c r="F110" s="115" t="n"/>
      <c r="G110" s="115" t="n"/>
      <c r="H110" s="37" t="n"/>
      <c r="I110" s="37" t="n"/>
      <c r="J110" s="44" t="n"/>
      <c r="K110" s="44" t="n"/>
      <c r="L110" s="44" t="n"/>
    </row>
    <row r="111">
      <c r="A111" s="79" t="inlineStr">
        <is>
          <t>Others</t>
        </is>
      </c>
      <c r="B111" s="70" t="inlineStr">
        <is>
          <t>EJ</t>
        </is>
      </c>
      <c r="C111" s="115" t="n"/>
      <c r="D111" s="115" t="n"/>
      <c r="E111" s="115" t="n"/>
      <c r="F111" s="115" t="n"/>
      <c r="G111" s="115" t="n"/>
      <c r="H111" s="37" t="n"/>
      <c r="I111" s="37" t="n"/>
      <c r="J111" s="44" t="n"/>
      <c r="K111" s="44" t="n"/>
      <c r="L111" s="44" t="n"/>
    </row>
    <row r="112">
      <c r="A112" s="16" t="inlineStr">
        <is>
          <t>Commercial CO2 emissions</t>
        </is>
      </c>
      <c r="B112" s="16" t="n"/>
      <c r="C112" s="16" t="n"/>
      <c r="D112" s="16" t="n"/>
      <c r="E112" s="16" t="n"/>
      <c r="F112" s="16" t="n"/>
      <c r="G112" s="16" t="n"/>
      <c r="H112" s="16" t="n"/>
      <c r="I112" s="16" t="n"/>
      <c r="J112" s="44" t="n"/>
      <c r="K112" s="44" t="n"/>
      <c r="L112" s="44" t="n"/>
    </row>
    <row r="113">
      <c r="A113" s="78" t="inlineStr">
        <is>
          <t>Total residential CO2 emissions</t>
        </is>
      </c>
      <c r="B113" s="70" t="inlineStr">
        <is>
          <t>MtCO2</t>
        </is>
      </c>
      <c r="C113" s="115" t="n"/>
      <c r="D113" s="115" t="n"/>
      <c r="E113" s="115" t="n">
        <v>3.636806</v>
      </c>
      <c r="F113" s="115" t="n">
        <v>3.818776</v>
      </c>
      <c r="G113" s="115" t="n"/>
      <c r="H113" s="37" t="n"/>
      <c r="I113" s="37" t="n"/>
      <c r="J113" s="44" t="n"/>
      <c r="K113" s="44" t="n"/>
      <c r="L113" s="44" t="n"/>
    </row>
    <row r="114">
      <c r="A114" s="75" t="inlineStr">
        <is>
          <t>by energy uses</t>
        </is>
      </c>
      <c r="B114" s="75" t="n"/>
      <c r="C114" s="76" t="n"/>
      <c r="D114" s="76" t="n"/>
      <c r="E114" s="76" t="n"/>
      <c r="F114" s="76" t="n"/>
      <c r="G114" s="76" t="n"/>
      <c r="H114" s="76" t="n"/>
      <c r="I114" s="76" t="n"/>
      <c r="J114" s="44" t="n"/>
      <c r="K114" s="44" t="n"/>
      <c r="L114" s="44" t="n"/>
    </row>
    <row r="115">
      <c r="A115" s="79" t="inlineStr">
        <is>
          <t>Emissions for surface heating</t>
        </is>
      </c>
      <c r="B115" s="70" t="inlineStr">
        <is>
          <t>MtCO2</t>
        </is>
      </c>
      <c r="C115" s="115" t="n"/>
      <c r="D115" s="115" t="n"/>
      <c r="E115" s="115" t="n">
        <v>1.120697</v>
      </c>
      <c r="F115" s="115" t="n">
        <v>0.351737</v>
      </c>
      <c r="G115" s="115" t="n"/>
      <c r="H115" s="37" t="n"/>
      <c r="I115" s="37" t="n"/>
      <c r="J115" s="44" t="n"/>
      <c r="K115" s="44" t="n"/>
      <c r="L115" s="44" t="n"/>
    </row>
    <row r="116">
      <c r="A116" s="79" t="inlineStr">
        <is>
          <t>Emissions for space cooling</t>
        </is>
      </c>
      <c r="B116" s="70" t="inlineStr">
        <is>
          <t>MtCO2</t>
        </is>
      </c>
      <c r="C116" s="115" t="n"/>
      <c r="D116" s="115" t="n"/>
      <c r="E116" s="115" t="n"/>
      <c r="F116" s="115" t="n"/>
      <c r="G116" s="115" t="n"/>
      <c r="H116" s="37" t="n"/>
      <c r="I116" s="37" t="n"/>
      <c r="J116" s="44" t="n"/>
      <c r="K116" s="44" t="n"/>
      <c r="L116" s="44" t="n"/>
    </row>
    <row r="117">
      <c r="A117" s="79" t="inlineStr">
        <is>
          <t>Emissions for cooking</t>
        </is>
      </c>
      <c r="B117" s="70" t="inlineStr">
        <is>
          <t>MtCO2</t>
        </is>
      </c>
      <c r="C117" s="115" t="n"/>
      <c r="D117" s="115" t="n"/>
      <c r="E117" s="115" t="n">
        <v>0.221376</v>
      </c>
      <c r="F117" s="115" t="n">
        <v>0.631785</v>
      </c>
      <c r="G117" s="115" t="n"/>
      <c r="H117" s="37" t="n"/>
      <c r="I117" s="37" t="n"/>
      <c r="J117" s="44" t="n"/>
      <c r="K117" s="44" t="n"/>
      <c r="L117" s="44" t="n"/>
    </row>
    <row r="118">
      <c r="A118" s="79" t="inlineStr">
        <is>
          <t>Emissions for water heating</t>
        </is>
      </c>
      <c r="B118" s="70" t="inlineStr">
        <is>
          <t>MtCO2</t>
        </is>
      </c>
      <c r="C118" s="115" t="n"/>
      <c r="D118" s="115" t="n"/>
      <c r="E118" s="115" t="n">
        <v>1.916167</v>
      </c>
      <c r="F118" s="115" t="n">
        <v>2.157101</v>
      </c>
      <c r="G118" s="115" t="n"/>
      <c r="H118" s="37" t="n"/>
      <c r="I118" s="37" t="n"/>
      <c r="J118" s="44" t="n"/>
      <c r="K118" s="44" t="n"/>
      <c r="L118" s="44" t="n"/>
    </row>
    <row r="119">
      <c r="A119" s="79" t="inlineStr">
        <is>
          <t>Emissions for lighting</t>
        </is>
      </c>
      <c r="B119" s="70" t="inlineStr">
        <is>
          <t>MtCO2</t>
        </is>
      </c>
      <c r="C119" s="115" t="n"/>
      <c r="D119" s="115" t="n"/>
      <c r="E119" s="115" t="n"/>
      <c r="F119" s="115" t="n"/>
      <c r="G119" s="115" t="n"/>
      <c r="H119" s="37" t="n"/>
      <c r="I119" s="37" t="n"/>
      <c r="J119" s="44" t="n"/>
      <c r="K119" s="44" t="n"/>
      <c r="L119" s="44" t="n"/>
    </row>
    <row r="120">
      <c r="A120" s="79" t="inlineStr">
        <is>
          <t>Emissions for other appliances</t>
        </is>
      </c>
      <c r="B120" s="70" t="inlineStr">
        <is>
          <t>MtCO2</t>
        </is>
      </c>
      <c r="C120" s="115" t="n"/>
      <c r="D120" s="115" t="n"/>
      <c r="E120" s="115" t="n">
        <v>0.378566</v>
      </c>
      <c r="F120" s="115" t="n">
        <v>0.678153</v>
      </c>
      <c r="G120" s="115" t="n"/>
      <c r="H120" s="37" t="n"/>
      <c r="I120" s="37" t="n"/>
      <c r="J120" s="44" t="n"/>
      <c r="K120" s="44" t="n"/>
      <c r="L120" s="44" t="n"/>
    </row>
    <row r="121">
      <c r="A121" s="75" t="inlineStr">
        <is>
          <t>by fuels</t>
        </is>
      </c>
      <c r="B121" s="75" t="n"/>
      <c r="C121" s="76" t="n"/>
      <c r="D121" s="76" t="n"/>
      <c r="E121" s="76" t="n"/>
      <c r="F121" s="76" t="n"/>
      <c r="G121" s="76" t="n"/>
      <c r="H121" s="76" t="n"/>
      <c r="I121" s="76" t="n"/>
      <c r="J121" s="44" t="n"/>
      <c r="K121" s="44" t="n"/>
      <c r="L121" s="44" t="n"/>
    </row>
    <row r="122">
      <c r="A122" s="79" t="inlineStr">
        <is>
          <t>Liquid fossil</t>
        </is>
      </c>
      <c r="B122" s="70" t="inlineStr">
        <is>
          <t>MtCO2</t>
        </is>
      </c>
      <c r="C122" s="115" t="n"/>
      <c r="D122" s="115" t="n"/>
      <c r="E122" s="115" t="n">
        <v>0.928048</v>
      </c>
      <c r="F122" s="115" t="n">
        <v>2.013198</v>
      </c>
      <c r="G122" s="115" t="n"/>
      <c r="H122" s="37" t="n"/>
      <c r="I122" s="37" t="n"/>
      <c r="J122" s="44" t="n"/>
      <c r="K122" s="44" t="n"/>
      <c r="L122" s="44" t="n"/>
    </row>
    <row r="123">
      <c r="A123" s="79" t="inlineStr">
        <is>
          <t>Gas fossil</t>
        </is>
      </c>
      <c r="B123" s="70" t="inlineStr">
        <is>
          <t>MtCO2</t>
        </is>
      </c>
      <c r="C123" s="115" t="n"/>
      <c r="D123" s="115" t="n"/>
      <c r="E123" s="115" t="n">
        <v>0.07033499999999999</v>
      </c>
      <c r="F123" s="115" t="n">
        <v>0.07033499999999999</v>
      </c>
      <c r="G123" s="115" t="n"/>
      <c r="H123" s="37" t="n"/>
      <c r="I123" s="37" t="n"/>
      <c r="J123" s="44" t="n"/>
      <c r="K123" s="44" t="n"/>
      <c r="L123" s="44" t="n"/>
    </row>
    <row r="124">
      <c r="A124" s="79" t="inlineStr">
        <is>
          <t>Coal fossil</t>
        </is>
      </c>
      <c r="B124" s="70" t="inlineStr">
        <is>
          <t>MtCO2</t>
        </is>
      </c>
      <c r="C124" s="115" t="n"/>
      <c r="D124" s="115" t="n"/>
      <c r="E124" s="115" t="n">
        <v>2.638423</v>
      </c>
      <c r="F124" s="115" t="n">
        <v>1.735243</v>
      </c>
      <c r="G124" s="115" t="n"/>
      <c r="H124" s="37" t="n"/>
      <c r="I124" s="37" t="n"/>
      <c r="J124" s="44" t="n"/>
      <c r="K124" s="44" t="n"/>
      <c r="L124" s="44" t="n"/>
    </row>
    <row r="125">
      <c r="A125" s="79" t="inlineStr">
        <is>
          <t>Grey hydrogen</t>
        </is>
      </c>
      <c r="B125" s="70" t="inlineStr">
        <is>
          <t>MtCO2</t>
        </is>
      </c>
      <c r="C125" s="115" t="n"/>
      <c r="D125" s="115" t="n"/>
      <c r="E125" s="115" t="n"/>
      <c r="F125" s="115" t="n"/>
      <c r="G125" s="115" t="n"/>
      <c r="H125" s="37" t="n"/>
      <c r="I125" s="37" t="n"/>
      <c r="J125" s="44" t="n"/>
      <c r="K125" s="44" t="n"/>
      <c r="L125" s="44" t="n"/>
    </row>
    <row r="126">
      <c r="A126" s="79" t="inlineStr">
        <is>
          <t>Electricity</t>
        </is>
      </c>
      <c r="B126" s="70" t="inlineStr">
        <is>
          <t>MtCO2</t>
        </is>
      </c>
      <c r="C126" s="115" t="n"/>
      <c r="D126" s="115" t="n"/>
      <c r="E126" s="115" t="n"/>
      <c r="F126" s="115" t="n"/>
      <c r="G126" s="115" t="n"/>
      <c r="H126" s="37" t="n"/>
      <c r="I126" s="37" t="n"/>
      <c r="J126" s="44" t="n"/>
      <c r="K126" s="44" t="n"/>
      <c r="L126" s="44" t="n"/>
    </row>
    <row r="127">
      <c r="A127" s="79" t="inlineStr">
        <is>
          <t>Liquid biofuels</t>
        </is>
      </c>
      <c r="B127" s="70" t="inlineStr">
        <is>
          <t>MtCO2</t>
        </is>
      </c>
      <c r="C127" s="115" t="n"/>
      <c r="D127" s="115" t="n"/>
      <c r="E127" s="115" t="n"/>
      <c r="F127" s="115" t="n"/>
      <c r="G127" s="115" t="n"/>
      <c r="H127" s="37" t="n"/>
      <c r="I127" s="37" t="n"/>
      <c r="J127" s="44" t="n"/>
      <c r="K127" s="44" t="n"/>
      <c r="L127" s="44" t="n"/>
    </row>
    <row r="128">
      <c r="A128" s="79" t="inlineStr">
        <is>
          <t>Biogas</t>
        </is>
      </c>
      <c r="B128" s="70" t="inlineStr">
        <is>
          <t>MtCO2</t>
        </is>
      </c>
      <c r="C128" s="115" t="n"/>
      <c r="D128" s="115" t="n"/>
      <c r="E128" s="115" t="n"/>
      <c r="F128" s="115" t="n"/>
      <c r="G128" s="115" t="n"/>
      <c r="H128" s="37" t="n"/>
      <c r="I128" s="37" t="n"/>
      <c r="J128" s="44" t="n"/>
      <c r="K128" s="44" t="n"/>
      <c r="L128" s="44" t="n"/>
    </row>
    <row r="129">
      <c r="A129" s="79" t="inlineStr">
        <is>
          <t>Renewable hydrogen</t>
        </is>
      </c>
      <c r="B129" s="70" t="inlineStr">
        <is>
          <t>MtCO2</t>
        </is>
      </c>
      <c r="C129" s="115" t="n"/>
      <c r="D129" s="115" t="n"/>
      <c r="E129" s="115" t="n"/>
      <c r="F129" s="115" t="n"/>
      <c r="G129" s="115" t="n"/>
      <c r="H129" s="37" t="n"/>
      <c r="I129" s="37" t="n"/>
      <c r="J129" s="44" t="n"/>
      <c r="K129" s="44" t="n"/>
      <c r="L129" s="44" t="n"/>
    </row>
    <row r="130">
      <c r="A130" s="79" t="inlineStr">
        <is>
          <t>Wood</t>
        </is>
      </c>
      <c r="B130" s="70" t="inlineStr">
        <is>
          <t>MtCO2</t>
        </is>
      </c>
      <c r="C130" s="115" t="n"/>
      <c r="D130" s="115" t="n"/>
      <c r="E130" s="115" t="n"/>
      <c r="F130" s="115" t="n"/>
      <c r="G130" s="115" t="n"/>
      <c r="H130" s="37" t="n"/>
      <c r="I130" s="37" t="n"/>
      <c r="J130" s="44" t="n"/>
      <c r="K130" s="44" t="n"/>
      <c r="L130" s="44" t="n"/>
    </row>
    <row r="131">
      <c r="A131" s="79" t="inlineStr">
        <is>
          <t>Others</t>
        </is>
      </c>
      <c r="B131" s="70" t="inlineStr">
        <is>
          <t>MtCO2</t>
        </is>
      </c>
      <c r="C131" s="115" t="n"/>
      <c r="D131" s="115" t="n"/>
      <c r="E131" s="115" t="n"/>
      <c r="F131" s="115" t="n"/>
      <c r="G131" s="115" t="n"/>
      <c r="H131" s="37" t="n"/>
      <c r="I131" s="37" t="n"/>
      <c r="J131" s="44" t="n"/>
      <c r="K131" s="44" t="n"/>
      <c r="L131" s="44" t="n"/>
    </row>
    <row r="132">
      <c r="A132" s="16" t="inlineStr">
        <is>
          <t>Commercial non-CO2 emissions</t>
        </is>
      </c>
      <c r="B132" s="16" t="n"/>
      <c r="C132" s="16" t="n"/>
      <c r="D132" s="16" t="n"/>
      <c r="E132" s="16" t="n"/>
      <c r="F132" s="16" t="n"/>
      <c r="G132" s="16" t="n"/>
      <c r="H132" s="16" t="n"/>
      <c r="I132" s="16" t="n"/>
      <c r="J132" s="44" t="n"/>
      <c r="K132" s="44" t="n"/>
      <c r="L132" s="44" t="n"/>
    </row>
    <row r="133">
      <c r="A133" s="78" t="inlineStr">
        <is>
          <t>Total commercial non-CO2 emissions</t>
        </is>
      </c>
      <c r="B133" s="70" t="inlineStr">
        <is>
          <t>MtCO2e</t>
        </is>
      </c>
      <c r="C133" s="115" t="n"/>
      <c r="D133" s="115" t="n"/>
      <c r="E133" s="115" t="n">
        <v>0.013563</v>
      </c>
      <c r="F133" s="115" t="n">
        <v>0.012826</v>
      </c>
      <c r="G133" s="115" t="n"/>
      <c r="H133" s="37" t="n"/>
      <c r="I133" s="37" t="n"/>
      <c r="J133" s="44" t="n"/>
      <c r="K133" s="44" t="n"/>
      <c r="L133" s="44"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3"/>
  <sheetViews>
    <sheetView topLeftCell="A5" zoomScale="85" zoomScaleNormal="85" workbookViewId="0">
      <selection activeCell="A6" sqref="A6"/>
    </sheetView>
  </sheetViews>
  <sheetFormatPr baseColWidth="8" defaultColWidth="11.5546875" defaultRowHeight="14.4"/>
  <cols>
    <col width="29.5546875" customWidth="1" min="1" max="1"/>
    <col width="53.44140625" customWidth="1" min="2" max="3"/>
    <col width="95.21875" customWidth="1" min="4" max="4"/>
    <col width="55.77734375" customWidth="1" min="5" max="5"/>
  </cols>
  <sheetData>
    <row r="1" ht="15.6" customHeight="1">
      <c r="A1" s="104" t="inlineStr">
        <is>
          <t>The Pathways Design Framework: AFOLU STORYLINE</t>
        </is>
      </c>
      <c r="B1" s="105" t="n"/>
      <c r="C1" s="105" t="n"/>
      <c r="D1" s="105" t="n"/>
      <c r="E1" s="105" t="n"/>
    </row>
    <row r="2" ht="15.6" customHeight="1">
      <c r="A2" s="2" t="inlineStr">
        <is>
          <t>version Aug 2023</t>
        </is>
      </c>
      <c r="B2" s="105" t="n"/>
      <c r="C2" s="105" t="n"/>
      <c r="D2" s="105" t="n"/>
      <c r="E2" s="105" t="n"/>
    </row>
    <row r="3" ht="15.6" customHeight="1">
      <c r="A3" s="106" t="inlineStr">
        <is>
          <t>Scenario Name:</t>
        </is>
      </c>
      <c r="B3" s="174">
        <f>'User guide'!B12</f>
        <v/>
      </c>
      <c r="C3" s="107" t="n"/>
      <c r="D3" s="106" t="n"/>
      <c r="E3" s="106" t="n"/>
    </row>
    <row r="4" ht="18" customHeight="1">
      <c r="A4" s="38" t="n"/>
      <c r="B4" s="39" t="n"/>
      <c r="C4" s="39" t="n"/>
      <c r="D4" s="14" t="n"/>
      <c r="E4" s="14" t="n"/>
    </row>
    <row r="5" ht="31.2"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AFOLU decarbonization and key other sustainable development priorities </t>
        </is>
      </c>
      <c r="B6" s="42" t="n"/>
      <c r="C6" s="42" t="n"/>
      <c r="D6" s="59" t="inlineStr">
        <is>
          <t>- What are the main drivers of change explaining the change in : 
1) the GHG emissions of agriculture
2) the GHG emissions of LULUCF</t>
        </is>
      </c>
      <c r="E6" s="44" t="n"/>
    </row>
    <row r="7" ht="15.6" customHeight="1">
      <c r="A7" s="40" t="n"/>
      <c r="B7" s="40" t="n"/>
      <c r="C7" s="40" t="n"/>
      <c r="D7" s="40" t="n"/>
      <c r="E7" s="40" t="n"/>
    </row>
    <row r="8" ht="207.75" customHeight="1">
      <c r="A8" s="58" t="inlineStr">
        <is>
          <t>1) The demand characteristics for food production</t>
        </is>
      </c>
      <c r="B8" s="42" t="n"/>
      <c r="C8" s="42" t="n"/>
      <c r="D8" s="43"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8" s="44" t="n"/>
    </row>
    <row r="9" ht="243" customHeight="1">
      <c r="A9" s="58" t="inlineStr">
        <is>
          <t>2) The demand characteristics for biomass for energy and industrial uses</t>
        </is>
      </c>
      <c r="B9" s="42" t="n"/>
      <c r="C9" s="42" t="n"/>
      <c r="D9" s="43"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9" s="44" t="n"/>
    </row>
    <row r="10" ht="201.6" customHeight="1">
      <c r="A10" s="58" t="inlineStr">
        <is>
          <t>3) The socio-economic organisation of activities and land use (agriculture &amp; forestry)</t>
        </is>
      </c>
      <c r="B10" s="42" t="n"/>
      <c r="C10" s="42" t="n"/>
      <c r="D10" s="43"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10" s="44" t="n"/>
    </row>
    <row r="11" ht="222" customHeight="1">
      <c r="A11" s="58" t="inlineStr">
        <is>
          <t>4) The farming practices</t>
        </is>
      </c>
      <c r="B11" s="42" t="n"/>
      <c r="C11" s="42" t="n"/>
      <c r="D11" s="43"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11" s="44" t="n"/>
    </row>
    <row r="12" ht="161.25" customHeight="1">
      <c r="A12" s="58" t="inlineStr">
        <is>
          <t>5) The forestry practices</t>
        </is>
      </c>
      <c r="B12" s="42" t="n"/>
      <c r="C12" s="42" t="n"/>
      <c r="D12" s="43"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2" s="44" t="n"/>
    </row>
    <row r="13">
      <c r="A13" s="25"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8" defaultColWidth="11.5546875" defaultRowHeight="14.4"/>
  <cols>
    <col width="31.21875" customWidth="1" min="1" max="1"/>
    <col width="51.44140625" customWidth="1" min="2" max="2"/>
    <col width="50" customWidth="1" min="3" max="3"/>
    <col width="77.77734375" customWidth="1" min="4" max="4"/>
    <col width="34.77734375" customWidth="1" min="5" max="5"/>
    <col width="21.21875" customWidth="1" min="6" max="6"/>
    <col width="29.44140625" customWidth="1" min="8" max="12"/>
  </cols>
  <sheetData>
    <row r="1" ht="15.6" customHeight="1">
      <c r="A1" s="1" t="inlineStr">
        <is>
          <t>The Pathways Design Framework: GLOBAL CONTEXT</t>
        </is>
      </c>
      <c r="B1" s="1" t="n"/>
      <c r="C1" s="1" t="n"/>
      <c r="D1" s="1" t="n"/>
      <c r="E1" s="1" t="n"/>
      <c r="F1" s="1" t="n"/>
    </row>
    <row r="2" ht="15.6" customHeight="1">
      <c r="A2" s="2" t="inlineStr">
        <is>
          <t>version Aug 2023</t>
        </is>
      </c>
      <c r="B2" s="1" t="n"/>
      <c r="C2" s="1" t="n"/>
      <c r="D2" s="1" t="n"/>
      <c r="E2" s="1" t="n"/>
      <c r="F2" s="1" t="n"/>
    </row>
    <row r="3" ht="15.6" customHeight="1">
      <c r="A3" s="15" t="inlineStr">
        <is>
          <t>Scenario Name:</t>
        </is>
      </c>
      <c r="B3" s="174">
        <f>'User guide'!B12</f>
        <v/>
      </c>
      <c r="C3" s="15" t="n"/>
      <c r="D3" s="15" t="n"/>
      <c r="E3" s="15" t="n"/>
      <c r="F3" s="15" t="n"/>
    </row>
    <row r="4" ht="30.75" customHeight="1">
      <c r="F4" s="14" t="n"/>
    </row>
    <row r="5" ht="93.75"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c r="F5" s="14" t="n"/>
    </row>
    <row r="6" ht="100.8" customHeight="1">
      <c r="A6" s="41" t="inlineStr">
        <is>
          <t xml:space="preserve">Overall global cross-cutting elements </t>
        </is>
      </c>
      <c r="B6" s="172" t="n"/>
      <c r="C6" s="172" t="n"/>
      <c r="D6" s="59" t="inlineStr">
        <is>
          <t>- Global economic growth patterns compared to yours and wealth redistribution
- Global trends of poverty and inequality
- Global trade patterns and dynamics
- Future of the Paris Agreement and climate ambition</t>
        </is>
      </c>
      <c r="E6" s="44" t="n"/>
      <c r="F6" s="14" t="n"/>
    </row>
    <row r="7" ht="100.8" customHeight="1">
      <c r="A7" s="41" t="inlineStr">
        <is>
          <t>Global trends in the energy supply systems</t>
        </is>
      </c>
      <c r="B7" s="172" t="n"/>
      <c r="C7" s="172" t="n"/>
      <c r="D7" s="59"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67" t="n"/>
      <c r="F7" s="14" t="n"/>
    </row>
    <row r="8" ht="153" customHeight="1">
      <c r="A8" s="41" t="inlineStr">
        <is>
          <t>Global trends in the urban and transport infrastructures, with a focus on buildings and mobility</t>
        </is>
      </c>
      <c r="B8" s="172" t="n"/>
      <c r="C8" s="172" t="n"/>
      <c r="D8" s="59"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67" t="n"/>
      <c r="F8" s="14" t="n"/>
    </row>
    <row r="9" ht="162" customHeight="1">
      <c r="A9" s="41" t="inlineStr">
        <is>
          <t>Global trends in the industrial system, with a focus on GHG-intensive sectors</t>
        </is>
      </c>
      <c r="B9" s="172" t="n"/>
      <c r="C9" s="172" t="n"/>
      <c r="D9" s="59"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67" t="n"/>
      <c r="F9" s="14" t="n"/>
    </row>
    <row r="10" ht="166.5" customHeight="1">
      <c r="A10" s="41" t="inlineStr">
        <is>
          <t>Global trends in the land and ecosystems, with a focus on agriculture and forests</t>
        </is>
      </c>
      <c r="B10" s="172" t="n"/>
      <c r="C10" s="172" t="n"/>
      <c r="D10" s="59"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67" t="n"/>
      <c r="F10" s="14" t="n"/>
    </row>
    <row r="11" ht="93.75" customHeight="1">
      <c r="E11" s="14"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71"/>
  <sheetViews>
    <sheetView topLeftCell="A128" zoomScale="70" zoomScaleNormal="70" workbookViewId="0">
      <selection activeCell="A134" sqref="A134:XFD136"/>
    </sheetView>
  </sheetViews>
  <sheetFormatPr baseColWidth="8" defaultColWidth="11.5546875" defaultRowHeight="14.4"/>
  <cols>
    <col width="69.21875" customWidth="1" min="1" max="1"/>
    <col width="24" customWidth="1" min="2" max="2"/>
    <col width="22.21875" customWidth="1" min="10" max="10"/>
    <col width="16.77734375" bestFit="1" customWidth="1" min="11" max="11"/>
    <col width="17.44140625" bestFit="1" customWidth="1" min="12" max="12"/>
  </cols>
  <sheetData>
    <row r="1" ht="15.6" customHeight="1">
      <c r="A1" s="1" t="inlineStr">
        <is>
          <t>The Pathways Design Framework: AFOLU DASHBOARD</t>
        </is>
      </c>
      <c r="B1" s="1" t="n"/>
      <c r="C1" s="1" t="n"/>
      <c r="D1" s="1" t="n"/>
      <c r="E1" s="1" t="n"/>
      <c r="F1" s="1" t="n"/>
      <c r="G1" s="1" t="n"/>
      <c r="H1" s="1" t="n"/>
      <c r="I1" s="1" t="n"/>
      <c r="J1" s="119" t="n"/>
    </row>
    <row r="2" ht="15.6" customHeight="1">
      <c r="A2" s="2" t="inlineStr">
        <is>
          <t>version Aug 2023</t>
        </is>
      </c>
      <c r="B2" s="1" t="n"/>
      <c r="C2" s="1" t="n"/>
      <c r="D2" s="1" t="n"/>
      <c r="E2" s="1" t="n"/>
      <c r="F2" s="1" t="n"/>
      <c r="G2" s="1" t="n"/>
      <c r="H2" s="1" t="n"/>
      <c r="I2" s="1" t="n"/>
      <c r="J2" s="119"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64" t="inlineStr">
        <is>
          <t>Extract of the Economy-wide DB TAB relevant rows for this sub-sector</t>
        </is>
      </c>
      <c r="B6" s="65" t="n"/>
      <c r="C6" s="65" t="n"/>
      <c r="D6" s="65" t="n"/>
      <c r="E6" s="65" t="n"/>
      <c r="F6" s="65" t="n"/>
      <c r="G6" s="65" t="n"/>
      <c r="H6" s="65" t="n"/>
      <c r="I6" s="65" t="n"/>
      <c r="J6" s="65" t="n"/>
    </row>
    <row r="7">
      <c r="A7" s="27" t="inlineStr">
        <is>
          <t>Agriculture</t>
        </is>
      </c>
      <c r="B7" s="28" t="n"/>
      <c r="C7" s="27" t="n"/>
      <c r="D7" s="27" t="n"/>
      <c r="E7" s="27" t="n"/>
      <c r="F7" s="27" t="n"/>
      <c r="G7" s="27" t="n"/>
      <c r="H7" s="27" t="n"/>
      <c r="I7" s="27" t="n"/>
    </row>
    <row r="8">
      <c r="A8" s="19" t="inlineStr">
        <is>
          <t>Energy use per "GDP-agri" unit</t>
        </is>
      </c>
      <c r="B8" s="19" t="inlineStr">
        <is>
          <t>MJ/2015 USD</t>
        </is>
      </c>
      <c r="C8" s="142">
        <f>(C107+C133)*10^12/(C22*10^9)</f>
        <v/>
      </c>
      <c r="D8" s="142">
        <f>(D107+D133)*10^12/(D22*10^9)</f>
        <v/>
      </c>
      <c r="E8" s="142">
        <f>(E107+E133)*10^12/(E22*10^9)</f>
        <v/>
      </c>
      <c r="F8" s="142">
        <f>(F107+F133)*10^12/(F22*10^9)</f>
        <v/>
      </c>
      <c r="G8" s="142">
        <f>(G107+G133)*10^12/(G22*10^9)</f>
        <v/>
      </c>
      <c r="H8" s="142">
        <f>(H107+H133)*10^12/(H22*10^9)</f>
        <v/>
      </c>
      <c r="I8" s="142">
        <f>(I107+I133)*10^12/(I22*10^9)</f>
        <v/>
      </c>
    </row>
    <row r="9">
      <c r="A9" s="18" t="inlineStr">
        <is>
          <t>CO2 emissions from fuel comb per energy unit</t>
        </is>
      </c>
      <c r="B9" s="19" t="inlineStr">
        <is>
          <t>gCO2/MJ</t>
        </is>
      </c>
      <c r="C9" s="142">
        <f>C53/(C107+C133)</f>
        <v/>
      </c>
      <c r="D9" s="142">
        <f>D53/(D107+D133)</f>
        <v/>
      </c>
      <c r="E9" s="142">
        <f>E53/(E107+E133)</f>
        <v/>
      </c>
      <c r="F9" s="142">
        <f>F53/(F107+F133)</f>
        <v/>
      </c>
      <c r="G9" s="142">
        <f>G53/(G107+G133)</f>
        <v/>
      </c>
      <c r="H9" s="142">
        <f>H53/(H107+H133)</f>
        <v/>
      </c>
      <c r="I9" s="142">
        <f>I53/(I107+I133)</f>
        <v/>
      </c>
    </row>
    <row r="10">
      <c r="A10" s="19" t="inlineStr">
        <is>
          <t>Energy consumption</t>
        </is>
      </c>
      <c r="B10" s="19" t="inlineStr">
        <is>
          <t>PJ</t>
        </is>
      </c>
      <c r="C10" s="142">
        <f>(C107+C133)*10^3</f>
        <v/>
      </c>
      <c r="D10" s="142">
        <f>(D107+D133)*10^3</f>
        <v/>
      </c>
      <c r="E10" s="142">
        <f>(E107+E133)*10^3</f>
        <v/>
      </c>
      <c r="F10" s="142">
        <f>(F107+F133)*10^3</f>
        <v/>
      </c>
      <c r="G10" s="142">
        <f>(G107+G133)*10^3</f>
        <v/>
      </c>
      <c r="H10" s="142">
        <f>(H107+H133)*10^3</f>
        <v/>
      </c>
      <c r="I10" s="142">
        <f>(I107+I133)*10^3</f>
        <v/>
      </c>
    </row>
    <row r="11">
      <c r="A11" s="18" t="inlineStr">
        <is>
          <t>Total energy-related CO2 emissions (from fuel combustion)</t>
        </is>
      </c>
      <c r="B11" s="19" t="inlineStr">
        <is>
          <t>MtCO2</t>
        </is>
      </c>
      <c r="C11" s="142">
        <f>C53</f>
        <v/>
      </c>
      <c r="D11" s="142">
        <f>D53</f>
        <v/>
      </c>
      <c r="E11" s="142">
        <f>E53</f>
        <v/>
      </c>
      <c r="F11" s="142">
        <f>F53</f>
        <v/>
      </c>
      <c r="G11" s="142">
        <f>G53</f>
        <v/>
      </c>
      <c r="H11" s="142">
        <f>H53</f>
        <v/>
      </c>
      <c r="I11" s="142">
        <f>I53</f>
        <v/>
      </c>
    </row>
    <row r="12">
      <c r="A12" s="18" t="inlineStr">
        <is>
          <t>Total non-energy CO2 emissions</t>
        </is>
      </c>
      <c r="B12" s="19" t="inlineStr">
        <is>
          <t>MtCO2</t>
        </is>
      </c>
      <c r="C12" s="142">
        <f>C43</f>
        <v/>
      </c>
      <c r="D12" s="142">
        <f>D42-D44-D45</f>
        <v/>
      </c>
      <c r="E12" s="142">
        <f>E42-E44-E45</f>
        <v/>
      </c>
      <c r="F12" s="142">
        <f>F42-F44-F45</f>
        <v/>
      </c>
      <c r="G12" s="142">
        <f>G42-G44-G45</f>
        <v/>
      </c>
      <c r="H12" s="142">
        <f>H42-H44-H45</f>
        <v/>
      </c>
      <c r="I12" s="142">
        <f>I42-I44-I45</f>
        <v/>
      </c>
    </row>
    <row r="13">
      <c r="A13" s="18" t="inlineStr">
        <is>
          <t>Total non-energy CH4 emissions</t>
        </is>
      </c>
      <c r="B13" s="18" t="inlineStr">
        <is>
          <t>MtCO2e</t>
        </is>
      </c>
      <c r="C13" s="142">
        <f>C44</f>
        <v/>
      </c>
      <c r="D13" s="142">
        <f>D44</f>
        <v/>
      </c>
      <c r="E13" s="142">
        <f>E44</f>
        <v/>
      </c>
      <c r="F13" s="142">
        <f>F44</f>
        <v/>
      </c>
      <c r="G13" s="142">
        <f>G44</f>
        <v/>
      </c>
      <c r="H13" s="142">
        <f>H44</f>
        <v/>
      </c>
      <c r="I13" s="142">
        <f>I44</f>
        <v/>
      </c>
    </row>
    <row r="14">
      <c r="A14" s="18" t="inlineStr">
        <is>
          <t>Total non-energy N2O emissions</t>
        </is>
      </c>
      <c r="B14" s="18" t="inlineStr">
        <is>
          <t>MtCO2e</t>
        </is>
      </c>
      <c r="C14" s="142">
        <f>C45</f>
        <v/>
      </c>
      <c r="D14" s="142">
        <f>D45</f>
        <v/>
      </c>
      <c r="E14" s="142">
        <f>E45</f>
        <v/>
      </c>
      <c r="F14" s="142">
        <f>F45</f>
        <v/>
      </c>
      <c r="G14" s="142">
        <f>G45</f>
        <v/>
      </c>
      <c r="H14" s="142">
        <f>H45</f>
        <v/>
      </c>
      <c r="I14" s="142">
        <f>I45</f>
        <v/>
      </c>
    </row>
    <row r="15">
      <c r="A15" s="27" t="inlineStr">
        <is>
          <t>Land use, Land use change and Forestry (LULUCF)</t>
        </is>
      </c>
      <c r="B15" s="28" t="n"/>
      <c r="C15" s="27" t="n"/>
      <c r="D15" s="27" t="n"/>
      <c r="E15" s="27" t="n"/>
      <c r="F15" s="27" t="n"/>
      <c r="G15" s="27" t="n"/>
      <c r="H15" s="27" t="n"/>
      <c r="I15" s="27" t="n"/>
    </row>
    <row r="16">
      <c r="A16" s="23" t="inlineStr">
        <is>
          <t>Total CO2 LULUCF net emissions (forests)</t>
        </is>
      </c>
      <c r="B16" s="18" t="inlineStr">
        <is>
          <t>MtCO2</t>
        </is>
      </c>
      <c r="C16" s="156">
        <f>C33</f>
        <v/>
      </c>
      <c r="D16" s="156">
        <f>D33</f>
        <v/>
      </c>
      <c r="E16" s="156">
        <f>E33</f>
        <v/>
      </c>
      <c r="F16" s="156">
        <f>F33</f>
        <v/>
      </c>
      <c r="G16" s="156">
        <f>G33</f>
        <v/>
      </c>
      <c r="H16" s="156">
        <f>H33</f>
        <v/>
      </c>
      <c r="I16" s="156">
        <f>I33</f>
        <v/>
      </c>
    </row>
    <row r="17">
      <c r="A17" s="18" t="inlineStr">
        <is>
          <t>Total CO2 LULUCF net emissions (all other fluxes)</t>
        </is>
      </c>
      <c r="B17" s="18" t="inlineStr">
        <is>
          <t>MtCO2</t>
        </is>
      </c>
      <c r="C17" s="156">
        <f>C34</f>
        <v/>
      </c>
      <c r="D17" s="156">
        <f>D34</f>
        <v/>
      </c>
      <c r="E17" s="156">
        <f>E34</f>
        <v/>
      </c>
      <c r="F17" s="156">
        <f>F34</f>
        <v/>
      </c>
      <c r="G17" s="156">
        <f>G34</f>
        <v/>
      </c>
      <c r="H17" s="156">
        <f>H34</f>
        <v/>
      </c>
      <c r="I17" s="156">
        <f>I34</f>
        <v/>
      </c>
    </row>
    <row r="18">
      <c r="A18" s="65" t="n"/>
      <c r="B18" s="65" t="n"/>
      <c r="C18" s="65" t="n"/>
      <c r="D18" s="65" t="n"/>
      <c r="E18" s="65" t="n"/>
      <c r="F18" s="65" t="n"/>
      <c r="G18" s="65" t="n"/>
      <c r="H18" s="65" t="n"/>
      <c r="I18" s="65" t="n"/>
      <c r="J18" s="65" t="n"/>
    </row>
    <row r="19">
      <c r="A19" s="13" t="n"/>
      <c r="B19" s="13" t="n"/>
      <c r="C19" s="13" t="n"/>
      <c r="D19" s="13" t="n"/>
      <c r="E19" s="13" t="n"/>
      <c r="F19" s="13" t="n"/>
      <c r="G19" s="13" t="n"/>
      <c r="H19" s="13" t="n"/>
      <c r="I19" s="13" t="n"/>
      <c r="J19" s="13" t="n"/>
    </row>
    <row r="20">
      <c r="A20" s="14" t="n"/>
      <c r="B20" s="14" t="n"/>
      <c r="C20" s="14" t="n"/>
      <c r="D20" s="14" t="n"/>
      <c r="E20" s="14" t="n"/>
      <c r="F20" s="14" t="n"/>
      <c r="G20" s="14" t="n"/>
      <c r="H20" s="14" t="n"/>
      <c r="I20" s="14" t="n"/>
      <c r="J20" s="14" t="n"/>
      <c r="K20" s="14" t="n"/>
      <c r="L20" s="14" t="n"/>
      <c r="M20" s="14" t="n"/>
      <c r="N20" s="14" t="n"/>
    </row>
    <row r="21" ht="43.2" customHeight="1">
      <c r="A21" s="68" t="inlineStr">
        <is>
          <t>Variable</t>
        </is>
      </c>
      <c r="B21" s="68" t="inlineStr">
        <is>
          <t>Unit</t>
        </is>
      </c>
      <c r="C21" s="68" t="n">
        <v>2010</v>
      </c>
      <c r="D21" s="179">
        <f>'User guide'!B16</f>
        <v/>
      </c>
      <c r="E21" s="68" t="n">
        <v>2030</v>
      </c>
      <c r="F21" s="68" t="n">
        <v>2040</v>
      </c>
      <c r="G21" s="68" t="n">
        <v>2050</v>
      </c>
      <c r="H21" s="68" t="n">
        <v>2060</v>
      </c>
      <c r="I21" s="180" t="n">
        <v>2070</v>
      </c>
      <c r="J21" s="67" t="inlineStr">
        <is>
          <t>Consistency checks</t>
        </is>
      </c>
      <c r="K21" s="67" t="inlineStr">
        <is>
          <t>Method category</t>
        </is>
      </c>
      <c r="L21" s="67" t="inlineStr">
        <is>
          <t>Note &amp; comments</t>
        </is>
      </c>
    </row>
    <row r="22">
      <c r="A22" s="18" t="inlineStr">
        <is>
          <t>Sectoral GDP</t>
        </is>
      </c>
      <c r="B22" s="30" t="inlineStr">
        <is>
          <t>Billion USD $2015</t>
        </is>
      </c>
      <c r="C22" s="37" t="n"/>
      <c r="D22" s="37" t="n"/>
      <c r="E22" s="37" t="n">
        <v>9.464169</v>
      </c>
      <c r="F22" s="37" t="n">
        <v>13.251748</v>
      </c>
      <c r="G22" s="37" t="n">
        <v>18.695928</v>
      </c>
      <c r="H22" s="37" t="n"/>
      <c r="I22" s="37" t="n"/>
      <c r="J22" s="44" t="n"/>
      <c r="K22" s="44" t="n"/>
      <c r="L22" s="44" t="n"/>
    </row>
    <row r="23">
      <c r="A23" s="16" t="inlineStr">
        <is>
          <t>Aggregated indicators: primary pillars of decarbonisation</t>
        </is>
      </c>
      <c r="B23" s="16" t="n"/>
      <c r="C23" s="16" t="n"/>
      <c r="D23" s="16" t="n"/>
      <c r="E23" s="16" t="n"/>
      <c r="F23" s="16" t="n"/>
      <c r="G23" s="16" t="n"/>
      <c r="H23" s="16" t="n"/>
      <c r="I23" s="16" t="n"/>
      <c r="J23" s="188" t="n"/>
      <c r="K23" s="44" t="n"/>
      <c r="L23" s="44" t="n"/>
    </row>
    <row r="24">
      <c r="A24" s="36" t="inlineStr">
        <is>
          <t>Total agricultural production (foodcrops)</t>
        </is>
      </c>
      <c r="B24" s="18" t="inlineStr">
        <is>
          <t>Billion kcal / year</t>
        </is>
      </c>
      <c r="C24" s="37" t="n"/>
      <c r="D24" s="37" t="n"/>
      <c r="E24" s="37" t="n"/>
      <c r="F24" s="37" t="n"/>
      <c r="G24" s="37" t="n"/>
      <c r="H24" s="37" t="n"/>
      <c r="I24" s="37" t="n"/>
      <c r="J24" s="188" t="n"/>
      <c r="K24" s="44" t="n"/>
      <c r="L24" s="44" t="n"/>
    </row>
    <row r="25">
      <c r="A25" s="36" t="inlineStr">
        <is>
          <t>Share of animal products in diet</t>
        </is>
      </c>
      <c r="B25" s="18" t="inlineStr">
        <is>
          <t xml:space="preserve">% of kcal / day / person </t>
        </is>
      </c>
      <c r="C25" s="37" t="n"/>
      <c r="D25" s="37" t="n"/>
      <c r="E25" s="37" t="n"/>
      <c r="F25" s="37" t="n"/>
      <c r="G25" s="37" t="n"/>
      <c r="H25" s="37" t="n"/>
      <c r="I25" s="37" t="n"/>
      <c r="J25" s="188" t="n"/>
      <c r="K25" s="44" t="n"/>
      <c r="L25" s="44" t="n"/>
    </row>
    <row r="26">
      <c r="A26" s="36" t="inlineStr">
        <is>
          <t>Intensity of production (total kcal produced / total agricultural surface)</t>
        </is>
      </c>
      <c r="B26" s="18" t="inlineStr">
        <is>
          <t>Ha / kcal produced</t>
        </is>
      </c>
      <c r="C26" s="37" t="n"/>
      <c r="D26" s="37" t="n"/>
      <c r="E26" s="37" t="n"/>
      <c r="F26" s="37" t="n"/>
      <c r="G26" s="37" t="n"/>
      <c r="H26" s="37" t="n"/>
      <c r="I26" s="37" t="n"/>
      <c r="J26" s="188" t="n"/>
      <c r="K26" s="44" t="n"/>
      <c r="L26" s="44" t="n"/>
    </row>
    <row r="27">
      <c r="A27" s="36" t="inlineStr">
        <is>
          <t>Average carbon efficency of production</t>
        </is>
      </c>
      <c r="B27" s="18" t="inlineStr">
        <is>
          <t>tCO2eq / kcal produced</t>
        </is>
      </c>
      <c r="C27" s="37" t="n"/>
      <c r="D27" s="37" t="n"/>
      <c r="E27" s="37" t="n"/>
      <c r="F27" s="37" t="n"/>
      <c r="G27" s="37" t="n"/>
      <c r="H27" s="37" t="n"/>
      <c r="I27" s="37" t="n"/>
      <c r="J27" s="188" t="n"/>
      <c r="K27" s="44" t="n"/>
      <c r="L27" s="44" t="n"/>
    </row>
    <row r="28">
      <c r="A28" s="36" t="inlineStr">
        <is>
          <t>Surface under forestland (land uses that enable C significant sinks)</t>
        </is>
      </c>
      <c r="B28" s="18" t="inlineStr">
        <is>
          <t>Ha</t>
        </is>
      </c>
      <c r="C28" s="37" t="n"/>
      <c r="D28" s="37" t="n"/>
      <c r="E28" s="37" t="n">
        <v>1524.257745</v>
      </c>
      <c r="F28" s="37" t="n">
        <v>1405.240278</v>
      </c>
      <c r="G28" s="37" t="n">
        <v>1286.222811</v>
      </c>
      <c r="H28" s="37" t="n"/>
      <c r="I28" s="37" t="n"/>
      <c r="J28" s="188" t="n"/>
      <c r="K28" s="44" t="n"/>
      <c r="L28" s="44" t="n"/>
    </row>
    <row r="29">
      <c r="A29" s="36" t="inlineStr">
        <is>
          <t>Surface for growing agricultural and forest biomass for energy</t>
        </is>
      </c>
      <c r="B29" s="18" t="inlineStr">
        <is>
          <t>Ha</t>
        </is>
      </c>
      <c r="C29" s="37" t="n"/>
      <c r="D29" s="37" t="n"/>
      <c r="E29" s="37" t="n"/>
      <c r="F29" s="37" t="n"/>
      <c r="G29" s="37" t="n"/>
      <c r="H29" s="37" t="n"/>
      <c r="I29" s="37" t="n"/>
      <c r="J29" s="188" t="n"/>
      <c r="K29" s="44" t="n"/>
      <c r="L29" s="44" t="n"/>
    </row>
    <row r="30">
      <c r="A30" s="16" t="inlineStr">
        <is>
          <t>Emissions summary</t>
        </is>
      </c>
      <c r="B30" s="16" t="n"/>
      <c r="C30" s="16" t="n"/>
      <c r="D30" s="16" t="n"/>
      <c r="E30" s="16" t="n"/>
      <c r="F30" s="16" t="n"/>
      <c r="G30" s="16" t="n"/>
      <c r="H30" s="16" t="n"/>
      <c r="I30" s="16" t="n"/>
      <c r="J30" s="188" t="n"/>
      <c r="K30" s="44" t="n"/>
      <c r="L30" s="44" t="n"/>
    </row>
    <row r="31">
      <c r="A31" s="17" t="inlineStr">
        <is>
          <t>Land use change</t>
        </is>
      </c>
      <c r="B31" s="17" t="n"/>
      <c r="C31" s="17" t="n"/>
      <c r="D31" s="17" t="n"/>
      <c r="E31" s="17" t="n"/>
      <c r="F31" s="17" t="n"/>
      <c r="G31" s="17" t="n"/>
      <c r="H31" s="17" t="n"/>
      <c r="I31" s="17" t="n"/>
      <c r="J31" s="188" t="n"/>
      <c r="K31" s="44" t="n"/>
      <c r="L31" s="44" t="n"/>
    </row>
    <row r="32">
      <c r="A32" s="31" t="inlineStr">
        <is>
          <t>Total</t>
        </is>
      </c>
      <c r="B32" s="120" t="inlineStr">
        <is>
          <t>MtCO2</t>
        </is>
      </c>
      <c r="C32" s="143">
        <f>C33+C34</f>
        <v/>
      </c>
      <c r="D32" s="143">
        <f>D33+D34</f>
        <v/>
      </c>
      <c r="E32" s="143">
        <f>E33+E34</f>
        <v/>
      </c>
      <c r="F32" s="143">
        <f>F33+F34</f>
        <v/>
      </c>
      <c r="G32" s="143">
        <f>G33+G34</f>
        <v/>
      </c>
      <c r="H32" s="143">
        <f>H33+H34</f>
        <v/>
      </c>
      <c r="I32" s="143">
        <f>I33+I34</f>
        <v/>
      </c>
      <c r="J32" s="44" t="n"/>
      <c r="K32" s="44" t="n"/>
      <c r="L32" s="44" t="n"/>
    </row>
    <row r="33">
      <c r="A33" s="31" t="inlineStr">
        <is>
          <t>Sub-total Net forest change</t>
        </is>
      </c>
      <c r="B33" s="120" t="inlineStr">
        <is>
          <t>MtCO2</t>
        </is>
      </c>
      <c r="C33" s="143">
        <f>C35+C36+C37</f>
        <v/>
      </c>
      <c r="D33" s="143">
        <f>D35+D36+D37</f>
        <v/>
      </c>
      <c r="E33" s="143">
        <f>E35+E36+E37</f>
        <v/>
      </c>
      <c r="F33" s="143">
        <f>F35+F36+F37</f>
        <v/>
      </c>
      <c r="G33" s="143">
        <f>G35+G36+G37</f>
        <v/>
      </c>
      <c r="H33" s="143">
        <f>H35+H36+H37</f>
        <v/>
      </c>
      <c r="I33" s="143">
        <f>I35+I36+I37</f>
        <v/>
      </c>
      <c r="J33" s="44" t="n"/>
      <c r="K33" s="44" t="n"/>
      <c r="L33" s="44" t="n"/>
    </row>
    <row r="34">
      <c r="A34" s="31" t="inlineStr">
        <is>
          <t>Sub-total Net non-forest change</t>
        </is>
      </c>
      <c r="B34" s="120" t="inlineStr">
        <is>
          <t>MtCO2</t>
        </is>
      </c>
      <c r="C34" s="143">
        <f>C38+C39+C40</f>
        <v/>
      </c>
      <c r="D34" s="143">
        <f>D38+D39+D40</f>
        <v/>
      </c>
      <c r="E34" s="143">
        <f>E38+E39+E40</f>
        <v/>
      </c>
      <c r="F34" s="143">
        <f>F38+F39+F40</f>
        <v/>
      </c>
      <c r="G34" s="143">
        <f>G38+G39+G40</f>
        <v/>
      </c>
      <c r="H34" s="143">
        <f>H38+H39+H40</f>
        <v/>
      </c>
      <c r="I34" s="143">
        <f>I38+I39+I40</f>
        <v/>
      </c>
      <c r="J34" s="44" t="n"/>
      <c r="K34" s="44" t="n"/>
      <c r="L34" s="44" t="n"/>
    </row>
    <row r="35">
      <c r="A35" s="18" t="inlineStr">
        <is>
          <t>Emissions from forest losses (deforestation)</t>
        </is>
      </c>
      <c r="B35" s="120" t="inlineStr">
        <is>
          <t>MtCO2</t>
        </is>
      </c>
      <c r="C35" s="37" t="n"/>
      <c r="D35" s="37" t="n"/>
      <c r="E35" s="37" t="n"/>
      <c r="F35" s="37" t="n"/>
      <c r="G35" s="37" t="n"/>
      <c r="H35" s="37" t="n"/>
      <c r="I35" s="37" t="n"/>
      <c r="J35" s="188" t="n"/>
      <c r="K35" s="44" t="n"/>
      <c r="L35" s="44" t="n"/>
    </row>
    <row r="36">
      <c r="A36" s="18" t="inlineStr">
        <is>
          <t>Emissions from forest gains (a-/reforestation)</t>
        </is>
      </c>
      <c r="B36" s="120" t="inlineStr">
        <is>
          <t>MtCO2</t>
        </is>
      </c>
      <c r="C36" s="37" t="n"/>
      <c r="D36" s="37" t="n"/>
      <c r="E36" s="37" t="n">
        <v>-7.761363</v>
      </c>
      <c r="F36" s="37" t="n">
        <v>-7.67615</v>
      </c>
      <c r="G36" s="37" t="n">
        <v>-6.889353</v>
      </c>
      <c r="H36" s="37" t="n"/>
      <c r="I36" s="37" t="n"/>
      <c r="J36" s="188" t="n"/>
      <c r="K36" s="44" t="n"/>
      <c r="L36" s="44" t="n"/>
    </row>
    <row r="37">
      <c r="A37" s="120" t="inlineStr">
        <is>
          <t>Emissions from land remaining forestland (increase or decrease in C / ha)</t>
        </is>
      </c>
      <c r="B37" s="120" t="inlineStr">
        <is>
          <t>MtCO2</t>
        </is>
      </c>
      <c r="C37" s="37" t="n"/>
      <c r="D37" s="37" t="n"/>
      <c r="E37" s="37" t="n">
        <v>-4.06225</v>
      </c>
      <c r="F37" s="37" t="n">
        <v>-2.693229</v>
      </c>
      <c r="G37" s="37" t="n">
        <v>-4.07774</v>
      </c>
      <c r="H37" s="37" t="n"/>
      <c r="I37" s="37" t="n"/>
      <c r="J37" s="188" t="n"/>
      <c r="K37" s="44" t="n"/>
      <c r="L37" s="44" t="n"/>
    </row>
    <row r="38">
      <c r="A38" s="18" t="inlineStr">
        <is>
          <t>Net emissions from grasslands</t>
        </is>
      </c>
      <c r="B38" s="120" t="inlineStr">
        <is>
          <t>MtCO2</t>
        </is>
      </c>
      <c r="C38" s="37" t="n"/>
      <c r="D38" s="37" t="n"/>
      <c r="E38" s="37" t="n">
        <v>-15.254608</v>
      </c>
      <c r="F38" s="37" t="n">
        <v>-15.467562</v>
      </c>
      <c r="G38" s="37" t="n">
        <v>-15.533767</v>
      </c>
      <c r="H38" s="37" t="n"/>
      <c r="I38" s="37" t="n"/>
      <c r="J38" s="188" t="n"/>
      <c r="K38" s="44" t="n"/>
      <c r="L38" s="44" t="n"/>
    </row>
    <row r="39">
      <c r="A39" s="18" t="inlineStr">
        <is>
          <t>Net emissions from croplands (incl perennial crops)</t>
        </is>
      </c>
      <c r="B39" s="120" t="inlineStr">
        <is>
          <t>MtCO2</t>
        </is>
      </c>
      <c r="C39" s="37" t="n"/>
      <c r="D39" s="37" t="n"/>
      <c r="E39" s="37" t="n">
        <v>1.524258</v>
      </c>
      <c r="F39" s="37" t="n">
        <v>1.40524</v>
      </c>
      <c r="G39" s="37" t="n">
        <v>1.286223</v>
      </c>
      <c r="H39" s="37" t="n"/>
      <c r="I39" s="37" t="n"/>
      <c r="J39" s="188" t="n"/>
      <c r="K39" s="44" t="n"/>
      <c r="L39" s="44" t="n"/>
    </row>
    <row r="40">
      <c r="A40" s="18" t="inlineStr">
        <is>
          <t>Emissions relating to peatlands (fires and degradation)</t>
        </is>
      </c>
      <c r="B40" s="120" t="inlineStr">
        <is>
          <t>MtCO2</t>
        </is>
      </c>
      <c r="C40" s="37" t="n"/>
      <c r="D40" s="37" t="n"/>
      <c r="E40" s="37" t="n"/>
      <c r="F40" s="37" t="n"/>
      <c r="G40" s="37" t="n"/>
      <c r="H40" s="37" t="n"/>
      <c r="I40" s="37" t="n"/>
      <c r="J40" s="188" t="n"/>
      <c r="K40" s="44" t="n"/>
      <c r="L40" s="44" t="n"/>
    </row>
    <row r="41">
      <c r="A41" s="17" t="inlineStr">
        <is>
          <t>Management practices</t>
        </is>
      </c>
      <c r="B41" s="17" t="n"/>
      <c r="C41" s="17" t="n"/>
      <c r="D41" s="17" t="n"/>
      <c r="E41" s="17" t="n"/>
      <c r="F41" s="17" t="n"/>
      <c r="G41" s="17" t="n"/>
      <c r="H41" s="17" t="n"/>
      <c r="I41" s="17" t="n"/>
      <c r="J41" s="44" t="n"/>
      <c r="K41" s="44" t="n"/>
      <c r="L41" s="44" t="n"/>
    </row>
    <row r="42">
      <c r="A42" s="31" t="inlineStr">
        <is>
          <t>Total</t>
        </is>
      </c>
      <c r="B42" s="18" t="inlineStr">
        <is>
          <t>MtCO2eq</t>
        </is>
      </c>
      <c r="C42" s="143">
        <f>C44+C45+C43</f>
        <v/>
      </c>
      <c r="D42" s="143">
        <f>D44+D45+D43</f>
        <v/>
      </c>
      <c r="E42" s="143">
        <f>E44+E45+E43</f>
        <v/>
      </c>
      <c r="F42" s="143">
        <f>F44+F45+F43</f>
        <v/>
      </c>
      <c r="G42" s="143">
        <f>G44+G45+G43</f>
        <v/>
      </c>
      <c r="H42" s="143">
        <f>H44+H45+H43</f>
        <v/>
      </c>
      <c r="I42" s="143">
        <f>I44+I45+I43</f>
        <v/>
      </c>
      <c r="J42" s="44" t="n"/>
      <c r="K42" s="44" t="n"/>
      <c r="L42" s="44" t="n"/>
    </row>
    <row r="43">
      <c r="A43" s="31" t="inlineStr">
        <is>
          <t>Total CO2</t>
        </is>
      </c>
      <c r="B43" s="18" t="inlineStr">
        <is>
          <t>MtCO2</t>
        </is>
      </c>
      <c r="C43" s="143">
        <f>C52+C53</f>
        <v/>
      </c>
      <c r="D43" s="143">
        <f>D52+D53</f>
        <v/>
      </c>
      <c r="E43" s="143">
        <f>E52+E53</f>
        <v/>
      </c>
      <c r="F43" s="143">
        <f>F52+F53</f>
        <v/>
      </c>
      <c r="G43" s="143">
        <f>G52+G53</f>
        <v/>
      </c>
      <c r="H43" s="143">
        <f>H52+H53</f>
        <v/>
      </c>
      <c r="I43" s="143">
        <f>I52+I53</f>
        <v/>
      </c>
      <c r="J43" s="44" t="n"/>
      <c r="K43" s="44" t="n"/>
      <c r="L43" s="44" t="n"/>
    </row>
    <row r="44">
      <c r="A44" s="31" t="inlineStr">
        <is>
          <t>Total CH4</t>
        </is>
      </c>
      <c r="B44" s="18" t="inlineStr">
        <is>
          <t>MtCO2eq</t>
        </is>
      </c>
      <c r="C44" s="143">
        <f>C46+C48+C51</f>
        <v/>
      </c>
      <c r="D44" s="143">
        <f>D46+D48+D51</f>
        <v/>
      </c>
      <c r="E44" s="143">
        <f>E46+E48+E51</f>
        <v/>
      </c>
      <c r="F44" s="143">
        <f>F46+F48+F51</f>
        <v/>
      </c>
      <c r="G44" s="143">
        <f>G46+G48+G51</f>
        <v/>
      </c>
      <c r="H44" s="143">
        <f>H46+H48+H51</f>
        <v/>
      </c>
      <c r="I44" s="143">
        <f>I46+I48+I51</f>
        <v/>
      </c>
      <c r="J44" s="44" t="n"/>
      <c r="K44" s="44" t="n"/>
      <c r="L44" s="44" t="n"/>
    </row>
    <row r="45">
      <c r="A45" s="31" t="inlineStr">
        <is>
          <t>Total N2O</t>
        </is>
      </c>
      <c r="B45" s="18" t="inlineStr">
        <is>
          <t>MtCO2eq</t>
        </is>
      </c>
      <c r="C45" s="143">
        <f>C47+C49+C50</f>
        <v/>
      </c>
      <c r="D45" s="143">
        <f>D47+D49+D50</f>
        <v/>
      </c>
      <c r="E45" s="143">
        <f>E47+E49+E50</f>
        <v/>
      </c>
      <c r="F45" s="143">
        <f>F47+F49+F50</f>
        <v/>
      </c>
      <c r="G45" s="143">
        <f>G47+G49+G50</f>
        <v/>
      </c>
      <c r="H45" s="143">
        <f>H47+H49+H50</f>
        <v/>
      </c>
      <c r="I45" s="143">
        <f>I47+I49+I50</f>
        <v/>
      </c>
      <c r="J45" s="188" t="n"/>
      <c r="K45" s="44" t="n"/>
      <c r="L45" s="44" t="n"/>
    </row>
    <row r="46">
      <c r="A46" s="18" t="inlineStr">
        <is>
          <t>Enteric fermentation (CH4)</t>
        </is>
      </c>
      <c r="B46" s="18" t="inlineStr">
        <is>
          <t>MtCO2eq</t>
        </is>
      </c>
      <c r="C46" s="37" t="n"/>
      <c r="D46" s="37" t="n"/>
      <c r="E46" s="37" t="n">
        <v>29.326425</v>
      </c>
      <c r="F46" s="37" t="n">
        <v>33.142788</v>
      </c>
      <c r="G46" s="37" t="n">
        <v>38.411514</v>
      </c>
      <c r="H46" s="37" t="n"/>
      <c r="I46" s="37" t="n"/>
      <c r="J46" s="188" t="n"/>
      <c r="K46" s="44" t="n"/>
      <c r="L46" s="44" t="n"/>
    </row>
    <row r="47">
      <c r="A47" s="18" t="inlineStr">
        <is>
          <t>Manure management, incl manure left on pasture (N2O)</t>
        </is>
      </c>
      <c r="B47" s="18" t="inlineStr">
        <is>
          <t>MtCO2eq</t>
        </is>
      </c>
      <c r="C47" s="37" t="n"/>
      <c r="D47" s="37" t="n"/>
      <c r="E47" s="37" t="n">
        <v>1.456949</v>
      </c>
      <c r="F47" s="37" t="n">
        <v>2.037691</v>
      </c>
      <c r="G47" s="37" t="n">
        <v>2.87449</v>
      </c>
      <c r="H47" s="37" t="n"/>
      <c r="I47" s="37" t="n"/>
      <c r="J47" s="188" t="n"/>
      <c r="K47" s="44" t="n"/>
      <c r="L47" s="44" t="n"/>
    </row>
    <row r="48">
      <c r="A48" s="18" t="inlineStr">
        <is>
          <t>Manure management (CH4)</t>
        </is>
      </c>
      <c r="B48" s="18" t="inlineStr">
        <is>
          <t>MtCO2eq</t>
        </is>
      </c>
      <c r="C48" s="37" t="n"/>
      <c r="D48" s="37" t="n"/>
      <c r="E48" s="37" t="n">
        <v>0.938937</v>
      </c>
      <c r="F48" s="37" t="n">
        <v>1.163934</v>
      </c>
      <c r="G48" s="37" t="n">
        <v>1.463942</v>
      </c>
      <c r="H48" s="37" t="n"/>
      <c r="I48" s="37" t="n"/>
      <c r="J48" s="188" t="n"/>
      <c r="K48" s="44" t="n"/>
      <c r="L48" s="44" t="n"/>
    </row>
    <row r="49">
      <c r="A49" s="18" t="inlineStr">
        <is>
          <t>Synthetic fertilisers (N2O)</t>
        </is>
      </c>
      <c r="B49" s="18" t="inlineStr">
        <is>
          <t>MtCO2eq</t>
        </is>
      </c>
      <c r="C49" s="37" t="n"/>
      <c r="D49" s="37" t="n"/>
      <c r="E49" s="37" t="n"/>
      <c r="F49" s="37" t="n"/>
      <c r="G49" s="37" t="n"/>
      <c r="H49" s="37" t="n"/>
      <c r="I49" s="37" t="n"/>
      <c r="J49" s="188" t="n"/>
      <c r="K49" s="44" t="n"/>
      <c r="L49" s="44" t="n"/>
    </row>
    <row r="50">
      <c r="A50" s="18" t="inlineStr">
        <is>
          <t>Manure applied to soils (organic fertilisers) (N2O)</t>
        </is>
      </c>
      <c r="B50" s="18" t="inlineStr">
        <is>
          <t>MtCO2eq</t>
        </is>
      </c>
      <c r="C50" s="37" t="n"/>
      <c r="D50" s="37" t="n"/>
      <c r="E50" s="37" t="n">
        <v>0.423208</v>
      </c>
      <c r="F50" s="37" t="n">
        <v>0.570404</v>
      </c>
      <c r="G50" s="37" t="n">
        <v>0.780583</v>
      </c>
      <c r="H50" s="37" t="n"/>
      <c r="I50" s="37" t="n"/>
      <c r="J50" s="188" t="n"/>
      <c r="K50" s="44" t="n"/>
      <c r="L50" s="44" t="n"/>
    </row>
    <row r="51">
      <c r="A51" s="18" t="inlineStr">
        <is>
          <t>Rice paddies (CH4)</t>
        </is>
      </c>
      <c r="B51" s="18" t="inlineStr">
        <is>
          <t>MtCO2eq</t>
        </is>
      </c>
      <c r="C51" s="37" t="n"/>
      <c r="D51" s="37" t="n"/>
      <c r="E51" s="37" t="n"/>
      <c r="F51" s="37" t="n"/>
      <c r="G51" s="37" t="n"/>
      <c r="H51" s="37" t="n"/>
      <c r="I51" s="37" t="n"/>
      <c r="J51" s="188" t="n"/>
      <c r="K51" s="44" t="n"/>
      <c r="L51" s="44" t="n"/>
    </row>
    <row r="52">
      <c r="A52" s="18" t="inlineStr">
        <is>
          <t>Liming of managed soils (CO2)*</t>
        </is>
      </c>
      <c r="B52" s="18" t="inlineStr">
        <is>
          <t>MtCO2</t>
        </is>
      </c>
      <c r="C52" s="37" t="n"/>
      <c r="D52" s="37" t="n"/>
      <c r="E52" s="37" t="n">
        <v>0.91565</v>
      </c>
      <c r="F52" s="37" t="n">
        <v>0.967002</v>
      </c>
      <c r="G52" s="37" t="n">
        <v>1.02429</v>
      </c>
      <c r="H52" s="37" t="n"/>
      <c r="I52" s="37" t="n"/>
      <c r="J52" s="188" t="n"/>
      <c r="K52" s="44" t="n"/>
      <c r="L52" s="44" t="n"/>
    </row>
    <row r="53">
      <c r="A53" s="18" t="inlineStr">
        <is>
          <t>On-farm emissions from fuel combustion in agriculture*</t>
        </is>
      </c>
      <c r="B53" s="18" t="inlineStr">
        <is>
          <t>MtCO2</t>
        </is>
      </c>
      <c r="C53" s="37" t="n"/>
      <c r="D53" s="37" t="n"/>
      <c r="E53" s="37" t="n">
        <v>2.403686</v>
      </c>
      <c r="F53" s="37" t="n">
        <v>4.263926</v>
      </c>
      <c r="G53" s="37" t="n"/>
      <c r="H53" s="37" t="n"/>
      <c r="I53" s="37" t="n"/>
      <c r="J53" s="188" t="n"/>
      <c r="K53" s="44" t="n"/>
      <c r="L53" s="44" t="n"/>
    </row>
    <row r="54">
      <c r="A54" s="16" t="inlineStr">
        <is>
          <t>Agricultural consumption</t>
        </is>
      </c>
      <c r="B54" s="16" t="n"/>
      <c r="C54" s="16" t="n"/>
      <c r="D54" s="16" t="n"/>
      <c r="E54" s="16" t="n"/>
      <c r="F54" s="16" t="n"/>
      <c r="G54" s="16" t="n"/>
      <c r="H54" s="16" t="n"/>
      <c r="I54" s="16" t="n"/>
      <c r="J54" s="188" t="n"/>
      <c r="K54" s="44" t="n"/>
      <c r="L54" s="44" t="n"/>
    </row>
    <row r="55">
      <c r="A55" s="122" t="inlineStr">
        <is>
          <t>Evolution of national diets</t>
        </is>
      </c>
      <c r="B55" s="17" t="n"/>
      <c r="C55" s="17" t="n"/>
      <c r="D55" s="17" t="n"/>
      <c r="E55" s="17" t="n"/>
      <c r="F55" s="17" t="n"/>
      <c r="G55" s="17" t="n"/>
      <c r="H55" s="17" t="n"/>
      <c r="I55" s="17" t="n"/>
      <c r="J55" s="182" t="n"/>
      <c r="K55" s="44" t="n"/>
      <c r="L55" s="44" t="n"/>
    </row>
    <row r="56">
      <c r="A56" s="18" t="inlineStr">
        <is>
          <t>Total calory intake</t>
        </is>
      </c>
      <c r="B56" s="18" t="inlineStr">
        <is>
          <t>kcal / cap / day</t>
        </is>
      </c>
      <c r="C56" s="37" t="n"/>
      <c r="D56" s="37" t="n"/>
      <c r="E56" s="37" t="n"/>
      <c r="F56" s="37" t="n"/>
      <c r="G56" s="37" t="n"/>
      <c r="H56" s="37" t="n"/>
      <c r="I56" s="37" t="n"/>
      <c r="J56" s="188" t="n"/>
      <c r="K56" s="44" t="n"/>
      <c r="L56" s="44" t="n"/>
    </row>
    <row r="57">
      <c r="A57" s="18" t="inlineStr">
        <is>
          <t>Dairy products</t>
        </is>
      </c>
      <c r="B57" s="18" t="inlineStr">
        <is>
          <t>kcal / cap / day</t>
        </is>
      </c>
      <c r="C57" s="37" t="n"/>
      <c r="D57" s="37" t="n"/>
      <c r="E57" s="37" t="n"/>
      <c r="F57" s="37" t="n"/>
      <c r="G57" s="37" t="n"/>
      <c r="H57" s="37" t="n"/>
      <c r="I57" s="37" t="n"/>
      <c r="J57" s="188" t="n"/>
      <c r="K57" s="44" t="n"/>
      <c r="L57" s="44" t="n"/>
    </row>
    <row r="58">
      <c r="A58" s="18" t="inlineStr">
        <is>
          <t xml:space="preserve">Ruminant meat </t>
        </is>
      </c>
      <c r="B58" s="18" t="inlineStr">
        <is>
          <t>kcal / cap / day</t>
        </is>
      </c>
      <c r="C58" s="37" t="n"/>
      <c r="D58" s="37" t="n"/>
      <c r="E58" s="37" t="n"/>
      <c r="F58" s="37" t="n"/>
      <c r="G58" s="37" t="n"/>
      <c r="H58" s="37" t="n"/>
      <c r="I58" s="37" t="n"/>
      <c r="J58" s="188" t="n"/>
      <c r="K58" s="44" t="n"/>
      <c r="L58" s="44" t="n"/>
    </row>
    <row r="59">
      <c r="A59" s="18" t="inlineStr">
        <is>
          <t>Other meat</t>
        </is>
      </c>
      <c r="B59" s="18" t="inlineStr">
        <is>
          <t>kcal / cap / day</t>
        </is>
      </c>
      <c r="C59" s="37" t="n"/>
      <c r="D59" s="37" t="n"/>
      <c r="E59" s="37" t="n"/>
      <c r="F59" s="37" t="n"/>
      <c r="G59" s="37" t="n"/>
      <c r="H59" s="37" t="n"/>
      <c r="I59" s="37" t="n"/>
      <c r="J59" s="189" t="n"/>
      <c r="K59" s="44" t="n"/>
      <c r="L59" s="44" t="n"/>
    </row>
    <row r="60">
      <c r="A60" s="19" t="inlineStr">
        <is>
          <t>Rice</t>
        </is>
      </c>
      <c r="B60" s="19" t="inlineStr">
        <is>
          <t>kcal / cap / day</t>
        </is>
      </c>
      <c r="C60" s="37" t="n"/>
      <c r="D60" s="37" t="n"/>
      <c r="E60" s="37" t="n"/>
      <c r="F60" s="37" t="n"/>
      <c r="G60" s="37" t="n"/>
      <c r="H60" s="37" t="n"/>
      <c r="I60" s="37" t="n"/>
      <c r="J60" s="189" t="n"/>
      <c r="K60" s="44" t="n"/>
      <c r="L60" s="44" t="n"/>
    </row>
    <row r="61">
      <c r="A61" s="18" t="inlineStr">
        <is>
          <t xml:space="preserve">Other cereals </t>
        </is>
      </c>
      <c r="B61" s="18" t="inlineStr">
        <is>
          <t>kcal / cap / day</t>
        </is>
      </c>
      <c r="C61" s="37" t="n"/>
      <c r="D61" s="37" t="n"/>
      <c r="E61" s="37" t="n"/>
      <c r="F61" s="37" t="n"/>
      <c r="G61" s="37" t="n"/>
      <c r="H61" s="37" t="n"/>
      <c r="I61" s="37" t="n"/>
      <c r="J61" s="189" t="n"/>
      <c r="K61" s="44" t="n"/>
      <c r="L61" s="44" t="n"/>
    </row>
    <row r="62">
      <c r="A62" s="18" t="inlineStr">
        <is>
          <t xml:space="preserve">Roots and tubers </t>
        </is>
      </c>
      <c r="B62" s="18" t="inlineStr">
        <is>
          <t>kcal / cap / day</t>
        </is>
      </c>
      <c r="C62" s="37" t="n"/>
      <c r="D62" s="37" t="n"/>
      <c r="E62" s="37" t="n"/>
      <c r="F62" s="37" t="n"/>
      <c r="G62" s="37" t="n"/>
      <c r="H62" s="37" t="n"/>
      <c r="I62" s="37" t="n"/>
      <c r="J62" s="189" t="n"/>
      <c r="K62" s="44" t="n"/>
      <c r="L62" s="44" t="n"/>
    </row>
    <row r="63">
      <c r="A63" s="18" t="inlineStr">
        <is>
          <t xml:space="preserve">Oilcrops </t>
        </is>
      </c>
      <c r="B63" s="18" t="inlineStr">
        <is>
          <t>kcal / cap / day</t>
        </is>
      </c>
      <c r="C63" s="37" t="n"/>
      <c r="D63" s="37" t="n"/>
      <c r="E63" s="37" t="n"/>
      <c r="F63" s="37" t="n"/>
      <c r="G63" s="37" t="n"/>
      <c r="H63" s="37" t="n"/>
      <c r="I63" s="37" t="n"/>
      <c r="J63" s="188" t="n"/>
      <c r="K63" s="44" t="n"/>
      <c r="L63" s="44" t="n"/>
    </row>
    <row r="64">
      <c r="A64" s="18" t="inlineStr">
        <is>
          <t xml:space="preserve">Sugarcrops </t>
        </is>
      </c>
      <c r="B64" s="18" t="inlineStr">
        <is>
          <t>kcal / cap / day</t>
        </is>
      </c>
      <c r="C64" s="37" t="n"/>
      <c r="D64" s="37" t="n"/>
      <c r="E64" s="37" t="n"/>
      <c r="F64" s="37" t="n"/>
      <c r="G64" s="37" t="n"/>
      <c r="H64" s="37" t="n"/>
      <c r="I64" s="37" t="n"/>
      <c r="J64" s="188" t="n"/>
      <c r="K64" s="44" t="n"/>
      <c r="L64" s="44" t="n"/>
    </row>
    <row r="65">
      <c r="A65" s="18" t="inlineStr">
        <is>
          <t>Legumes / pulses</t>
        </is>
      </c>
      <c r="B65" s="18" t="inlineStr">
        <is>
          <t>kcal / cap / day</t>
        </is>
      </c>
      <c r="C65" s="37" t="n"/>
      <c r="D65" s="37" t="n"/>
      <c r="E65" s="37" t="n"/>
      <c r="F65" s="37" t="n"/>
      <c r="G65" s="37" t="n"/>
      <c r="H65" s="37" t="n"/>
      <c r="I65" s="37" t="n"/>
      <c r="J65" s="188" t="n"/>
      <c r="K65" s="44" t="n"/>
      <c r="L65" s="44" t="n"/>
    </row>
    <row r="66">
      <c r="A66" s="18" t="inlineStr">
        <is>
          <t xml:space="preserve">Fruits and vegetables </t>
        </is>
      </c>
      <c r="B66" s="18" t="inlineStr">
        <is>
          <t>kcal / cap / day</t>
        </is>
      </c>
      <c r="C66" s="37" t="n"/>
      <c r="D66" s="37" t="n"/>
      <c r="E66" s="37" t="n"/>
      <c r="F66" s="37" t="n"/>
      <c r="G66" s="37" t="n"/>
      <c r="H66" s="37" t="n"/>
      <c r="I66" s="37" t="n"/>
      <c r="J66" s="188" t="n"/>
      <c r="K66" s="44" t="n"/>
      <c r="L66" s="44" t="n"/>
    </row>
    <row r="67">
      <c r="A67" s="122" t="inlineStr">
        <is>
          <t xml:space="preserve">Level of food waste and losses at national level </t>
        </is>
      </c>
      <c r="B67" s="122" t="n"/>
      <c r="C67" s="17" t="n"/>
      <c r="D67" s="17" t="n"/>
      <c r="E67" s="17" t="n"/>
      <c r="F67" s="17" t="n"/>
      <c r="G67" s="17" t="n"/>
      <c r="H67" s="17" t="n"/>
      <c r="I67" s="17" t="n"/>
      <c r="J67" s="182" t="n"/>
      <c r="K67" s="44" t="n"/>
      <c r="L67" s="44" t="n"/>
    </row>
    <row r="68">
      <c r="A68" s="35" t="inlineStr">
        <is>
          <t>Post harvest food losses: losses during storage, transport and retail</t>
        </is>
      </c>
      <c r="B68" s="35" t="inlineStr">
        <is>
          <t>ton / year</t>
        </is>
      </c>
      <c r="C68" s="37" t="n"/>
      <c r="D68" s="37" t="n"/>
      <c r="E68" s="37" t="n"/>
      <c r="F68" s="37" t="n"/>
      <c r="G68" s="37" t="n"/>
      <c r="H68" s="37" t="n"/>
      <c r="I68" s="37" t="n"/>
      <c r="J68" s="188" t="n"/>
      <c r="K68" s="44" t="n"/>
      <c r="L68" s="44" t="n"/>
    </row>
    <row r="69">
      <c r="A69" s="35" t="inlineStr">
        <is>
          <t>Food waste at final consumer</t>
        </is>
      </c>
      <c r="B69" s="35" t="inlineStr">
        <is>
          <t>ton / year</t>
        </is>
      </c>
      <c r="C69" s="37" t="n"/>
      <c r="D69" s="37" t="n"/>
      <c r="E69" s="37" t="n"/>
      <c r="F69" s="37" t="n"/>
      <c r="G69" s="37" t="n"/>
      <c r="H69" s="37" t="n"/>
      <c r="I69" s="37" t="n"/>
      <c r="J69" s="188" t="n"/>
      <c r="K69" s="44" t="n"/>
      <c r="L69" s="44" t="n"/>
    </row>
    <row r="70">
      <c r="A70" s="122" t="inlineStr">
        <is>
          <t>Evolution of trade  - net flows</t>
        </is>
      </c>
      <c r="B70" s="122" t="n"/>
      <c r="C70" s="17" t="n"/>
      <c r="D70" s="17" t="n"/>
      <c r="E70" s="17" t="n"/>
      <c r="F70" s="17" t="n"/>
      <c r="G70" s="17" t="n"/>
      <c r="H70" s="17" t="n"/>
      <c r="I70" s="17" t="n"/>
      <c r="J70" s="182" t="n"/>
      <c r="K70" s="44" t="n"/>
      <c r="L70" s="44" t="n"/>
    </row>
    <row r="71">
      <c r="A71" s="19" t="inlineStr">
        <is>
          <t>Dairy products</t>
        </is>
      </c>
      <c r="B71" s="19" t="inlineStr">
        <is>
          <t>1000 tons / year</t>
        </is>
      </c>
      <c r="C71" s="37" t="n"/>
      <c r="D71" s="37" t="n"/>
      <c r="E71" s="37" t="n"/>
      <c r="F71" s="37" t="n"/>
      <c r="G71" s="37" t="n"/>
      <c r="H71" s="37" t="n"/>
      <c r="I71" s="37" t="n"/>
      <c r="J71" s="182" t="n"/>
      <c r="K71" s="44" t="n"/>
      <c r="L71" s="44" t="n"/>
    </row>
    <row r="72">
      <c r="A72" s="19" t="inlineStr">
        <is>
          <t xml:space="preserve">Ruminant meat </t>
        </is>
      </c>
      <c r="B72" s="19" t="inlineStr">
        <is>
          <t>1000 tons / year</t>
        </is>
      </c>
      <c r="C72" s="37" t="n"/>
      <c r="D72" s="37" t="n"/>
      <c r="E72" s="37" t="n"/>
      <c r="F72" s="37" t="n"/>
      <c r="G72" s="37" t="n"/>
      <c r="H72" s="37" t="n"/>
      <c r="I72" s="37" t="n"/>
      <c r="J72" s="182" t="n"/>
      <c r="K72" s="44" t="n"/>
      <c r="L72" s="44" t="n"/>
    </row>
    <row r="73">
      <c r="A73" s="19" t="inlineStr">
        <is>
          <t>Other meat</t>
        </is>
      </c>
      <c r="B73" s="19" t="inlineStr">
        <is>
          <t>1000 tons / year</t>
        </is>
      </c>
      <c r="C73" s="37" t="n"/>
      <c r="D73" s="37" t="n"/>
      <c r="E73" s="37" t="n"/>
      <c r="F73" s="37" t="n"/>
      <c r="G73" s="37" t="n"/>
      <c r="H73" s="37" t="n"/>
      <c r="I73" s="37" t="n"/>
      <c r="J73" s="182" t="n"/>
      <c r="K73" s="44" t="n"/>
      <c r="L73" s="44" t="n"/>
    </row>
    <row r="74">
      <c r="A74" s="19" t="inlineStr">
        <is>
          <t>Rice</t>
        </is>
      </c>
      <c r="B74" s="19" t="inlineStr">
        <is>
          <t>1000 tons / year</t>
        </is>
      </c>
      <c r="C74" s="37" t="n"/>
      <c r="D74" s="37" t="n"/>
      <c r="E74" s="37" t="n"/>
      <c r="F74" s="37" t="n"/>
      <c r="G74" s="37" t="n"/>
      <c r="H74" s="37" t="n"/>
      <c r="I74" s="37" t="n"/>
      <c r="J74" s="182" t="n"/>
      <c r="K74" s="44" t="n"/>
      <c r="L74" s="44" t="n"/>
    </row>
    <row r="75">
      <c r="A75" s="19" t="inlineStr">
        <is>
          <t xml:space="preserve">Other cereals </t>
        </is>
      </c>
      <c r="B75" s="19" t="inlineStr">
        <is>
          <t>1000 tons / year</t>
        </is>
      </c>
      <c r="C75" s="37" t="n"/>
      <c r="D75" s="37" t="n"/>
      <c r="E75" s="37" t="n"/>
      <c r="F75" s="37" t="n"/>
      <c r="G75" s="37" t="n"/>
      <c r="H75" s="37" t="n"/>
      <c r="I75" s="37" t="n"/>
      <c r="J75" s="182" t="n"/>
      <c r="K75" s="44" t="n"/>
      <c r="L75" s="44" t="n"/>
    </row>
    <row r="76">
      <c r="A76" s="19" t="inlineStr">
        <is>
          <t xml:space="preserve">Roots and tubers </t>
        </is>
      </c>
      <c r="B76" s="19" t="inlineStr">
        <is>
          <t>1000 tons / year</t>
        </is>
      </c>
      <c r="C76" s="37" t="n"/>
      <c r="D76" s="37" t="n"/>
      <c r="E76" s="37" t="n"/>
      <c r="F76" s="37" t="n"/>
      <c r="G76" s="37" t="n"/>
      <c r="H76" s="37" t="n"/>
      <c r="I76" s="37" t="n"/>
      <c r="J76" s="182" t="n"/>
      <c r="K76" s="44" t="n"/>
      <c r="L76" s="44" t="n"/>
    </row>
    <row r="77">
      <c r="A77" s="19" t="inlineStr">
        <is>
          <t xml:space="preserve">Oilcrops </t>
        </is>
      </c>
      <c r="B77" s="19" t="inlineStr">
        <is>
          <t>1000 tons / year</t>
        </is>
      </c>
      <c r="C77" s="37" t="n"/>
      <c r="D77" s="37" t="n"/>
      <c r="E77" s="37" t="n"/>
      <c r="F77" s="37" t="n"/>
      <c r="G77" s="37" t="n"/>
      <c r="H77" s="37" t="n"/>
      <c r="I77" s="37" t="n"/>
      <c r="J77" s="182" t="n"/>
      <c r="K77" s="44" t="n"/>
      <c r="L77" s="44" t="n"/>
    </row>
    <row r="78">
      <c r="A78" s="19" t="inlineStr">
        <is>
          <t xml:space="preserve">Sugarcrops </t>
        </is>
      </c>
      <c r="B78" s="19" t="inlineStr">
        <is>
          <t>1000 tons / year</t>
        </is>
      </c>
      <c r="C78" s="37" t="n"/>
      <c r="D78" s="37" t="n"/>
      <c r="E78" s="37" t="n"/>
      <c r="F78" s="37" t="n"/>
      <c r="G78" s="37" t="n"/>
      <c r="H78" s="37" t="n"/>
      <c r="I78" s="37" t="n"/>
      <c r="J78" s="182" t="n"/>
      <c r="K78" s="44" t="n"/>
      <c r="L78" s="44" t="n"/>
    </row>
    <row r="79">
      <c r="A79" s="19" t="inlineStr">
        <is>
          <t>Legumes / pulses</t>
        </is>
      </c>
      <c r="B79" s="19" t="inlineStr">
        <is>
          <t>1000 tons / year</t>
        </is>
      </c>
      <c r="C79" s="37" t="n"/>
      <c r="D79" s="37" t="n"/>
      <c r="E79" s="37" t="n"/>
      <c r="F79" s="37" t="n"/>
      <c r="G79" s="37" t="n"/>
      <c r="H79" s="37" t="n"/>
      <c r="I79" s="37" t="n"/>
      <c r="J79" s="182" t="n"/>
      <c r="K79" s="44" t="n"/>
      <c r="L79" s="44" t="n"/>
    </row>
    <row r="80">
      <c r="A80" s="19" t="inlineStr">
        <is>
          <t xml:space="preserve">Fruits and vegetables </t>
        </is>
      </c>
      <c r="B80" s="19" t="inlineStr">
        <is>
          <t>1000 tons / year</t>
        </is>
      </c>
      <c r="C80" s="37" t="n"/>
      <c r="D80" s="37" t="n"/>
      <c r="E80" s="37" t="n"/>
      <c r="F80" s="37" t="n"/>
      <c r="G80" s="37" t="n"/>
      <c r="H80" s="37" t="n"/>
      <c r="I80" s="37" t="n"/>
      <c r="J80" s="182" t="n"/>
      <c r="K80" s="44" t="n"/>
      <c r="L80" s="44" t="n"/>
    </row>
    <row r="81">
      <c r="A81" s="19" t="inlineStr">
        <is>
          <t>Wood products</t>
        </is>
      </c>
      <c r="B81" s="19" t="inlineStr">
        <is>
          <t>MCUM / year</t>
        </is>
      </c>
      <c r="C81" s="37" t="n"/>
      <c r="D81" s="37" t="n"/>
      <c r="E81" s="37" t="n"/>
      <c r="F81" s="37" t="n"/>
      <c r="G81" s="37" t="n"/>
      <c r="H81" s="37" t="n"/>
      <c r="I81" s="37" t="n"/>
      <c r="J81" s="182" t="n"/>
      <c r="K81" s="44" t="n"/>
      <c r="L81" s="44" t="n"/>
    </row>
    <row r="82">
      <c r="A82" s="16" t="inlineStr">
        <is>
          <t>Agricultural production</t>
        </is>
      </c>
      <c r="B82" s="16" t="n"/>
      <c r="C82" s="16" t="n"/>
      <c r="D82" s="16" t="n"/>
      <c r="E82" s="16" t="n"/>
      <c r="F82" s="16" t="n"/>
      <c r="G82" s="16" t="n"/>
      <c r="H82" s="16" t="n"/>
      <c r="I82" s="16" t="n"/>
      <c r="J82" s="188" t="n"/>
      <c r="K82" s="44" t="n"/>
      <c r="L82" s="44" t="n"/>
    </row>
    <row r="83">
      <c r="A83" s="122" t="inlineStr">
        <is>
          <t xml:space="preserve">Animal production </t>
        </is>
      </c>
      <c r="B83" s="122" t="n"/>
      <c r="C83" s="17" t="n"/>
      <c r="D83" s="17" t="n"/>
      <c r="E83" s="17" t="n"/>
      <c r="F83" s="17" t="n"/>
      <c r="G83" s="17" t="n"/>
      <c r="H83" s="17" t="n"/>
      <c r="I83" s="17" t="n"/>
      <c r="J83" s="188" t="n"/>
      <c r="K83" s="44" t="n"/>
      <c r="L83" s="44" t="n"/>
    </row>
    <row r="84">
      <c r="A84" s="27" t="inlineStr">
        <is>
          <t>Total animal production</t>
        </is>
      </c>
      <c r="B84" s="123" t="n"/>
      <c r="C84" s="27" t="n"/>
      <c r="D84" s="27" t="n"/>
      <c r="E84" s="27" t="n"/>
      <c r="F84" s="27" t="n"/>
      <c r="G84" s="27" t="n"/>
      <c r="H84" s="27" t="n"/>
      <c r="I84" s="27" t="n"/>
      <c r="J84" s="188" t="n"/>
      <c r="K84" s="44" t="n"/>
      <c r="L84" s="44" t="n"/>
    </row>
    <row r="85">
      <c r="A85" s="18" t="inlineStr">
        <is>
          <t>Total animal production, in kcal</t>
        </is>
      </c>
      <c r="B85" s="18" t="inlineStr">
        <is>
          <t>Billion kcal / year</t>
        </is>
      </c>
      <c r="C85" s="37" t="n"/>
      <c r="D85" s="37" t="n"/>
      <c r="E85" s="37" t="n"/>
      <c r="F85" s="37" t="n"/>
      <c r="G85" s="37" t="n"/>
      <c r="H85" s="37" t="n"/>
      <c r="I85" s="37" t="n"/>
      <c r="J85" s="188" t="n"/>
      <c r="K85" s="44" t="n"/>
      <c r="L85" s="44" t="n"/>
    </row>
    <row r="86">
      <c r="A86" s="18" t="inlineStr">
        <is>
          <t>Total animal production, in tons</t>
        </is>
      </c>
      <c r="B86" s="18" t="inlineStr">
        <is>
          <t>Mtons / year</t>
        </is>
      </c>
      <c r="C86" s="37" t="n"/>
      <c r="D86" s="37" t="n"/>
      <c r="E86" s="37" t="n"/>
      <c r="F86" s="37" t="n"/>
      <c r="G86" s="37" t="n"/>
      <c r="H86" s="37" t="n"/>
      <c r="I86" s="37" t="n"/>
      <c r="J86" s="188" t="n"/>
      <c r="K86" s="44" t="n"/>
      <c r="L86" s="44" t="n"/>
    </row>
    <row r="87">
      <c r="A87" s="27" t="inlineStr">
        <is>
          <t>Evolution of animal herds</t>
        </is>
      </c>
      <c r="B87" s="27" t="n"/>
      <c r="C87" s="27" t="n"/>
      <c r="D87" s="27" t="n"/>
      <c r="E87" s="27" t="n"/>
      <c r="F87" s="27" t="n"/>
      <c r="G87" s="27" t="n"/>
      <c r="H87" s="27" t="n"/>
      <c r="I87" s="27" t="n"/>
      <c r="J87" s="188" t="n"/>
      <c r="K87" s="44" t="n"/>
      <c r="L87" s="44" t="n"/>
    </row>
    <row r="88">
      <c r="A88" s="18" t="inlineStr">
        <is>
          <t xml:space="preserve">Cattle </t>
        </is>
      </c>
      <c r="B88" s="18" t="inlineStr">
        <is>
          <t>Animal heads</t>
        </is>
      </c>
      <c r="C88" s="37" t="n"/>
      <c r="D88" s="37" t="n"/>
      <c r="E88" s="37" t="n"/>
      <c r="F88" s="37" t="n"/>
      <c r="G88" s="37" t="n"/>
      <c r="H88" s="37" t="n"/>
      <c r="I88" s="37" t="n"/>
      <c r="J88" s="188" t="n"/>
      <c r="K88" s="44" t="n"/>
      <c r="L88" s="44" t="n"/>
    </row>
    <row r="89">
      <c r="A89" s="18" t="inlineStr">
        <is>
          <t>Sheep and goats</t>
        </is>
      </c>
      <c r="B89" s="18" t="inlineStr">
        <is>
          <t>Animal heads</t>
        </is>
      </c>
      <c r="C89" s="37" t="n"/>
      <c r="D89" s="37" t="n"/>
      <c r="E89" s="37" t="n"/>
      <c r="F89" s="37" t="n"/>
      <c r="G89" s="37" t="n"/>
      <c r="H89" s="37" t="n"/>
      <c r="I89" s="37" t="n"/>
      <c r="J89" s="188" t="n"/>
      <c r="K89" s="44" t="n"/>
      <c r="L89" s="44" t="n"/>
    </row>
    <row r="90">
      <c r="A90" s="18" t="inlineStr">
        <is>
          <t xml:space="preserve">Pigs </t>
        </is>
      </c>
      <c r="B90" s="18" t="inlineStr">
        <is>
          <t>Animal heads</t>
        </is>
      </c>
      <c r="C90" s="37" t="n"/>
      <c r="D90" s="37" t="n"/>
      <c r="E90" s="37" t="n"/>
      <c r="F90" s="37" t="n"/>
      <c r="G90" s="37" t="n"/>
      <c r="H90" s="37" t="n"/>
      <c r="I90" s="37" t="n"/>
      <c r="J90" s="188" t="n"/>
      <c r="K90" s="44" t="n"/>
      <c r="L90" s="44" t="n"/>
    </row>
    <row r="91">
      <c r="A91" s="18" t="inlineStr">
        <is>
          <t xml:space="preserve">Poultry </t>
        </is>
      </c>
      <c r="B91" s="18" t="inlineStr">
        <is>
          <t>Animal heads</t>
        </is>
      </c>
      <c r="C91" s="37" t="n"/>
      <c r="D91" s="37" t="n"/>
      <c r="E91" s="37" t="n"/>
      <c r="F91" s="37" t="n"/>
      <c r="G91" s="37" t="n"/>
      <c r="H91" s="37" t="n"/>
      <c r="I91" s="37" t="n"/>
      <c r="J91" s="188" t="n"/>
      <c r="K91" s="44" t="n"/>
      <c r="L91" s="44" t="n"/>
    </row>
    <row r="92">
      <c r="A92" s="27" t="inlineStr">
        <is>
          <t xml:space="preserve">Evolution of animal productivity </t>
        </is>
      </c>
      <c r="B92" s="124" t="n"/>
      <c r="C92" s="125" t="n"/>
      <c r="D92" s="125" t="n"/>
      <c r="E92" s="125" t="n"/>
      <c r="F92" s="125" t="n"/>
      <c r="G92" s="125" t="n"/>
      <c r="H92" s="125" t="n"/>
      <c r="I92" s="125" t="n"/>
      <c r="J92" s="188" t="n"/>
      <c r="K92" s="44" t="n"/>
      <c r="L92" s="44" t="n"/>
    </row>
    <row r="93">
      <c r="A93" s="18" t="inlineStr">
        <is>
          <t xml:space="preserve">Milk: cattle </t>
        </is>
      </c>
      <c r="B93" s="18" t="inlineStr">
        <is>
          <t>Litres / cow / year</t>
        </is>
      </c>
      <c r="C93" s="37" t="n"/>
      <c r="D93" s="37" t="n"/>
      <c r="E93" s="37" t="n"/>
      <c r="F93" s="37" t="n"/>
      <c r="G93" s="37" t="n"/>
      <c r="H93" s="37" t="n"/>
      <c r="I93" s="37" t="n"/>
      <c r="J93" s="188" t="n"/>
      <c r="K93" s="44" t="n"/>
      <c r="L93" s="44" t="n"/>
    </row>
    <row r="94">
      <c r="A94" s="18" t="inlineStr">
        <is>
          <t xml:space="preserve">Milk: goats and sheep </t>
        </is>
      </c>
      <c r="B94" s="18" t="inlineStr">
        <is>
          <t>Litres / ewe / year</t>
        </is>
      </c>
      <c r="C94" s="37" t="n"/>
      <c r="D94" s="37" t="n"/>
      <c r="E94" s="37" t="n"/>
      <c r="F94" s="37" t="n"/>
      <c r="G94" s="37" t="n"/>
      <c r="H94" s="37" t="n"/>
      <c r="I94" s="37" t="n"/>
      <c r="J94" s="188" t="n"/>
      <c r="K94" s="44" t="n"/>
      <c r="L94" s="44" t="n"/>
    </row>
    <row r="95">
      <c r="A95" s="18" t="inlineStr">
        <is>
          <t>Meat: cattle</t>
        </is>
      </c>
      <c r="B95" s="18" t="inlineStr">
        <is>
          <t>Tons of carcass weight at slaughter / head</t>
        </is>
      </c>
      <c r="C95" s="37" t="n"/>
      <c r="D95" s="37" t="n"/>
      <c r="E95" s="37" t="n"/>
      <c r="F95" s="37" t="n"/>
      <c r="G95" s="37" t="n"/>
      <c r="H95" s="37" t="n"/>
      <c r="I95" s="37" t="n"/>
      <c r="J95" s="188" t="n"/>
      <c r="K95" s="44" t="n"/>
      <c r="L95" s="44" t="n"/>
    </row>
    <row r="96">
      <c r="A96" s="18" t="inlineStr">
        <is>
          <t xml:space="preserve">Meat: goats and sheep </t>
        </is>
      </c>
      <c r="B96" s="18" t="inlineStr">
        <is>
          <t>Tons of carcass weight at slaughter / head</t>
        </is>
      </c>
      <c r="C96" s="37" t="n"/>
      <c r="D96" s="37" t="n"/>
      <c r="E96" s="37" t="n"/>
      <c r="F96" s="37" t="n"/>
      <c r="G96" s="37" t="n"/>
      <c r="H96" s="37" t="n"/>
      <c r="I96" s="37" t="n"/>
      <c r="J96" s="188" t="n"/>
      <c r="K96" s="44" t="n"/>
      <c r="L96" s="44" t="n"/>
    </row>
    <row r="97">
      <c r="A97" s="18" t="inlineStr">
        <is>
          <t>Meat: pigs</t>
        </is>
      </c>
      <c r="B97" s="18" t="inlineStr">
        <is>
          <t>Tons of carcass weight at slaughter / head</t>
        </is>
      </c>
      <c r="C97" s="37" t="n"/>
      <c r="D97" s="37" t="n"/>
      <c r="E97" s="37" t="n"/>
      <c r="F97" s="37" t="n"/>
      <c r="G97" s="37" t="n"/>
      <c r="H97" s="37" t="n"/>
      <c r="I97" s="37" t="n"/>
      <c r="J97" s="188" t="n"/>
      <c r="K97" s="44" t="n"/>
      <c r="L97" s="44" t="n"/>
    </row>
    <row r="98">
      <c r="A98" s="18" t="inlineStr">
        <is>
          <t>Meat: poultry</t>
        </is>
      </c>
      <c r="B98" s="18" t="inlineStr">
        <is>
          <t>Tons of carcass weight at slaughter / head</t>
        </is>
      </c>
      <c r="C98" s="37" t="n"/>
      <c r="D98" s="37" t="n"/>
      <c r="E98" s="37" t="n"/>
      <c r="F98" s="37" t="n"/>
      <c r="G98" s="37" t="n"/>
      <c r="H98" s="37" t="n"/>
      <c r="I98" s="37" t="n"/>
      <c r="J98" s="188" t="n"/>
      <c r="K98" s="44" t="n"/>
      <c r="L98" s="44" t="n"/>
    </row>
    <row r="99">
      <c r="A99" s="27" t="inlineStr">
        <is>
          <t>Animal density</t>
        </is>
      </c>
      <c r="B99" s="124" t="n"/>
      <c r="C99" s="125" t="n"/>
      <c r="D99" s="125" t="n"/>
      <c r="E99" s="125" t="n"/>
      <c r="F99" s="125" t="n"/>
      <c r="G99" s="125" t="n"/>
      <c r="H99" s="125" t="n"/>
      <c r="I99" s="125" t="n"/>
      <c r="J99" s="188" t="n"/>
      <c r="K99" s="44" t="n"/>
      <c r="L99" s="44" t="n"/>
    </row>
    <row r="100">
      <c r="A100" s="18" t="inlineStr">
        <is>
          <t>Share of cattle that spend more than 50% of their days on grazingland (ie on paddocks, prairies and grasslands - extensive grazing)</t>
        </is>
      </c>
      <c r="B100" s="18" t="inlineStr">
        <is>
          <t>% of all cattle heads</t>
        </is>
      </c>
      <c r="C100" s="37" t="n"/>
      <c r="D100" s="37" t="n"/>
      <c r="E100" s="37" t="n"/>
      <c r="F100" s="37" t="n"/>
      <c r="G100" s="37" t="n"/>
      <c r="H100" s="37" t="n"/>
      <c r="I100" s="37" t="n"/>
      <c r="J100" s="188" t="n"/>
      <c r="K100" s="44" t="n"/>
      <c r="L100" s="44" t="n"/>
    </row>
    <row r="101">
      <c r="A101" s="18" t="inlineStr">
        <is>
          <t xml:space="preserve">Grazing intensity </t>
        </is>
      </c>
      <c r="B101" s="18" t="inlineStr">
        <is>
          <t>Heads of cattle / ha grazing land</t>
        </is>
      </c>
      <c r="C101" s="37" t="n"/>
      <c r="D101" s="37" t="n"/>
      <c r="E101" s="37" t="n"/>
      <c r="F101" s="37" t="n"/>
      <c r="G101" s="37" t="n"/>
      <c r="H101" s="37" t="n"/>
      <c r="I101" s="37" t="n"/>
      <c r="J101" s="188" t="n"/>
      <c r="K101" s="44" t="n"/>
      <c r="L101" s="44" t="n"/>
    </row>
    <row r="102">
      <c r="A102" s="18" t="inlineStr">
        <is>
          <t xml:space="preserve">Animal density </t>
        </is>
      </c>
      <c r="B102" s="18" t="inlineStr">
        <is>
          <t>Animal heads in LU / ha of agricultural land</t>
        </is>
      </c>
      <c r="C102" s="37" t="n"/>
      <c r="D102" s="37" t="n"/>
      <c r="E102" s="37" t="n"/>
      <c r="F102" s="37" t="n"/>
      <c r="G102" s="37" t="n"/>
      <c r="H102" s="37" t="n"/>
      <c r="I102" s="37" t="n"/>
      <c r="J102" s="188" t="n"/>
      <c r="K102" s="44" t="n"/>
      <c r="L102" s="44" t="n"/>
    </row>
    <row r="103">
      <c r="A103" s="27" t="inlineStr">
        <is>
          <t xml:space="preserve">Animal feed </t>
        </is>
      </c>
      <c r="B103" s="124" t="n"/>
      <c r="C103" s="125" t="n"/>
      <c r="D103" s="125" t="n"/>
      <c r="E103" s="125" t="n"/>
      <c r="F103" s="125" t="n"/>
      <c r="G103" s="125" t="n"/>
      <c r="H103" s="125" t="n"/>
      <c r="I103" s="125" t="n"/>
      <c r="J103" s="188" t="n"/>
      <c r="K103" s="44" t="n"/>
      <c r="L103" s="44" t="n"/>
    </row>
    <row r="104">
      <c r="A104" s="19" t="inlineStr">
        <is>
          <t>Feed consumption (lifetime) for cattle (for milk production)</t>
        </is>
      </c>
      <c r="B104" s="19" t="inlineStr">
        <is>
          <t>kg dry matter feed (cumulative over lifetime)</t>
        </is>
      </c>
      <c r="C104" s="37" t="n"/>
      <c r="D104" s="37" t="n"/>
      <c r="E104" s="37" t="n"/>
      <c r="F104" s="37" t="n"/>
      <c r="G104" s="37" t="n"/>
      <c r="H104" s="37" t="n"/>
      <c r="I104" s="37" t="n"/>
      <c r="J104" s="188" t="n"/>
      <c r="K104" s="44" t="n"/>
      <c r="L104" s="44" t="n"/>
    </row>
    <row r="105">
      <c r="A105" s="19" t="inlineStr">
        <is>
          <t>Feed consumption (lifetime) for cattle (for meat production)</t>
        </is>
      </c>
      <c r="B105" s="19" t="inlineStr">
        <is>
          <t>kg dry matter feed (cumulative over lifetime)</t>
        </is>
      </c>
      <c r="C105" s="37" t="n"/>
      <c r="D105" s="37" t="n"/>
      <c r="E105" s="37" t="n"/>
      <c r="F105" s="37" t="n"/>
      <c r="G105" s="37" t="n"/>
      <c r="H105" s="37" t="n"/>
      <c r="I105" s="37" t="n"/>
      <c r="J105" s="188" t="n"/>
      <c r="K105" s="44" t="n"/>
      <c r="L105" s="44" t="n"/>
    </row>
    <row r="106">
      <c r="A106" s="27" t="inlineStr">
        <is>
          <t>Fuel consumption</t>
        </is>
      </c>
      <c r="B106" s="124" t="n"/>
      <c r="C106" s="125" t="n"/>
      <c r="D106" s="125" t="n"/>
      <c r="E106" s="125" t="n"/>
      <c r="F106" s="125" t="n"/>
      <c r="G106" s="125" t="n"/>
      <c r="H106" s="125" t="n"/>
      <c r="I106" s="125" t="n"/>
      <c r="J106" s="188" t="n"/>
      <c r="K106" s="44" t="n"/>
      <c r="L106" s="44" t="n"/>
    </row>
    <row r="107">
      <c r="A107" s="19" t="inlineStr">
        <is>
          <t xml:space="preserve">Total energy consumption </t>
        </is>
      </c>
      <c r="B107" s="19" t="inlineStr">
        <is>
          <t>EJ</t>
        </is>
      </c>
      <c r="C107" s="142">
        <f>SUM(C108:C110)</f>
        <v/>
      </c>
      <c r="D107" s="142">
        <f>SUM(D108:D110)</f>
        <v/>
      </c>
      <c r="E107" s="142" t="n">
        <v>0.026531</v>
      </c>
      <c r="F107" s="142" t="n">
        <v>0.034331</v>
      </c>
      <c r="G107" s="142" t="n">
        <v>0.07381799999999999</v>
      </c>
      <c r="H107" s="142">
        <f>SUM(H108:H110)</f>
        <v/>
      </c>
      <c r="I107" s="142">
        <f>SUM(I108:I110)</f>
        <v/>
      </c>
      <c r="J107" s="188" t="n"/>
      <c r="K107" s="44" t="n"/>
      <c r="L107" s="44" t="n"/>
    </row>
    <row r="108">
      <c r="A108" s="19" t="inlineStr">
        <is>
          <t>of which liquid fossil fuels</t>
        </is>
      </c>
      <c r="B108" s="19" t="inlineStr">
        <is>
          <t>EJ</t>
        </is>
      </c>
      <c r="C108" s="37" t="n"/>
      <c r="D108" s="37" t="n"/>
      <c r="E108" s="37" t="n">
        <v>0.026531</v>
      </c>
      <c r="F108" s="37" t="n">
        <v>0.034331</v>
      </c>
      <c r="G108" s="37" t="n">
        <v>0.07381799999999999</v>
      </c>
      <c r="H108" s="37" t="n"/>
      <c r="I108" s="37" t="n"/>
      <c r="J108" s="188" t="n"/>
      <c r="K108" s="44" t="n"/>
      <c r="L108" s="44" t="n"/>
    </row>
    <row r="109">
      <c r="A109" s="19" t="inlineStr">
        <is>
          <t>of which liquid non fossil fuels</t>
        </is>
      </c>
      <c r="B109" s="19" t="inlineStr">
        <is>
          <t>EJ</t>
        </is>
      </c>
      <c r="C109" s="37" t="n"/>
      <c r="D109" s="37" t="n"/>
      <c r="E109" s="37" t="n"/>
      <c r="F109" s="37" t="n"/>
      <c r="G109" s="37" t="n"/>
      <c r="H109" s="37" t="n"/>
      <c r="I109" s="37" t="n"/>
      <c r="J109" s="188" t="n"/>
      <c r="K109" s="44" t="n"/>
      <c r="L109" s="44" t="n"/>
    </row>
    <row r="110">
      <c r="A110" s="19" t="inlineStr">
        <is>
          <t>of which electricity consumption</t>
        </is>
      </c>
      <c r="B110" s="19" t="inlineStr">
        <is>
          <t>EJ</t>
        </is>
      </c>
      <c r="C110" s="37" t="n"/>
      <c r="D110" s="37" t="n"/>
      <c r="E110" s="37" t="n">
        <v>0.022382</v>
      </c>
      <c r="F110" s="37" t="n">
        <v>0.028254</v>
      </c>
      <c r="G110" s="37" t="n">
        <v>0.07381799999999999</v>
      </c>
      <c r="H110" s="37" t="n"/>
      <c r="I110" s="37" t="n"/>
      <c r="J110" s="188" t="n"/>
      <c r="K110" s="44" t="n"/>
      <c r="L110" s="44" t="n"/>
    </row>
    <row r="111">
      <c r="A111" s="122" t="inlineStr">
        <is>
          <t>Crop production</t>
        </is>
      </c>
      <c r="B111" s="17" t="n"/>
      <c r="C111" s="126" t="n"/>
      <c r="D111" s="126" t="n"/>
      <c r="E111" s="126" t="n"/>
      <c r="F111" s="126" t="n"/>
      <c r="G111" s="126" t="n"/>
      <c r="H111" s="126" t="n"/>
      <c r="I111" s="126" t="n"/>
      <c r="J111" s="188" t="n"/>
      <c r="K111" s="44" t="n"/>
      <c r="L111" s="44" t="n"/>
    </row>
    <row r="112">
      <c r="A112" s="27" t="inlineStr">
        <is>
          <t>Total crop production</t>
        </is>
      </c>
      <c r="B112" s="123" t="n"/>
      <c r="C112" s="27" t="n"/>
      <c r="D112" s="27" t="n"/>
      <c r="E112" s="27" t="n"/>
      <c r="F112" s="27" t="n"/>
      <c r="G112" s="27" t="n"/>
      <c r="H112" s="27" t="n"/>
      <c r="I112" s="27" t="n"/>
      <c r="J112" s="188" t="n"/>
      <c r="K112" s="44" t="n"/>
      <c r="L112" s="44" t="n"/>
    </row>
    <row r="113">
      <c r="A113" s="18" t="inlineStr">
        <is>
          <t>Total vegetal production, in kcal</t>
        </is>
      </c>
      <c r="B113" s="18" t="inlineStr">
        <is>
          <t>Billion kcal / year</t>
        </is>
      </c>
      <c r="C113" s="37" t="n"/>
      <c r="D113" s="37" t="n"/>
      <c r="E113" s="37" t="n"/>
      <c r="F113" s="37" t="n"/>
      <c r="G113" s="37" t="n"/>
      <c r="H113" s="37" t="n"/>
      <c r="I113" s="37" t="n"/>
      <c r="J113" s="188" t="n"/>
      <c r="K113" s="44" t="n"/>
      <c r="L113" s="44" t="n"/>
    </row>
    <row r="114">
      <c r="A114" s="18" t="inlineStr">
        <is>
          <t>Total vegetal production, in tons</t>
        </is>
      </c>
      <c r="B114" s="18" t="inlineStr">
        <is>
          <t>Mtons / year</t>
        </is>
      </c>
      <c r="C114" s="37" t="n"/>
      <c r="D114" s="37" t="n"/>
      <c r="E114" s="37" t="n"/>
      <c r="F114" s="37" t="n"/>
      <c r="G114" s="37" t="n"/>
      <c r="H114" s="37" t="n"/>
      <c r="I114" s="37" t="n"/>
      <c r="J114" s="188" t="n"/>
      <c r="K114" s="44" t="n"/>
      <c r="L114" s="44" t="n"/>
    </row>
    <row r="115">
      <c r="A115" s="27" t="inlineStr">
        <is>
          <t>Crop yields</t>
        </is>
      </c>
      <c r="B115" s="27" t="n"/>
      <c r="C115" s="125" t="n"/>
      <c r="D115" s="125" t="n"/>
      <c r="E115" s="125" t="n"/>
      <c r="F115" s="125" t="n"/>
      <c r="G115" s="125" t="n"/>
      <c r="H115" s="125" t="n"/>
      <c r="I115" s="125" t="n"/>
      <c r="J115" s="188" t="n"/>
      <c r="K115" s="44" t="n"/>
      <c r="L115" s="44" t="n"/>
    </row>
    <row r="116">
      <c r="A116" s="18" t="inlineStr">
        <is>
          <t>Sugar cane (and other sugarcrops)</t>
        </is>
      </c>
      <c r="B116" s="18" t="inlineStr">
        <is>
          <t>ton / ha / year</t>
        </is>
      </c>
      <c r="C116" s="37" t="n"/>
      <c r="D116" s="37" t="n"/>
      <c r="E116" s="37" t="n"/>
      <c r="F116" s="37" t="n"/>
      <c r="G116" s="37" t="n"/>
      <c r="H116" s="37" t="n"/>
      <c r="I116" s="37" t="n"/>
      <c r="J116" s="188" t="n"/>
      <c r="K116" s="44" t="n"/>
      <c r="L116" s="44" t="n"/>
    </row>
    <row r="117">
      <c r="A117" s="18" t="inlineStr">
        <is>
          <t>Soybean</t>
        </is>
      </c>
      <c r="B117" s="18" t="inlineStr">
        <is>
          <t>ton / ha / year</t>
        </is>
      </c>
      <c r="C117" s="37" t="n"/>
      <c r="D117" s="37" t="n"/>
      <c r="E117" s="37" t="n"/>
      <c r="F117" s="37" t="n"/>
      <c r="G117" s="37" t="n"/>
      <c r="H117" s="37" t="n"/>
      <c r="I117" s="37" t="n"/>
      <c r="J117" s="188" t="n"/>
      <c r="K117" s="44" t="n"/>
      <c r="L117" s="44" t="n"/>
    </row>
    <row r="118">
      <c r="A118" s="18" t="inlineStr">
        <is>
          <t>Maize</t>
        </is>
      </c>
      <c r="B118" s="18" t="inlineStr">
        <is>
          <t>ton / ha / year</t>
        </is>
      </c>
      <c r="C118" s="37" t="n"/>
      <c r="D118" s="37" t="n"/>
      <c r="E118" s="37" t="n"/>
      <c r="F118" s="37" t="n"/>
      <c r="G118" s="37" t="n"/>
      <c r="H118" s="37" t="n"/>
      <c r="I118" s="37" t="n"/>
      <c r="J118" s="188" t="n"/>
      <c r="K118" s="44" t="n"/>
      <c r="L118" s="44" t="n"/>
    </row>
    <row r="119">
      <c r="A119" s="18" t="inlineStr">
        <is>
          <t>Rice</t>
        </is>
      </c>
      <c r="B119" s="18" t="inlineStr">
        <is>
          <t>ton / ha / year</t>
        </is>
      </c>
      <c r="C119" s="37" t="n"/>
      <c r="D119" s="37" t="n"/>
      <c r="E119" s="37" t="n"/>
      <c r="F119" s="37" t="n"/>
      <c r="G119" s="37" t="n"/>
      <c r="H119" s="37" t="n"/>
      <c r="I119" s="37" t="n"/>
      <c r="J119" s="188" t="n"/>
      <c r="K119" s="44" t="n"/>
      <c r="L119" s="44" t="n"/>
    </row>
    <row r="120">
      <c r="A120" s="18" t="inlineStr">
        <is>
          <t>Wheat</t>
        </is>
      </c>
      <c r="B120" s="18" t="inlineStr">
        <is>
          <t>ton / ha / year</t>
        </is>
      </c>
      <c r="C120" s="37" t="n"/>
      <c r="D120" s="37" t="n"/>
      <c r="E120" s="37" t="n"/>
      <c r="F120" s="37" t="n"/>
      <c r="G120" s="37" t="n"/>
      <c r="H120" s="37" t="n"/>
      <c r="I120" s="37" t="n"/>
      <c r="J120" s="188" t="n"/>
      <c r="K120" s="44" t="n"/>
      <c r="L120" s="44" t="n"/>
    </row>
    <row r="121">
      <c r="A121" s="18" t="inlineStr">
        <is>
          <t>Bananas</t>
        </is>
      </c>
      <c r="B121" s="18" t="inlineStr">
        <is>
          <t>ton / ha / year</t>
        </is>
      </c>
      <c r="C121" s="37" t="n"/>
      <c r="D121" s="37" t="n"/>
      <c r="E121" s="37" t="n"/>
      <c r="F121" s="37" t="n"/>
      <c r="G121" s="37" t="n"/>
      <c r="H121" s="37" t="n"/>
      <c r="I121" s="37" t="n"/>
      <c r="J121" s="188" t="n"/>
      <c r="K121" s="44" t="n"/>
      <c r="L121" s="44" t="n"/>
    </row>
    <row r="122">
      <c r="A122" s="18" t="inlineStr">
        <is>
          <t xml:space="preserve">Oil palm </t>
        </is>
      </c>
      <c r="B122" s="18" t="inlineStr">
        <is>
          <t>ton / ha / year</t>
        </is>
      </c>
      <c r="C122" s="37" t="n"/>
      <c r="D122" s="37" t="n"/>
      <c r="E122" s="37" t="n"/>
      <c r="F122" s="37" t="n"/>
      <c r="G122" s="37" t="n"/>
      <c r="H122" s="37" t="n"/>
      <c r="I122" s="37" t="n"/>
      <c r="J122" s="188" t="n"/>
      <c r="K122" s="44" t="n"/>
      <c r="L122" s="44" t="n"/>
    </row>
    <row r="123">
      <c r="A123" s="18" t="inlineStr">
        <is>
          <t>Coffee</t>
        </is>
      </c>
      <c r="B123" s="18" t="inlineStr">
        <is>
          <t>ton / ha / year</t>
        </is>
      </c>
      <c r="C123" s="37" t="n"/>
      <c r="D123" s="37" t="n"/>
      <c r="E123" s="37" t="n"/>
      <c r="F123" s="37" t="n"/>
      <c r="G123" s="37" t="n"/>
      <c r="H123" s="37" t="n"/>
      <c r="I123" s="37" t="n"/>
      <c r="J123" s="188" t="n"/>
      <c r="K123" s="44" t="n"/>
      <c r="L123" s="44" t="n"/>
    </row>
    <row r="124">
      <c r="A124" s="18" t="inlineStr">
        <is>
          <t xml:space="preserve">Cotton </t>
        </is>
      </c>
      <c r="B124" s="18" t="inlineStr">
        <is>
          <t>ton / ha / year</t>
        </is>
      </c>
      <c r="C124" s="37" t="n"/>
      <c r="D124" s="37" t="n"/>
      <c r="E124" s="37" t="n"/>
      <c r="F124" s="37" t="n"/>
      <c r="G124" s="37" t="n"/>
      <c r="H124" s="37" t="n"/>
      <c r="I124" s="37" t="n"/>
      <c r="J124" s="188" t="n"/>
      <c r="K124" s="44" t="n"/>
      <c r="L124" s="44" t="n"/>
    </row>
    <row r="125">
      <c r="A125" s="27" t="inlineStr">
        <is>
          <t>Cropping intensity (frequency of harvest)</t>
        </is>
      </c>
      <c r="B125" s="124" t="n"/>
      <c r="C125" s="27" t="n"/>
      <c r="D125" s="27" t="n"/>
      <c r="E125" s="27" t="n"/>
      <c r="F125" s="27" t="n"/>
      <c r="G125" s="27" t="n"/>
      <c r="H125" s="27" t="n"/>
      <c r="I125" s="27" t="n"/>
      <c r="J125" s="188" t="n"/>
      <c r="K125" s="44" t="n"/>
      <c r="L125" s="44" t="n"/>
    </row>
    <row r="126">
      <c r="A126" s="18" t="inlineStr">
        <is>
          <t>Cereals (including maize, rice and wheat)</t>
        </is>
      </c>
      <c r="B126" s="18" t="inlineStr">
        <is>
          <t>N° of harvests / year / hectare</t>
        </is>
      </c>
      <c r="C126" s="37" t="n"/>
      <c r="D126" s="37" t="n"/>
      <c r="E126" s="37" t="n"/>
      <c r="F126" s="37" t="n"/>
      <c r="G126" s="37" t="n"/>
      <c r="H126" s="37" t="n"/>
      <c r="I126" s="37" t="n"/>
      <c r="J126" s="188" t="n"/>
      <c r="K126" s="44" t="n"/>
      <c r="L126" s="44" t="n"/>
    </row>
    <row r="127">
      <c r="A127" s="18" t="inlineStr">
        <is>
          <t>Other foodcrops</t>
        </is>
      </c>
      <c r="B127" s="18" t="inlineStr">
        <is>
          <t>N° of harvests / year / hectare</t>
        </is>
      </c>
      <c r="C127" s="37" t="n"/>
      <c r="D127" s="37" t="n"/>
      <c r="E127" s="37" t="n"/>
      <c r="F127" s="37" t="n"/>
      <c r="G127" s="37" t="n"/>
      <c r="H127" s="37" t="n"/>
      <c r="I127" s="37" t="n"/>
      <c r="J127" s="188" t="n"/>
      <c r="K127" s="44" t="n"/>
      <c r="L127" s="44" t="n"/>
    </row>
    <row r="128">
      <c r="A128" s="27" t="inlineStr">
        <is>
          <t xml:space="preserve">N application </t>
        </is>
      </c>
      <c r="B128" s="124" t="n"/>
      <c r="C128" s="27" t="n"/>
      <c r="D128" s="27" t="n"/>
      <c r="E128" s="27" t="n"/>
      <c r="F128" s="27" t="n"/>
      <c r="G128" s="27" t="n"/>
      <c r="H128" s="27" t="n"/>
      <c r="I128" s="27" t="n"/>
      <c r="J128" s="188" t="n"/>
      <c r="K128" s="44" t="n"/>
      <c r="L128" s="44" t="n"/>
    </row>
    <row r="129">
      <c r="A129" s="18" t="inlineStr">
        <is>
          <t>Synthetic N application</t>
        </is>
      </c>
      <c r="B129" s="18" t="inlineStr">
        <is>
          <t>ton / ha / year</t>
        </is>
      </c>
      <c r="C129" s="127" t="n"/>
      <c r="D129" s="127" t="n"/>
      <c r="E129" s="127" t="n"/>
      <c r="F129" s="127" t="n"/>
      <c r="G129" s="127" t="n"/>
      <c r="H129" s="127" t="n"/>
      <c r="I129" s="127" t="n"/>
      <c r="J129" s="188" t="n"/>
      <c r="K129" s="44" t="n"/>
      <c r="L129" s="44" t="n"/>
    </row>
    <row r="130">
      <c r="A130" s="18" t="inlineStr">
        <is>
          <t>Organic N application</t>
        </is>
      </c>
      <c r="B130" s="18" t="inlineStr">
        <is>
          <t>ton / ha / year</t>
        </is>
      </c>
      <c r="C130" s="37" t="n"/>
      <c r="D130" s="37" t="n"/>
      <c r="E130" s="37" t="n"/>
      <c r="F130" s="37" t="n"/>
      <c r="G130" s="37" t="n"/>
      <c r="H130" s="37" t="n"/>
      <c r="I130" s="37" t="n"/>
      <c r="J130" s="188" t="n"/>
      <c r="K130" s="44" t="n"/>
      <c r="L130" s="44" t="n"/>
    </row>
    <row r="131">
      <c r="A131" s="18" t="inlineStr">
        <is>
          <t>Liming application</t>
        </is>
      </c>
      <c r="B131" s="18" t="inlineStr">
        <is>
          <t>ton / ha / year</t>
        </is>
      </c>
      <c r="C131" s="37" t="n"/>
      <c r="D131" s="37" t="n"/>
      <c r="E131" s="37" t="n"/>
      <c r="F131" s="37" t="n"/>
      <c r="G131" s="37" t="n"/>
      <c r="H131" s="37" t="n"/>
      <c r="I131" s="37" t="n"/>
      <c r="J131" s="188" t="n"/>
      <c r="K131" s="44" t="n"/>
      <c r="L131" s="44" t="n"/>
    </row>
    <row r="132">
      <c r="A132" s="27" t="inlineStr">
        <is>
          <t>Fuel consumption</t>
        </is>
      </c>
      <c r="B132" s="124" t="n"/>
      <c r="C132" s="125" t="n"/>
      <c r="D132" s="125" t="n"/>
      <c r="E132" s="125" t="n"/>
      <c r="F132" s="125" t="n"/>
      <c r="G132" s="125" t="n"/>
      <c r="H132" s="125" t="n"/>
      <c r="I132" s="125" t="n"/>
      <c r="J132" s="188" t="n"/>
      <c r="K132" s="44" t="n"/>
      <c r="L132" s="44" t="n"/>
    </row>
    <row r="133">
      <c r="A133" s="19" t="inlineStr">
        <is>
          <t xml:space="preserve">Total energy consumption </t>
        </is>
      </c>
      <c r="B133" s="19" t="inlineStr">
        <is>
          <t>EJ</t>
        </is>
      </c>
      <c r="C133" s="142">
        <f>SUM(C134:C136)</f>
        <v/>
      </c>
      <c r="D133" s="142">
        <f>SUM(D134:D136)</f>
        <v/>
      </c>
      <c r="E133" s="142" t="n">
        <v>0.026531</v>
      </c>
      <c r="F133" s="142" t="n">
        <v>0.034331</v>
      </c>
      <c r="G133" s="142" t="n">
        <v>0.07381799999999999</v>
      </c>
      <c r="H133" s="142">
        <f>SUM(H134:H136)</f>
        <v/>
      </c>
      <c r="I133" s="142">
        <f>SUM(I134:I136)</f>
        <v/>
      </c>
      <c r="J133" s="188" t="n"/>
      <c r="K133" s="44" t="n"/>
      <c r="L133" s="44" t="n"/>
    </row>
    <row r="134">
      <c r="A134" s="19" t="inlineStr">
        <is>
          <t>of which liquid fossil fuels</t>
        </is>
      </c>
      <c r="B134" s="19" t="inlineStr">
        <is>
          <t>EJ</t>
        </is>
      </c>
      <c r="C134" s="37" t="n"/>
      <c r="D134" s="37" t="n"/>
      <c r="E134" s="37" t="n">
        <v>0.004149</v>
      </c>
      <c r="F134" s="37" t="n">
        <v>0.006077</v>
      </c>
      <c r="G134" s="37" t="n"/>
      <c r="H134" s="37" t="n"/>
      <c r="I134" s="37" t="n"/>
      <c r="J134" s="188" t="n"/>
      <c r="K134" s="44" t="n"/>
      <c r="L134" s="44" t="n"/>
    </row>
    <row r="135">
      <c r="A135" s="19" t="inlineStr">
        <is>
          <t>of which liquid non fossil fuels</t>
        </is>
      </c>
      <c r="B135" s="19" t="inlineStr">
        <is>
          <t>EJ</t>
        </is>
      </c>
      <c r="C135" s="37" t="n"/>
      <c r="D135" s="37" t="n"/>
      <c r="E135" s="37" t="n"/>
      <c r="F135" s="37" t="n"/>
      <c r="G135" s="37" t="n"/>
      <c r="H135" s="37" t="n"/>
      <c r="I135" s="37" t="n"/>
      <c r="J135" s="188" t="n"/>
      <c r="K135" s="44" t="n"/>
      <c r="L135" s="44" t="n"/>
    </row>
    <row r="136">
      <c r="A136" s="19" t="inlineStr">
        <is>
          <t>of which electricity consumption</t>
        </is>
      </c>
      <c r="B136" s="19" t="inlineStr">
        <is>
          <t>EJ</t>
        </is>
      </c>
      <c r="C136" s="37" t="n"/>
      <c r="D136" s="37" t="n"/>
      <c r="E136" s="37" t="n">
        <v>0.022382</v>
      </c>
      <c r="F136" s="37" t="n">
        <v>0.028254</v>
      </c>
      <c r="G136" s="37" t="n">
        <v>0.07381799999999999</v>
      </c>
      <c r="H136" s="37" t="n"/>
      <c r="I136" s="37" t="n"/>
      <c r="J136" s="188" t="n"/>
      <c r="K136" s="44" t="n"/>
      <c r="L136" s="44" t="n"/>
    </row>
    <row r="137">
      <c r="A137" s="16" t="inlineStr">
        <is>
          <t>Land use</t>
        </is>
      </c>
      <c r="B137" s="16" t="n"/>
      <c r="C137" s="128" t="n"/>
      <c r="D137" s="128" t="n"/>
      <c r="E137" s="128" t="n"/>
      <c r="F137" s="128" t="n"/>
      <c r="G137" s="128" t="n"/>
      <c r="H137" s="128" t="n"/>
      <c r="I137" s="128" t="n"/>
      <c r="J137" s="188" t="n"/>
      <c r="K137" s="44" t="n"/>
      <c r="L137" s="44" t="n"/>
    </row>
    <row r="138">
      <c r="A138" s="18" t="inlineStr">
        <is>
          <t>Cropland</t>
        </is>
      </c>
      <c r="B138" s="18" t="inlineStr">
        <is>
          <t>Ha</t>
        </is>
      </c>
      <c r="C138" s="37" t="n"/>
      <c r="D138" s="37" t="n"/>
      <c r="E138" s="37" t="n"/>
      <c r="F138" s="37" t="n"/>
      <c r="G138" s="37" t="n"/>
      <c r="H138" s="37" t="n"/>
      <c r="I138" s="37" t="n"/>
      <c r="J138" s="188" t="n"/>
      <c r="K138" s="44" t="n"/>
      <c r="L138" s="44" t="n"/>
    </row>
    <row r="139">
      <c r="A139" s="19" t="inlineStr">
        <is>
          <t>Grassland (permanent)</t>
        </is>
      </c>
      <c r="B139" s="19" t="inlineStr">
        <is>
          <t>Ha</t>
        </is>
      </c>
      <c r="C139" s="37" t="n"/>
      <c r="D139" s="37" t="n"/>
      <c r="E139" s="37" t="n"/>
      <c r="F139" s="37" t="n"/>
      <c r="G139" s="37" t="n"/>
      <c r="H139" s="37" t="n"/>
      <c r="I139" s="37" t="n"/>
      <c r="J139" s="188" t="n"/>
      <c r="K139" s="44" t="n"/>
      <c r="L139" s="44" t="n"/>
    </row>
    <row r="140">
      <c r="A140" s="21" t="inlineStr">
        <is>
          <t>of which, used for grazing</t>
        </is>
      </c>
      <c r="B140" s="19" t="inlineStr">
        <is>
          <t>Ha</t>
        </is>
      </c>
      <c r="C140" s="37" t="n"/>
      <c r="D140" s="37" t="n"/>
      <c r="E140" s="37" t="n"/>
      <c r="F140" s="37" t="n"/>
      <c r="G140" s="37" t="n"/>
      <c r="H140" s="37" t="n"/>
      <c r="I140" s="37" t="n"/>
      <c r="J140" s="188" t="n"/>
      <c r="K140" s="44" t="n"/>
      <c r="L140" s="44" t="n"/>
    </row>
    <row r="141">
      <c r="A141" s="21" t="inlineStr">
        <is>
          <t>of which, other grassland</t>
        </is>
      </c>
      <c r="B141" s="19" t="inlineStr">
        <is>
          <t>Ha</t>
        </is>
      </c>
      <c r="C141" s="37" t="n"/>
      <c r="D141" s="37" t="n"/>
      <c r="E141" s="37" t="n"/>
      <c r="F141" s="37" t="n"/>
      <c r="G141" s="37" t="n"/>
      <c r="H141" s="37" t="n"/>
      <c r="I141" s="37" t="n"/>
      <c r="J141" s="188" t="n"/>
      <c r="K141" s="44" t="n"/>
      <c r="L141" s="44" t="n"/>
    </row>
    <row r="142">
      <c r="A142" s="19" t="inlineStr">
        <is>
          <t>Forestland</t>
        </is>
      </c>
      <c r="B142" s="19" t="inlineStr">
        <is>
          <t>Ha</t>
        </is>
      </c>
      <c r="C142" s="37" t="n"/>
      <c r="D142" s="37" t="n"/>
      <c r="E142" s="37" t="n"/>
      <c r="F142" s="37" t="n"/>
      <c r="G142" s="37" t="n"/>
      <c r="H142" s="37" t="n"/>
      <c r="I142" s="37" t="n"/>
      <c r="J142" s="188" t="n"/>
      <c r="K142" s="44" t="n"/>
      <c r="L142" s="44" t="n"/>
    </row>
    <row r="143">
      <c r="A143" s="21" t="inlineStr">
        <is>
          <t>of which, natural forests</t>
        </is>
      </c>
      <c r="B143" s="19" t="inlineStr">
        <is>
          <t>Ha</t>
        </is>
      </c>
      <c r="C143" s="37" t="n"/>
      <c r="D143" s="37" t="n"/>
      <c r="E143" s="37" t="n"/>
      <c r="F143" s="37" t="n"/>
      <c r="G143" s="37" t="n"/>
      <c r="H143" s="37" t="n"/>
      <c r="I143" s="37" t="n"/>
      <c r="J143" s="188" t="n"/>
      <c r="K143" s="44" t="n"/>
      <c r="L143" s="44" t="n"/>
    </row>
    <row r="144">
      <c r="A144" s="21" t="inlineStr">
        <is>
          <t>of which, plantation forest</t>
        </is>
      </c>
      <c r="B144" s="19" t="inlineStr">
        <is>
          <t>Ha</t>
        </is>
      </c>
      <c r="C144" s="37" t="n"/>
      <c r="D144" s="37" t="n"/>
      <c r="E144" s="37" t="n"/>
      <c r="F144" s="37" t="n"/>
      <c r="G144" s="37" t="n"/>
      <c r="H144" s="37" t="n"/>
      <c r="I144" s="37" t="n"/>
      <c r="J144" s="188" t="n"/>
      <c r="K144" s="44" t="n"/>
      <c r="L144" s="44" t="n"/>
    </row>
    <row r="145">
      <c r="A145" s="19" t="inlineStr">
        <is>
          <t>Wetland</t>
        </is>
      </c>
      <c r="B145" s="19" t="inlineStr">
        <is>
          <t>Ha</t>
        </is>
      </c>
      <c r="C145" s="37" t="n"/>
      <c r="D145" s="37" t="n"/>
      <c r="E145" s="37" t="n"/>
      <c r="F145" s="37" t="n"/>
      <c r="G145" s="37" t="n"/>
      <c r="H145" s="37" t="n"/>
      <c r="I145" s="37" t="n"/>
      <c r="J145" s="188" t="n"/>
      <c r="K145" s="44" t="n"/>
      <c r="L145" s="44" t="n"/>
    </row>
    <row r="146">
      <c r="A146" s="19" t="inlineStr">
        <is>
          <t>Settled land</t>
        </is>
      </c>
      <c r="B146" s="19" t="inlineStr">
        <is>
          <t>Ha</t>
        </is>
      </c>
      <c r="C146" s="37" t="n"/>
      <c r="D146" s="37" t="n"/>
      <c r="E146" s="37" t="n">
        <v>7.859114</v>
      </c>
      <c r="F146" s="37" t="n">
        <v>-0.526701</v>
      </c>
      <c r="G146" s="37" t="n">
        <v>-8.912516</v>
      </c>
      <c r="H146" s="37" t="n"/>
      <c r="I146" s="37" t="n"/>
      <c r="J146" s="188" t="n"/>
      <c r="K146" s="44" t="n"/>
      <c r="L146" s="44" t="n"/>
    </row>
    <row r="147">
      <c r="A147" s="19" t="inlineStr">
        <is>
          <t xml:space="preserve">Other land </t>
        </is>
      </c>
      <c r="B147" s="19" t="inlineStr">
        <is>
          <t>Ha</t>
        </is>
      </c>
      <c r="C147" s="37" t="n"/>
      <c r="D147" s="37" t="n"/>
      <c r="E147" s="37" t="n"/>
      <c r="F147" s="37" t="n"/>
      <c r="G147" s="37" t="n"/>
      <c r="H147" s="37" t="n"/>
      <c r="I147" s="37" t="n"/>
      <c r="J147" s="188" t="n"/>
      <c r="K147" s="44" t="n"/>
      <c r="L147" s="44" t="n"/>
    </row>
    <row r="148">
      <c r="A148" s="16" t="inlineStr">
        <is>
          <t>Biogenic sink and forestry</t>
        </is>
      </c>
      <c r="B148" s="16" t="n"/>
      <c r="C148" s="128" t="n"/>
      <c r="D148" s="128" t="n"/>
      <c r="E148" s="128" t="n"/>
      <c r="F148" s="128" t="n"/>
      <c r="G148" s="128" t="n"/>
      <c r="H148" s="128" t="n"/>
      <c r="I148" s="128" t="n"/>
      <c r="J148" s="188" t="inlineStr">
        <is>
          <t>*Former indicators on sink changes in forests, peatlands and BECCS were removed, since it was repetition from the emissions section of the dashboard</t>
        </is>
      </c>
      <c r="K148" s="44" t="n"/>
      <c r="L148" s="44" t="n"/>
    </row>
    <row r="149">
      <c r="A149" s="129" t="inlineStr">
        <is>
          <t xml:space="preserve">Deforestation </t>
        </is>
      </c>
      <c r="B149" s="130" t="n"/>
      <c r="C149" s="131" t="n"/>
      <c r="D149" s="131" t="n"/>
      <c r="E149" s="131" t="n"/>
      <c r="F149" s="131" t="n"/>
      <c r="G149" s="131" t="n"/>
      <c r="H149" s="131" t="n"/>
      <c r="I149" s="131" t="n"/>
      <c r="J149" s="188" t="n"/>
      <c r="K149" s="44" t="n"/>
      <c r="L149" s="44" t="n"/>
    </row>
    <row r="150">
      <c r="A150" s="36" t="inlineStr">
        <is>
          <t>Loss of natural forest (definition in column I)</t>
        </is>
      </c>
      <c r="B150" s="18" t="inlineStr">
        <is>
          <t>Ha / year</t>
        </is>
      </c>
      <c r="C150" s="37" t="n"/>
      <c r="D150" s="37" t="n"/>
      <c r="E150" s="37" t="n"/>
      <c r="F150" s="37" t="n"/>
      <c r="G150" s="37" t="n"/>
      <c r="H150" s="37" t="n"/>
      <c r="I150" s="37" t="n"/>
      <c r="J150" s="190" t="n"/>
      <c r="K150" s="44" t="n"/>
      <c r="L150" s="44" t="n"/>
    </row>
    <row r="151">
      <c r="A151" s="91" t="inlineStr">
        <is>
          <t>Forest density and degradation</t>
        </is>
      </c>
      <c r="B151" s="130" t="n"/>
      <c r="C151" s="131" t="n"/>
      <c r="D151" s="131" t="n"/>
      <c r="E151" s="131" t="n"/>
      <c r="F151" s="131" t="n"/>
      <c r="G151" s="131" t="n"/>
      <c r="H151" s="131" t="n"/>
      <c r="I151" s="131" t="n"/>
      <c r="J151" s="188" t="n"/>
      <c r="K151" s="44" t="n"/>
      <c r="L151" s="44" t="n"/>
    </row>
    <row r="152">
      <c r="A152" s="18" t="inlineStr">
        <is>
          <t>Density of forests: forests plantations (definition in column I)</t>
        </is>
      </c>
      <c r="B152" s="18" t="inlineStr">
        <is>
          <t xml:space="preserve">Ton C / ha (above and below ground biomass) </t>
        </is>
      </c>
      <c r="C152" s="37" t="n"/>
      <c r="D152" s="37" t="n"/>
      <c r="E152" s="37" t="n"/>
      <c r="F152" s="37" t="n"/>
      <c r="G152" s="37" t="n"/>
      <c r="H152" s="37" t="n"/>
      <c r="I152" s="37" t="n"/>
      <c r="J152" s="188" t="n"/>
      <c r="K152" s="44" t="n"/>
      <c r="L152" s="44" t="n"/>
    </row>
    <row r="153">
      <c r="A153" s="18" t="inlineStr">
        <is>
          <t>Density of forests: natural forests</t>
        </is>
      </c>
      <c r="B153" s="18" t="inlineStr">
        <is>
          <t xml:space="preserve">Ton C / ha (above and below ground biomass) </t>
        </is>
      </c>
      <c r="C153" s="37" t="n"/>
      <c r="D153" s="37" t="n"/>
      <c r="E153" s="37" t="n"/>
      <c r="F153" s="37" t="n"/>
      <c r="G153" s="37" t="n"/>
      <c r="H153" s="37" t="n"/>
      <c r="I153" s="37" t="n"/>
      <c r="J153" s="188" t="n"/>
      <c r="K153" s="44" t="n"/>
      <c r="L153" s="44" t="n"/>
    </row>
    <row r="154">
      <c r="A154" s="91" t="inlineStr">
        <is>
          <t>Forest sequestration rate</t>
        </is>
      </c>
      <c r="B154" s="130" t="n"/>
      <c r="C154" s="131" t="n"/>
      <c r="D154" s="131" t="n"/>
      <c r="E154" s="131" t="n"/>
      <c r="F154" s="131" t="n"/>
      <c r="G154" s="131" t="n"/>
      <c r="H154" s="131" t="n"/>
      <c r="I154" s="131" t="n"/>
      <c r="J154" s="188" t="n"/>
      <c r="K154" s="44" t="n"/>
      <c r="L154" s="44" t="n"/>
    </row>
    <row r="155">
      <c r="A155" s="18" t="inlineStr">
        <is>
          <t>Sequestration rate: forests plantations (definition in column I)</t>
        </is>
      </c>
      <c r="B155" s="18" t="inlineStr">
        <is>
          <t>Ton C / ha / year</t>
        </is>
      </c>
      <c r="C155" s="37" t="n"/>
      <c r="D155" s="37" t="n"/>
      <c r="E155" s="37" t="n"/>
      <c r="F155" s="37" t="n"/>
      <c r="G155" s="37" t="n"/>
      <c r="H155" s="37" t="n"/>
      <c r="I155" s="37" t="n"/>
      <c r="J155" s="188" t="n"/>
      <c r="K155" s="44" t="n"/>
      <c r="L155" s="44" t="n"/>
    </row>
    <row r="156">
      <c r="A156" s="18" t="inlineStr">
        <is>
          <t xml:space="preserve">Sequestration rate: natural forests </t>
        </is>
      </c>
      <c r="B156" s="18" t="inlineStr">
        <is>
          <t>Ton C / ha / year</t>
        </is>
      </c>
      <c r="C156" s="37" t="n"/>
      <c r="D156" s="37" t="n"/>
      <c r="E156" s="37" t="n"/>
      <c r="F156" s="37" t="n"/>
      <c r="G156" s="37" t="n"/>
      <c r="H156" s="37" t="n"/>
      <c r="I156" s="37" t="n"/>
      <c r="J156" s="188" t="n"/>
      <c r="K156" s="44" t="n"/>
      <c r="L156" s="44" t="n"/>
    </row>
    <row r="157">
      <c r="A157" s="91" t="inlineStr">
        <is>
          <t>Forest production and withdrawals</t>
        </is>
      </c>
      <c r="B157" s="130" t="n"/>
      <c r="C157" s="131" t="n"/>
      <c r="D157" s="131" t="n"/>
      <c r="E157" s="131" t="n"/>
      <c r="F157" s="131" t="n"/>
      <c r="G157" s="131" t="n"/>
      <c r="H157" s="131" t="n"/>
      <c r="I157" s="131" t="n"/>
      <c r="J157" s="188" t="n"/>
      <c r="K157" s="44" t="n"/>
      <c r="L157" s="44" t="n"/>
    </row>
    <row r="158">
      <c r="A158" s="18" t="inlineStr">
        <is>
          <t>Timber harvested for economic or subsistence purposes</t>
        </is>
      </c>
      <c r="B158" s="18" t="inlineStr">
        <is>
          <t>MCUM / year</t>
        </is>
      </c>
      <c r="C158" s="37" t="n"/>
      <c r="D158" s="37" t="n"/>
      <c r="E158" s="37" t="n"/>
      <c r="F158" s="37" t="n"/>
      <c r="G158" s="37" t="n"/>
      <c r="H158" s="37" t="n"/>
      <c r="I158" s="37" t="n"/>
      <c r="J158" s="188" t="n"/>
      <c r="K158" s="44" t="n"/>
      <c r="L158" s="44" t="n"/>
    </row>
    <row r="159">
      <c r="A159" s="18" t="inlineStr">
        <is>
          <t>Non-timber forest products</t>
        </is>
      </c>
      <c r="B159" s="18" t="inlineStr">
        <is>
          <t>MCUM / year</t>
        </is>
      </c>
      <c r="C159" s="37" t="n"/>
      <c r="D159" s="37" t="n"/>
      <c r="E159" s="37" t="n"/>
      <c r="F159" s="37" t="n"/>
      <c r="G159" s="37" t="n"/>
      <c r="H159" s="37" t="n"/>
      <c r="I159" s="37" t="n"/>
      <c r="J159" s="188" t="n"/>
      <c r="K159" s="44" t="n"/>
      <c r="L159" s="44" t="n"/>
    </row>
    <row r="160">
      <c r="A160" s="16" t="inlineStr">
        <is>
          <t>Bioenergy production: Producing biomass for fossil CO2 substitution (bioenergy / biomaterial)</t>
        </is>
      </c>
      <c r="B160" s="16" t="n"/>
      <c r="C160" s="16" t="n"/>
      <c r="D160" s="16" t="n"/>
      <c r="E160" s="16" t="n"/>
      <c r="F160" s="16" t="n"/>
      <c r="G160" s="16" t="n"/>
      <c r="H160" s="16" t="n"/>
      <c r="I160" s="16" t="n"/>
      <c r="J160" s="188" t="n"/>
      <c r="K160" s="44" t="n"/>
      <c r="L160" s="44" t="n"/>
    </row>
    <row r="161">
      <c r="A161" s="18" t="inlineStr">
        <is>
          <t>Land use for energy production from agricultural and forest biomass</t>
        </is>
      </c>
      <c r="B161" s="18" t="inlineStr">
        <is>
          <t>Ha / year</t>
        </is>
      </c>
      <c r="C161" s="37" t="n"/>
      <c r="D161" s="37" t="n"/>
      <c r="E161" s="37" t="n"/>
      <c r="F161" s="37" t="n"/>
      <c r="G161" s="37" t="n"/>
      <c r="H161" s="37" t="n"/>
      <c r="I161" s="37" t="n"/>
      <c r="J161" s="188" t="n"/>
      <c r="K161" s="44" t="n"/>
      <c r="L161" s="44" t="n"/>
    </row>
    <row r="162">
      <c r="A162" s="18" t="inlineStr">
        <is>
          <t xml:space="preserve">Total bio-energy produced </t>
        </is>
      </c>
      <c r="B162" s="18" t="inlineStr">
        <is>
          <t>MJ / year</t>
        </is>
      </c>
      <c r="C162" s="37" t="n"/>
      <c r="D162" s="37" t="n"/>
      <c r="E162" s="37" t="n"/>
      <c r="F162" s="37" t="n"/>
      <c r="G162" s="37" t="n"/>
      <c r="H162" s="37" t="n"/>
      <c r="I162" s="37" t="n"/>
      <c r="J162" s="188" t="n"/>
      <c r="K162" s="44" t="n"/>
      <c r="L162" s="44" t="n"/>
    </row>
    <row r="163">
      <c r="A163" s="18" t="inlineStr">
        <is>
          <t xml:space="preserve">Energy produced from crops and forests (ie excl coproducts) </t>
        </is>
      </c>
      <c r="B163" s="18" t="inlineStr">
        <is>
          <t>MJ / year</t>
        </is>
      </c>
      <c r="C163" s="37" t="n"/>
      <c r="D163" s="37" t="n"/>
      <c r="E163" s="37" t="n"/>
      <c r="F163" s="37" t="n"/>
      <c r="G163" s="37" t="n"/>
      <c r="H163" s="37" t="n"/>
      <c r="I163" s="37" t="n"/>
      <c r="J163" s="188" t="n"/>
      <c r="K163" s="44" t="n"/>
      <c r="L163" s="44" t="n"/>
    </row>
    <row r="164">
      <c r="A164" s="16" t="inlineStr">
        <is>
          <t>Trade-offs or synergies with other sectors</t>
        </is>
      </c>
      <c r="B164" s="16" t="n"/>
      <c r="C164" s="16" t="n"/>
      <c r="D164" s="16" t="n"/>
      <c r="E164" s="16" t="n"/>
      <c r="F164" s="16" t="n"/>
      <c r="G164" s="16" t="n"/>
      <c r="H164" s="16" t="n"/>
      <c r="I164" s="16" t="n"/>
      <c r="J164" s="188" t="n"/>
      <c r="K164" s="44" t="n"/>
      <c r="L164" s="44" t="n"/>
    </row>
    <row r="165">
      <c r="A165" s="122" t="inlineStr">
        <is>
          <t>Biodiversity</t>
        </is>
      </c>
      <c r="B165" s="17" t="n"/>
      <c r="C165" s="126" t="n"/>
      <c r="D165" s="126" t="n"/>
      <c r="E165" s="126" t="n"/>
      <c r="F165" s="126" t="n"/>
      <c r="G165" s="126" t="n"/>
      <c r="H165" s="126" t="n"/>
      <c r="I165" s="126" t="n"/>
      <c r="J165" s="188" t="n"/>
      <c r="K165" s="44" t="n"/>
      <c r="L165" s="44" t="n"/>
    </row>
    <row r="166">
      <c r="A166" s="18" t="inlineStr">
        <is>
          <t>Pesticides</t>
        </is>
      </c>
      <c r="B166" s="18" t="inlineStr">
        <is>
          <t>kg / ha of cropland / year</t>
        </is>
      </c>
      <c r="C166" s="37" t="n"/>
      <c r="D166" s="37" t="n"/>
      <c r="E166" s="37" t="n"/>
      <c r="F166" s="37" t="n"/>
      <c r="G166" s="37" t="n"/>
      <c r="H166" s="37" t="n"/>
      <c r="I166" s="37" t="n"/>
      <c r="J166" s="188" t="n"/>
      <c r="K166" s="44" t="n"/>
      <c r="L166" s="44" t="n"/>
    </row>
    <row r="167">
      <c r="A167" s="18" t="inlineStr">
        <is>
          <t>Natural land (forests, wetlands, natural grasslands)</t>
        </is>
      </c>
      <c r="B167" s="18" t="inlineStr">
        <is>
          <t>Ha</t>
        </is>
      </c>
      <c r="C167" s="37" t="n"/>
      <c r="D167" s="37" t="n"/>
      <c r="E167" s="37" t="n"/>
      <c r="F167" s="37" t="n"/>
      <c r="G167" s="37" t="n"/>
      <c r="H167" s="37" t="n"/>
      <c r="I167" s="37" t="n"/>
      <c r="J167" s="188" t="n"/>
      <c r="K167" s="44" t="n"/>
      <c r="L167" s="44" t="n"/>
    </row>
    <row r="168">
      <c r="A168" s="19" t="inlineStr">
        <is>
          <t>Protected lands</t>
        </is>
      </c>
      <c r="B168" s="19" t="inlineStr">
        <is>
          <t>Ha</t>
        </is>
      </c>
      <c r="C168" s="37" t="n"/>
      <c r="D168" s="37" t="n"/>
      <c r="E168" s="37" t="n"/>
      <c r="F168" s="37" t="n"/>
      <c r="G168" s="37" t="n"/>
      <c r="H168" s="37" t="n"/>
      <c r="I168" s="37" t="n"/>
      <c r="J168" s="188" t="n"/>
      <c r="K168" s="44" t="n"/>
      <c r="L168" s="44" t="n"/>
    </row>
    <row r="169">
      <c r="A169" s="122" t="inlineStr">
        <is>
          <t xml:space="preserve">Food security </t>
        </is>
      </c>
      <c r="B169" s="132" t="n"/>
      <c r="C169" s="126" t="n"/>
      <c r="D169" s="126" t="n"/>
      <c r="E169" s="126" t="n"/>
      <c r="F169" s="126" t="n"/>
      <c r="G169" s="126" t="n"/>
      <c r="H169" s="126" t="n"/>
      <c r="I169" s="126" t="n"/>
      <c r="J169" s="188" t="n"/>
      <c r="K169" s="44" t="n"/>
      <c r="L169" s="44" t="n"/>
    </row>
    <row r="170">
      <c r="A170" s="18" t="inlineStr">
        <is>
          <t>Share of population in undernourishment</t>
        </is>
      </c>
      <c r="B170" s="18" t="inlineStr">
        <is>
          <t>%</t>
        </is>
      </c>
      <c r="C170" s="37" t="n"/>
      <c r="D170" s="37" t="n"/>
      <c r="E170" s="37" t="n"/>
      <c r="F170" s="37" t="n"/>
      <c r="G170" s="37" t="n"/>
      <c r="H170" s="37" t="n"/>
      <c r="I170" s="37" t="n"/>
      <c r="J170" s="188" t="n"/>
      <c r="K170" s="44" t="n"/>
      <c r="L170" s="44" t="n"/>
    </row>
    <row r="171">
      <c r="A171" s="133" t="n"/>
      <c r="B171" s="25" t="n"/>
      <c r="J171" s="121"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2"/>
  <sheetViews>
    <sheetView workbookViewId="0">
      <selection activeCell="A6" sqref="A6:XFD7"/>
    </sheetView>
  </sheetViews>
  <sheetFormatPr baseColWidth="8" defaultColWidth="11.5546875" defaultRowHeight="14.4"/>
  <cols>
    <col width="29.77734375" customWidth="1" min="1" max="1"/>
    <col width="45.21875" customWidth="1" min="2" max="3"/>
    <col width="57.21875" customWidth="1" min="4" max="4"/>
    <col width="41.77734375" customWidth="1" min="5" max="5"/>
  </cols>
  <sheetData>
    <row r="1" ht="15.6" customHeight="1">
      <c r="A1" s="104" t="inlineStr">
        <is>
          <t>The Pathways Design Framework: WASTE STORYLINE</t>
        </is>
      </c>
      <c r="B1" s="105" t="n"/>
      <c r="C1" s="105" t="n"/>
      <c r="D1" s="105" t="n"/>
      <c r="E1" s="105" t="n"/>
    </row>
    <row r="2" ht="15.6" customHeight="1">
      <c r="A2" s="2" t="inlineStr">
        <is>
          <t>version Aug 2023</t>
        </is>
      </c>
      <c r="B2" s="105" t="n"/>
      <c r="C2" s="105" t="n"/>
      <c r="D2" s="105" t="n"/>
      <c r="E2" s="105" t="n"/>
    </row>
    <row r="3" ht="15.6" customHeight="1">
      <c r="A3" s="106" t="inlineStr">
        <is>
          <t>Scenario Name:</t>
        </is>
      </c>
      <c r="B3" s="174">
        <f>'User guide'!B12</f>
        <v/>
      </c>
      <c r="C3" s="107" t="n"/>
      <c r="D3" s="106" t="n"/>
      <c r="E3" s="106"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WASTE decarbonization and key other sustainable development priorities </t>
        </is>
      </c>
      <c r="B6" s="42" t="n"/>
      <c r="C6" s="42" t="n"/>
      <c r="D6" s="59" t="n"/>
      <c r="E6" s="44" t="n"/>
    </row>
    <row r="7" ht="15.6" customHeight="1">
      <c r="A7" s="40" t="n"/>
      <c r="B7" s="40" t="n"/>
      <c r="C7" s="40" t="n"/>
      <c r="D7" s="40" t="n"/>
      <c r="E7" s="40" t="n"/>
    </row>
    <row r="8" ht="72" customHeight="1">
      <c r="A8" s="58" t="inlineStr">
        <is>
          <t>1) Solid waste disposal assets</t>
        </is>
      </c>
      <c r="B8" s="42" t="n"/>
      <c r="C8" s="42" t="n"/>
      <c r="D8" s="43" t="inlineStr">
        <is>
          <t>- Who owns the system? 
- How the assets are planned and regulated?   
- What are the measures to reduce emissions from waste treatment? 
- How will you distribute and use the waste?</t>
        </is>
      </c>
      <c r="E8" s="44" t="n"/>
    </row>
    <row r="9" ht="72" customHeight="1">
      <c r="A9" s="58" t="inlineStr">
        <is>
          <t>2) Biological treatment of solid waste</t>
        </is>
      </c>
      <c r="B9" s="42" t="n"/>
      <c r="C9" s="42" t="n"/>
      <c r="D9" s="43" t="inlineStr">
        <is>
          <t>- Who owns the system? 
- How the assets are planned and regulated?   
- What are the measures to reduce emissions from waste treatment? 
- How will you distribute and use the waste?</t>
        </is>
      </c>
      <c r="E9" s="44" t="n"/>
    </row>
    <row r="10" ht="72" customHeight="1">
      <c r="A10" s="58" t="inlineStr">
        <is>
          <t>3) Incineration and open burning of waste</t>
        </is>
      </c>
      <c r="B10" s="42" t="n"/>
      <c r="C10" s="42" t="n"/>
      <c r="D10" s="43" t="inlineStr">
        <is>
          <t>- Who owns the system? 
- How the assets are planned and regulated?   
- What are the measures to reduce emissions from waste treatment? 
- How will you distribute and use the waste?</t>
        </is>
      </c>
      <c r="E10" s="44" t="n"/>
    </row>
    <row r="11" ht="72" customHeight="1">
      <c r="A11" s="58" t="inlineStr">
        <is>
          <t>4) Wastewater treatment and discharge</t>
        </is>
      </c>
      <c r="B11" s="42" t="n"/>
      <c r="C11" s="42" t="n"/>
      <c r="D11" s="43" t="inlineStr">
        <is>
          <t>- Who owns the system? 
- How the assets are planned and regulated?   
- What are the measures to reduce emissions from waste treatment? 
- How will you distribute and use the waste?</t>
        </is>
      </c>
      <c r="E11" s="44" t="n"/>
    </row>
    <row r="12" ht="72" customHeight="1">
      <c r="A12" s="58" t="inlineStr">
        <is>
          <t>5) Others</t>
        </is>
      </c>
      <c r="B12" s="42" t="n"/>
      <c r="C12" s="42" t="n"/>
      <c r="D12" s="43" t="inlineStr">
        <is>
          <t>- Who owns the system? 
- How the assets are planned and regulated?   
- What are the measures to reduce emissions from waste treatment? 
- How will you distribute and use the waste?</t>
        </is>
      </c>
      <c r="E12" s="44"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workbookViewId="0">
      <selection activeCell="A66" sqref="A66"/>
    </sheetView>
  </sheetViews>
  <sheetFormatPr baseColWidth="8" defaultColWidth="11.5546875" defaultRowHeight="14.4"/>
  <cols>
    <col width="37.21875" customWidth="1" min="1" max="1"/>
    <col width="16.77734375" customWidth="1" min="2" max="2"/>
    <col width="18.21875" bestFit="1" customWidth="1" min="10" max="10"/>
    <col width="16.77734375" bestFit="1" customWidth="1" min="11" max="11"/>
    <col width="17.44140625" bestFit="1" customWidth="1" min="12" max="12"/>
  </cols>
  <sheetData>
    <row r="1" ht="15.6" customHeight="1">
      <c r="A1" s="1" t="inlineStr">
        <is>
          <t>The Pathways Design Framework: WASTE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3" t="n"/>
      <c r="B6" s="13" t="n"/>
      <c r="C6" s="13" t="n"/>
      <c r="D6" s="13" t="n"/>
      <c r="E6" s="13" t="n"/>
      <c r="F6" s="13" t="n"/>
      <c r="G6" s="13" t="n"/>
      <c r="H6" s="13" t="n"/>
      <c r="I6" s="13" t="n"/>
      <c r="J6" s="13" t="n"/>
    </row>
    <row r="7">
      <c r="A7" s="64" t="inlineStr">
        <is>
          <t>Extract of the Economy-wide DB TAB relevant rows for this sub-sector</t>
        </is>
      </c>
      <c r="B7" s="65" t="n"/>
      <c r="C7" s="65" t="n"/>
      <c r="D7" s="65" t="n"/>
      <c r="E7" s="65" t="n"/>
      <c r="F7" s="65" t="n"/>
      <c r="G7" s="65" t="n"/>
      <c r="H7" s="65" t="n"/>
      <c r="I7" s="65" t="n"/>
      <c r="J7" s="65" t="n"/>
    </row>
    <row r="8">
      <c r="A8" s="18" t="inlineStr">
        <is>
          <t>Total waste emissions</t>
        </is>
      </c>
      <c r="B8" s="18" t="inlineStr">
        <is>
          <t>MtCO2e</t>
        </is>
      </c>
      <c r="C8" s="142">
        <f>SUM(C9:C11)</f>
        <v/>
      </c>
      <c r="D8" s="142">
        <f>SUM(D9:D11)</f>
        <v/>
      </c>
      <c r="E8" s="142">
        <f>SUM(E9:E11)</f>
        <v/>
      </c>
      <c r="F8" s="142">
        <f>SUM(F9:F11)</f>
        <v/>
      </c>
      <c r="G8" s="142">
        <f>SUM(G9:G11)</f>
        <v/>
      </c>
      <c r="H8" s="142">
        <f>SUM(H9:H11)</f>
        <v/>
      </c>
      <c r="I8" s="142">
        <f>SUM(I9:I11)</f>
        <v/>
      </c>
    </row>
    <row r="9">
      <c r="A9" s="22" t="inlineStr">
        <is>
          <t>of which: CO2 emissions</t>
        </is>
      </c>
      <c r="B9" s="18" t="inlineStr">
        <is>
          <t>MtCO2</t>
        </is>
      </c>
      <c r="C9" s="142">
        <f>C18+C38+C61</f>
        <v/>
      </c>
      <c r="D9" s="142">
        <f>D18+D38+D61</f>
        <v/>
      </c>
      <c r="E9" s="142">
        <f>E18+E38+E61</f>
        <v/>
      </c>
      <c r="F9" s="142">
        <f>F18+F38+F61</f>
        <v/>
      </c>
      <c r="G9" s="142">
        <f>G18+G38+G61</f>
        <v/>
      </c>
      <c r="H9" s="142">
        <f>H18+H38+H61</f>
        <v/>
      </c>
      <c r="I9" s="142">
        <f>I18+I38+I61</f>
        <v/>
      </c>
    </row>
    <row r="10">
      <c r="A10" s="22" t="inlineStr">
        <is>
          <t>of which: CH4 emissions</t>
        </is>
      </c>
      <c r="B10" s="18" t="inlineStr">
        <is>
          <t>MtCO2e</t>
        </is>
      </c>
      <c r="C10" s="142">
        <f>C23+C29+C42+C51+C62</f>
        <v/>
      </c>
      <c r="D10" s="142">
        <f>D23+D29+D42+D51+D62</f>
        <v/>
      </c>
      <c r="E10" s="142">
        <f>E23+E29+E42+E51+E62</f>
        <v/>
      </c>
      <c r="F10" s="142">
        <f>F23+F29+F42+F51+F62</f>
        <v/>
      </c>
      <c r="G10" s="142">
        <f>G23+G29+G42+G51+G62</f>
        <v/>
      </c>
      <c r="H10" s="142">
        <f>H23+H29+H42+H51+H62</f>
        <v/>
      </c>
      <c r="I10" s="142">
        <f>I23+I29+I42+I51+I62</f>
        <v/>
      </c>
    </row>
    <row r="11">
      <c r="A11" s="22" t="inlineStr">
        <is>
          <t>of which: N2O emissions</t>
        </is>
      </c>
      <c r="B11" s="19" t="inlineStr">
        <is>
          <t>MtCO2e</t>
        </is>
      </c>
      <c r="C11" s="162">
        <f>C33+C46+C56+C63</f>
        <v/>
      </c>
      <c r="D11" s="162">
        <f>D33+D46+D56+D63</f>
        <v/>
      </c>
      <c r="E11" s="162">
        <f>E33+E46+E56+E63</f>
        <v/>
      </c>
      <c r="F11" s="162">
        <f>F33+F46+F56+F63</f>
        <v/>
      </c>
      <c r="G11" s="162">
        <f>G33+G46+G56+G63</f>
        <v/>
      </c>
      <c r="H11" s="162">
        <f>H33+H46+H56+H63</f>
        <v/>
      </c>
      <c r="I11" s="162">
        <f>I33+I46+I56+I63</f>
        <v/>
      </c>
    </row>
    <row r="12">
      <c r="A12" s="65" t="n"/>
      <c r="B12" s="65" t="n"/>
      <c r="C12" s="65" t="n"/>
      <c r="D12" s="65" t="n"/>
      <c r="E12" s="65" t="n"/>
      <c r="F12" s="65" t="n"/>
      <c r="G12" s="65" t="n"/>
      <c r="H12" s="65" t="n"/>
      <c r="I12" s="65" t="n"/>
      <c r="J12" s="65" t="n"/>
    </row>
    <row r="13">
      <c r="A13" s="13" t="n"/>
      <c r="B13" s="13" t="n"/>
      <c r="C13" s="13" t="n"/>
      <c r="D13" s="13" t="n"/>
      <c r="E13" s="13" t="n"/>
      <c r="F13" s="13" t="n"/>
      <c r="G13" s="13" t="n"/>
      <c r="H13" s="13" t="n"/>
      <c r="I13" s="13" t="n"/>
      <c r="J13" s="13" t="n"/>
    </row>
    <row r="14">
      <c r="A14" s="14" t="n"/>
      <c r="B14" s="14" t="n"/>
      <c r="C14" s="14" t="n"/>
      <c r="D14" s="14" t="n"/>
      <c r="E14" s="14" t="n"/>
      <c r="F14" s="14" t="n"/>
      <c r="G14" s="14" t="n"/>
      <c r="H14" s="14" t="n"/>
      <c r="I14" s="14" t="n"/>
      <c r="J14" s="14" t="n"/>
      <c r="K14" s="14" t="n"/>
      <c r="L14" s="14" t="n"/>
      <c r="M14" s="14" t="n"/>
      <c r="N14" s="14" t="n"/>
    </row>
    <row r="15" ht="43.2" customHeight="1">
      <c r="A15" s="68" t="inlineStr">
        <is>
          <t>Variable</t>
        </is>
      </c>
      <c r="B15" s="68" t="inlineStr">
        <is>
          <t>Unit</t>
        </is>
      </c>
      <c r="C15" s="68" t="n">
        <v>2010</v>
      </c>
      <c r="D15" s="179">
        <f>'User guide'!B16</f>
        <v/>
      </c>
      <c r="E15" s="68" t="n">
        <v>2030</v>
      </c>
      <c r="F15" s="68" t="n">
        <v>2040</v>
      </c>
      <c r="G15" s="68" t="n">
        <v>2050</v>
      </c>
      <c r="H15" s="68" t="n">
        <v>2060</v>
      </c>
      <c r="I15" s="180" t="n">
        <v>2070</v>
      </c>
      <c r="J15" s="67" t="inlineStr">
        <is>
          <t>Consistency checks</t>
        </is>
      </c>
      <c r="K15" s="67" t="inlineStr">
        <is>
          <t>Method category</t>
        </is>
      </c>
      <c r="L15" s="67" t="inlineStr">
        <is>
          <t>Note &amp; comments</t>
        </is>
      </c>
    </row>
    <row r="16">
      <c r="A16" s="16" t="inlineStr">
        <is>
          <t>Solid waste disposal emissions</t>
        </is>
      </c>
      <c r="B16" s="16" t="n"/>
      <c r="C16" s="16" t="n"/>
      <c r="D16" s="16" t="n"/>
      <c r="E16" s="16" t="n"/>
      <c r="F16" s="16" t="n"/>
      <c r="G16" s="16" t="n"/>
      <c r="H16" s="16" t="n"/>
      <c r="I16" s="16" t="n"/>
      <c r="J16" s="44" t="n"/>
      <c r="K16" s="44" t="n"/>
      <c r="L16" s="44" t="n"/>
    </row>
    <row r="17">
      <c r="A17" s="17" t="inlineStr">
        <is>
          <t>CO2 emissions</t>
        </is>
      </c>
      <c r="B17" s="17" t="n"/>
      <c r="C17" s="17" t="n"/>
      <c r="D17" s="17" t="n"/>
      <c r="E17" s="17" t="n"/>
      <c r="F17" s="17" t="n"/>
      <c r="G17" s="17" t="n"/>
      <c r="H17" s="17" t="n"/>
      <c r="I17" s="17" t="n"/>
      <c r="J17" s="44" t="n"/>
      <c r="K17" s="44" t="n"/>
      <c r="L17" s="44" t="n"/>
    </row>
    <row r="18">
      <c r="A18" s="18" t="inlineStr">
        <is>
          <t>Total CO2 emissions</t>
        </is>
      </c>
      <c r="B18" s="18" t="inlineStr">
        <is>
          <t>MtCO2</t>
        </is>
      </c>
      <c r="C18" s="142">
        <f>SUM(C19:C21)</f>
        <v/>
      </c>
      <c r="D18" s="142">
        <f>SUM(D19:D21)</f>
        <v/>
      </c>
      <c r="E18" s="142">
        <f>SUM(E19:E21)</f>
        <v/>
      </c>
      <c r="F18" s="142">
        <f>SUM(F19:F21)</f>
        <v/>
      </c>
      <c r="G18" s="142">
        <f>SUM(G19:G21)</f>
        <v/>
      </c>
      <c r="H18" s="142">
        <f>SUM(H19:H21)</f>
        <v/>
      </c>
      <c r="I18" s="142">
        <f>SUM(I19:I21)</f>
        <v/>
      </c>
      <c r="J18" s="44" t="n"/>
      <c r="K18" s="44" t="n"/>
      <c r="L18" s="44" t="n"/>
    </row>
    <row r="19">
      <c r="A19" s="18" t="inlineStr">
        <is>
          <t>Managed waste disposal sites</t>
        </is>
      </c>
      <c r="B19" s="18" t="inlineStr">
        <is>
          <t>MtCO2</t>
        </is>
      </c>
      <c r="C19" s="37" t="n"/>
      <c r="D19" s="37" t="n"/>
      <c r="E19" s="37" t="n"/>
      <c r="F19" s="37" t="n"/>
      <c r="G19" s="37" t="n"/>
      <c r="H19" s="37" t="n"/>
      <c r="I19" s="37" t="n"/>
      <c r="J19" s="44" t="n"/>
      <c r="K19" s="44" t="n"/>
      <c r="L19" s="44" t="n"/>
    </row>
    <row r="20">
      <c r="A20" s="18" t="inlineStr">
        <is>
          <t>Unmanaged waste disposal sites</t>
        </is>
      </c>
      <c r="B20" s="18" t="inlineStr">
        <is>
          <t>MtCO2</t>
        </is>
      </c>
      <c r="C20" s="37" t="n"/>
      <c r="D20" s="37" t="n"/>
      <c r="E20" s="37" t="n"/>
      <c r="F20" s="37" t="n"/>
      <c r="G20" s="37" t="n"/>
      <c r="H20" s="37" t="n"/>
      <c r="I20" s="37" t="n"/>
      <c r="J20" s="44" t="n"/>
      <c r="K20" s="44" t="n"/>
      <c r="L20" s="44" t="n"/>
    </row>
    <row r="21">
      <c r="A21" s="18" t="inlineStr">
        <is>
          <t>Uncategorized waste disposal sites</t>
        </is>
      </c>
      <c r="B21" s="18" t="inlineStr">
        <is>
          <t>MtCO2</t>
        </is>
      </c>
      <c r="C21" s="37" t="n"/>
      <c r="D21" s="37" t="n"/>
      <c r="E21" s="37" t="n"/>
      <c r="F21" s="37" t="n"/>
      <c r="G21" s="37" t="n"/>
      <c r="H21" s="37" t="n"/>
      <c r="I21" s="37" t="n"/>
      <c r="J21" s="44" t="n"/>
      <c r="K21" s="44" t="n"/>
      <c r="L21" s="44" t="n"/>
    </row>
    <row r="22">
      <c r="A22" s="17" t="inlineStr">
        <is>
          <t>CH4 emissions</t>
        </is>
      </c>
      <c r="B22" s="17" t="n"/>
      <c r="C22" s="17" t="n"/>
      <c r="D22" s="17" t="n"/>
      <c r="E22" s="17" t="n"/>
      <c r="F22" s="17" t="n"/>
      <c r="G22" s="17" t="n"/>
      <c r="H22" s="17" t="n"/>
      <c r="I22" s="17" t="n"/>
      <c r="J22" s="44" t="n"/>
      <c r="K22" s="44" t="n"/>
      <c r="L22" s="44" t="n"/>
    </row>
    <row r="23">
      <c r="A23" s="18" t="inlineStr">
        <is>
          <t>Total CH4 emissions</t>
        </is>
      </c>
      <c r="B23" s="18" t="inlineStr">
        <is>
          <t>MtCO2e</t>
        </is>
      </c>
      <c r="C23" s="142">
        <f>SUM(C24:C26)</f>
        <v/>
      </c>
      <c r="D23" s="142">
        <f>SUM(D24:D26)</f>
        <v/>
      </c>
      <c r="E23" s="142">
        <f>SUM(E24:E26)</f>
        <v/>
      </c>
      <c r="F23" s="142">
        <f>SUM(F24:F26)</f>
        <v/>
      </c>
      <c r="G23" s="142">
        <f>SUM(G24:G26)</f>
        <v/>
      </c>
      <c r="H23" s="142">
        <f>SUM(H24:H26)</f>
        <v/>
      </c>
      <c r="I23" s="142">
        <f>SUM(I24:I26)</f>
        <v/>
      </c>
      <c r="J23" s="44" t="n"/>
      <c r="K23" s="44" t="n"/>
      <c r="L23" s="44" t="n"/>
    </row>
    <row r="24">
      <c r="A24" s="18" t="inlineStr">
        <is>
          <t>Managed waste disposal sites</t>
        </is>
      </c>
      <c r="B24" s="18" t="inlineStr">
        <is>
          <t>MtCO2e</t>
        </is>
      </c>
      <c r="C24" s="37" t="n"/>
      <c r="D24" s="37" t="n"/>
      <c r="E24" s="37" t="n">
        <v>15.926779</v>
      </c>
      <c r="F24" s="37" t="n">
        <v>11.606946</v>
      </c>
      <c r="G24" s="37" t="n">
        <v>9.142904</v>
      </c>
      <c r="H24" s="37" t="n"/>
      <c r="I24" s="37" t="n"/>
      <c r="J24" s="44" t="n"/>
      <c r="K24" s="44" t="n"/>
      <c r="L24" s="44" t="n"/>
    </row>
    <row r="25">
      <c r="A25" s="18" t="inlineStr">
        <is>
          <t>Unmanaged waste disposal sites</t>
        </is>
      </c>
      <c r="B25" s="18" t="inlineStr">
        <is>
          <t>MtCO2e</t>
        </is>
      </c>
      <c r="C25" s="37" t="n"/>
      <c r="D25" s="37" t="n"/>
      <c r="E25" s="37" t="n"/>
      <c r="F25" s="37" t="n"/>
      <c r="G25" s="37" t="n"/>
      <c r="H25" s="37" t="n"/>
      <c r="I25" s="37" t="n"/>
      <c r="J25" s="44" t="n"/>
      <c r="K25" s="44" t="n"/>
      <c r="L25" s="44" t="n"/>
    </row>
    <row r="26">
      <c r="A26" s="18" t="inlineStr">
        <is>
          <t>Uncategorized waste disposal sites</t>
        </is>
      </c>
      <c r="B26" s="18" t="inlineStr">
        <is>
          <t>MtCO2e</t>
        </is>
      </c>
      <c r="C26" s="37" t="n"/>
      <c r="D26" s="37" t="n"/>
      <c r="E26" s="37" t="n"/>
      <c r="F26" s="37" t="n"/>
      <c r="G26" s="37" t="n"/>
      <c r="H26" s="37" t="n"/>
      <c r="I26" s="37" t="n"/>
      <c r="J26" s="44" t="n"/>
      <c r="K26" s="44" t="n"/>
      <c r="L26" s="44" t="n"/>
    </row>
    <row r="27">
      <c r="A27" s="16" t="inlineStr">
        <is>
          <t>Biological treatment of solid waste</t>
        </is>
      </c>
      <c r="B27" s="16" t="n"/>
      <c r="C27" s="16" t="n"/>
      <c r="D27" s="16" t="n"/>
      <c r="E27" s="16" t="n"/>
      <c r="F27" s="16" t="n"/>
      <c r="G27" s="16" t="n"/>
      <c r="H27" s="16" t="n"/>
      <c r="I27" s="16" t="n"/>
      <c r="J27" s="44" t="n"/>
      <c r="K27" s="44" t="n"/>
      <c r="L27" s="44" t="n"/>
    </row>
    <row r="28">
      <c r="A28" s="17" t="inlineStr">
        <is>
          <t>CH4 emissions</t>
        </is>
      </c>
      <c r="B28" s="17" t="n"/>
      <c r="C28" s="17" t="n"/>
      <c r="D28" s="17" t="n"/>
      <c r="E28" s="17" t="n"/>
      <c r="F28" s="17" t="n"/>
      <c r="G28" s="17" t="n"/>
      <c r="H28" s="17" t="n"/>
      <c r="I28" s="17" t="n"/>
      <c r="J28" s="44" t="n"/>
      <c r="K28" s="44" t="n"/>
      <c r="L28" s="44" t="n"/>
    </row>
    <row r="29">
      <c r="A29" s="18" t="inlineStr">
        <is>
          <t>Total CH4 emissions</t>
        </is>
      </c>
      <c r="B29" s="18" t="inlineStr">
        <is>
          <t>MtCO2e</t>
        </is>
      </c>
      <c r="C29" s="142">
        <f>SUM(C30:C31)</f>
        <v/>
      </c>
      <c r="D29" s="142">
        <f>SUM(D30:D31)</f>
        <v/>
      </c>
      <c r="E29" s="142">
        <f>SUM(E30:E31)</f>
        <v/>
      </c>
      <c r="F29" s="142">
        <f>SUM(F30:F31)</f>
        <v/>
      </c>
      <c r="G29" s="142">
        <f>SUM(G30:G31)</f>
        <v/>
      </c>
      <c r="H29" s="142">
        <f>SUM(H30:H31)</f>
        <v/>
      </c>
      <c r="I29" s="142">
        <f>SUM(I30:I31)</f>
        <v/>
      </c>
      <c r="J29" s="44" t="n"/>
      <c r="K29" s="44" t="n"/>
      <c r="L29" s="44" t="n"/>
    </row>
    <row r="30">
      <c r="A30" s="19" t="inlineStr">
        <is>
          <t>Composting</t>
        </is>
      </c>
      <c r="B30" s="18" t="inlineStr">
        <is>
          <t>MtCO2e</t>
        </is>
      </c>
      <c r="C30" s="37" t="n"/>
      <c r="D30" s="37" t="n"/>
      <c r="E30" s="37" t="n">
        <v>1.021251</v>
      </c>
      <c r="F30" s="37" t="n">
        <v>1.133482</v>
      </c>
      <c r="G30" s="37" t="n">
        <v>1.2948</v>
      </c>
      <c r="H30" s="37" t="n"/>
      <c r="I30" s="37" t="n"/>
      <c r="J30" s="44" t="n"/>
      <c r="K30" s="44" t="n"/>
      <c r="L30" s="44" t="n"/>
    </row>
    <row r="31">
      <c r="A31" s="19" t="inlineStr">
        <is>
          <t>Anaerobic digestion at biogas facilities</t>
        </is>
      </c>
      <c r="B31" s="18" t="inlineStr">
        <is>
          <t>MtCO2e</t>
        </is>
      </c>
      <c r="C31" s="37" t="n"/>
      <c r="D31" s="37" t="n"/>
      <c r="E31" s="37" t="n"/>
      <c r="F31" s="37" t="n"/>
      <c r="G31" s="37" t="n"/>
      <c r="H31" s="37" t="n"/>
      <c r="I31" s="37" t="n"/>
      <c r="J31" s="44" t="n"/>
      <c r="K31" s="44" t="n"/>
      <c r="L31" s="44" t="n"/>
    </row>
    <row r="32">
      <c r="A32" s="17" t="inlineStr">
        <is>
          <t>N2O emissions</t>
        </is>
      </c>
      <c r="B32" s="17" t="n"/>
      <c r="C32" s="17" t="n"/>
      <c r="D32" s="17" t="n"/>
      <c r="E32" s="17" t="n"/>
      <c r="F32" s="17" t="n"/>
      <c r="G32" s="17" t="n"/>
      <c r="H32" s="17" t="n"/>
      <c r="I32" s="17" t="n"/>
      <c r="J32" s="44" t="n"/>
      <c r="K32" s="44" t="n"/>
      <c r="L32" s="44" t="n"/>
    </row>
    <row r="33">
      <c r="A33" s="18" t="inlineStr">
        <is>
          <t>Total N2O emissions</t>
        </is>
      </c>
      <c r="B33" s="18" t="inlineStr">
        <is>
          <t>MtCO2e</t>
        </is>
      </c>
      <c r="C33" s="142">
        <f>SUM(C34:C35)</f>
        <v/>
      </c>
      <c r="D33" s="142">
        <f>SUM(D34:D35)</f>
        <v/>
      </c>
      <c r="E33" s="142">
        <f>SUM(E34:E35)</f>
        <v/>
      </c>
      <c r="F33" s="142">
        <f>SUM(F34:F35)</f>
        <v/>
      </c>
      <c r="G33" s="142">
        <f>SUM(G34:G35)</f>
        <v/>
      </c>
      <c r="H33" s="142">
        <f>SUM(H34:H35)</f>
        <v/>
      </c>
      <c r="I33" s="142">
        <f>SUM(I34:I35)</f>
        <v/>
      </c>
      <c r="J33" s="44" t="n"/>
      <c r="K33" s="44" t="n"/>
      <c r="L33" s="44" t="n"/>
    </row>
    <row r="34">
      <c r="A34" s="19" t="inlineStr">
        <is>
          <t>Composting</t>
        </is>
      </c>
      <c r="B34" s="18" t="inlineStr">
        <is>
          <t>MtCO2e</t>
        </is>
      </c>
      <c r="C34" s="37" t="n"/>
      <c r="D34" s="37" t="n"/>
      <c r="E34" s="37" t="n">
        <v>0.567317</v>
      </c>
      <c r="F34" s="37" t="n">
        <v>0.629663</v>
      </c>
      <c r="G34" s="37" t="n">
        <v>0.719278</v>
      </c>
      <c r="H34" s="37" t="n"/>
      <c r="I34" s="37" t="n"/>
      <c r="J34" s="44" t="n"/>
      <c r="K34" s="44" t="n"/>
      <c r="L34" s="44" t="n"/>
    </row>
    <row r="35">
      <c r="A35" s="19" t="inlineStr">
        <is>
          <t>Anaerobic digestion at biogas facilities</t>
        </is>
      </c>
      <c r="B35" s="18" t="inlineStr">
        <is>
          <t>MtCO2e</t>
        </is>
      </c>
      <c r="C35" s="37" t="n"/>
      <c r="D35" s="37" t="n"/>
      <c r="E35" s="37" t="n"/>
      <c r="F35" s="37" t="n"/>
      <c r="G35" s="37" t="n"/>
      <c r="H35" s="37" t="n"/>
      <c r="I35" s="37" t="n"/>
      <c r="J35" s="44" t="n"/>
      <c r="K35" s="44" t="n"/>
      <c r="L35" s="44" t="n"/>
    </row>
    <row r="36">
      <c r="A36" s="16" t="inlineStr">
        <is>
          <t>Incineration and open burning of waste</t>
        </is>
      </c>
      <c r="B36" s="16" t="n"/>
      <c r="C36" s="16" t="n"/>
      <c r="D36" s="16" t="n"/>
      <c r="E36" s="16" t="n"/>
      <c r="F36" s="16" t="n"/>
      <c r="G36" s="16" t="n"/>
      <c r="H36" s="16" t="n"/>
      <c r="I36" s="16" t="n"/>
      <c r="J36" s="44" t="n"/>
      <c r="K36" s="44" t="n"/>
      <c r="L36" s="44" t="n"/>
    </row>
    <row r="37">
      <c r="A37" s="17" t="inlineStr">
        <is>
          <t>CO2 emissions</t>
        </is>
      </c>
      <c r="B37" s="17" t="n"/>
      <c r="C37" s="17" t="n"/>
      <c r="D37" s="17" t="n"/>
      <c r="E37" s="17" t="n"/>
      <c r="F37" s="17" t="n"/>
      <c r="G37" s="17" t="n"/>
      <c r="H37" s="17" t="n"/>
      <c r="I37" s="17" t="n"/>
      <c r="J37" s="44" t="n"/>
      <c r="K37" s="44" t="n"/>
      <c r="L37" s="44" t="n"/>
    </row>
    <row r="38">
      <c r="A38" s="18" t="inlineStr">
        <is>
          <t>Total CO2 emissions</t>
        </is>
      </c>
      <c r="B38" s="18" t="inlineStr">
        <is>
          <t>MtCO2</t>
        </is>
      </c>
      <c r="C38" s="142">
        <f>SUM(C39:C40)</f>
        <v/>
      </c>
      <c r="D38" s="142">
        <f>SUM(D39:D40)</f>
        <v/>
      </c>
      <c r="E38" s="142">
        <f>SUM(E39:E40)</f>
        <v/>
      </c>
      <c r="F38" s="142">
        <f>SUM(F39:F40)</f>
        <v/>
      </c>
      <c r="G38" s="142">
        <f>SUM(G39:G40)</f>
        <v/>
      </c>
      <c r="H38" s="142">
        <f>SUM(H39:H40)</f>
        <v/>
      </c>
      <c r="I38" s="142">
        <f>SUM(I39:I40)</f>
        <v/>
      </c>
      <c r="J38" s="44" t="n"/>
      <c r="K38" s="44" t="n"/>
      <c r="L38" s="44" t="n"/>
    </row>
    <row r="39">
      <c r="A39" s="18" t="inlineStr">
        <is>
          <t>Waste incineration</t>
        </is>
      </c>
      <c r="B39" s="18" t="inlineStr">
        <is>
          <t>MtCO2</t>
        </is>
      </c>
      <c r="C39" s="37" t="n"/>
      <c r="D39" s="37" t="n"/>
      <c r="E39" s="37" t="n"/>
      <c r="F39" s="37" t="n"/>
      <c r="G39" s="37" t="n"/>
      <c r="H39" s="37" t="n"/>
      <c r="I39" s="37" t="n"/>
      <c r="J39" s="44" t="n"/>
      <c r="K39" s="44" t="n"/>
      <c r="L39" s="44" t="n"/>
    </row>
    <row r="40">
      <c r="A40" s="18" t="inlineStr">
        <is>
          <t>Open burning of waste</t>
        </is>
      </c>
      <c r="B40" s="18" t="inlineStr">
        <is>
          <t>MtCO2</t>
        </is>
      </c>
      <c r="C40" s="37" t="n"/>
      <c r="D40" s="37" t="n"/>
      <c r="E40" s="37" t="n">
        <v>0.022152</v>
      </c>
      <c r="F40" s="37" t="n">
        <v>0.013214</v>
      </c>
      <c r="G40" s="37" t="n">
        <v>0.008539</v>
      </c>
      <c r="H40" s="37" t="n"/>
      <c r="I40" s="37" t="n"/>
      <c r="J40" s="44" t="n"/>
      <c r="K40" s="44" t="n"/>
      <c r="L40" s="44" t="n"/>
    </row>
    <row r="41">
      <c r="A41" s="17" t="inlineStr">
        <is>
          <t>CH4 emissions</t>
        </is>
      </c>
      <c r="B41" s="17" t="n"/>
      <c r="C41" s="17" t="n"/>
      <c r="D41" s="17" t="n"/>
      <c r="E41" s="17" t="n"/>
      <c r="F41" s="17" t="n"/>
      <c r="G41" s="17" t="n"/>
      <c r="H41" s="17" t="n"/>
      <c r="I41" s="17" t="n"/>
      <c r="J41" s="44" t="n"/>
      <c r="K41" s="44" t="n"/>
      <c r="L41" s="44" t="n"/>
    </row>
    <row r="42">
      <c r="A42" s="18" t="inlineStr">
        <is>
          <t>Total CH4 emissions</t>
        </is>
      </c>
      <c r="B42" s="18" t="inlineStr">
        <is>
          <t>MtCO2e</t>
        </is>
      </c>
      <c r="C42" s="142">
        <f>SUM(C43:C44)</f>
        <v/>
      </c>
      <c r="D42" s="142">
        <f>SUM(D43:D44)</f>
        <v/>
      </c>
      <c r="E42" s="142">
        <f>SUM(E43:E44)</f>
        <v/>
      </c>
      <c r="F42" s="142">
        <f>SUM(F43:F44)</f>
        <v/>
      </c>
      <c r="G42" s="142">
        <f>SUM(G43:G44)</f>
        <v/>
      </c>
      <c r="H42" s="142">
        <f>SUM(H43:H44)</f>
        <v/>
      </c>
      <c r="I42" s="142">
        <f>SUM(I43:I44)</f>
        <v/>
      </c>
      <c r="J42" s="44" t="n"/>
      <c r="K42" s="44" t="n"/>
      <c r="L42" s="44" t="n"/>
    </row>
    <row r="43">
      <c r="A43" s="18" t="inlineStr">
        <is>
          <t>Waste incineration</t>
        </is>
      </c>
      <c r="B43" s="18" t="inlineStr">
        <is>
          <t>MtCO2e</t>
        </is>
      </c>
      <c r="C43" s="37" t="n"/>
      <c r="D43" s="37" t="n"/>
      <c r="E43" s="37" t="n"/>
      <c r="F43" s="37" t="n"/>
      <c r="G43" s="37" t="n"/>
      <c r="H43" s="37" t="n"/>
      <c r="I43" s="37" t="n"/>
      <c r="J43" s="44" t="n"/>
      <c r="K43" s="44" t="n"/>
      <c r="L43" s="44" t="n"/>
    </row>
    <row r="44">
      <c r="A44" s="18" t="inlineStr">
        <is>
          <t>Open burning of waste</t>
        </is>
      </c>
      <c r="B44" s="18" t="inlineStr">
        <is>
          <t>MtCO2e</t>
        </is>
      </c>
      <c r="C44" s="37" t="n"/>
      <c r="D44" s="37" t="n"/>
      <c r="E44" s="37" t="n">
        <v>0.208701</v>
      </c>
      <c r="F44" s="37" t="n">
        <v>0.124489</v>
      </c>
      <c r="G44" s="37" t="n">
        <v>0.08044999999999999</v>
      </c>
      <c r="H44" s="37" t="n"/>
      <c r="I44" s="37" t="n"/>
      <c r="J44" s="44" t="n"/>
      <c r="K44" s="44" t="n"/>
      <c r="L44" s="44" t="n"/>
    </row>
    <row r="45">
      <c r="A45" s="17" t="inlineStr">
        <is>
          <t>N2O emissions</t>
        </is>
      </c>
      <c r="B45" s="17" t="n"/>
      <c r="C45" s="17" t="n"/>
      <c r="D45" s="17" t="n"/>
      <c r="E45" s="17" t="n"/>
      <c r="F45" s="17" t="n"/>
      <c r="G45" s="17" t="n"/>
      <c r="H45" s="17" t="n"/>
      <c r="I45" s="17" t="n"/>
      <c r="J45" s="44" t="n"/>
      <c r="K45" s="44" t="n"/>
      <c r="L45" s="44" t="n"/>
    </row>
    <row r="46">
      <c r="A46" s="18" t="inlineStr">
        <is>
          <t>Total N2O emissions</t>
        </is>
      </c>
      <c r="B46" s="18" t="inlineStr">
        <is>
          <t>MtCO2e</t>
        </is>
      </c>
      <c r="C46" s="142">
        <f>SUM(C47:C48)</f>
        <v/>
      </c>
      <c r="D46" s="142">
        <f>SUM(D47:D48)</f>
        <v/>
      </c>
      <c r="E46" s="142">
        <f>SUM(E47:E48)</f>
        <v/>
      </c>
      <c r="F46" s="142">
        <f>SUM(F47:F48)</f>
        <v/>
      </c>
      <c r="G46" s="142">
        <f>SUM(G47:G48)</f>
        <v/>
      </c>
      <c r="H46" s="142">
        <f>SUM(H47:H48)</f>
        <v/>
      </c>
      <c r="I46" s="142">
        <f>SUM(I47:I48)</f>
        <v/>
      </c>
      <c r="J46" s="44" t="n"/>
      <c r="K46" s="44" t="n"/>
      <c r="L46" s="44" t="n"/>
    </row>
    <row r="47">
      <c r="A47" s="18" t="inlineStr">
        <is>
          <t>Waste incineration</t>
        </is>
      </c>
      <c r="B47" s="18" t="inlineStr">
        <is>
          <t>MtCO2e</t>
        </is>
      </c>
      <c r="C47" s="37" t="n"/>
      <c r="D47" s="37" t="n"/>
      <c r="E47" s="37" t="n"/>
      <c r="F47" s="37" t="n"/>
      <c r="G47" s="37" t="n"/>
      <c r="H47" s="37" t="n"/>
      <c r="I47" s="37" t="n"/>
      <c r="J47" s="44" t="n"/>
      <c r="K47" s="44" t="n"/>
      <c r="L47" s="44" t="n"/>
    </row>
    <row r="48">
      <c r="A48" s="18" t="inlineStr">
        <is>
          <t>Open burning of waste</t>
        </is>
      </c>
      <c r="B48" s="18" t="inlineStr">
        <is>
          <t>MtCO2e</t>
        </is>
      </c>
      <c r="C48" s="37" t="n"/>
      <c r="D48" s="37" t="n"/>
      <c r="E48" s="37" t="n">
        <v>0.027498</v>
      </c>
      <c r="F48" s="37" t="n">
        <v>0.016403</v>
      </c>
      <c r="G48" s="37" t="n">
        <v>0.0106</v>
      </c>
      <c r="H48" s="37" t="n"/>
      <c r="I48" s="37" t="n"/>
      <c r="J48" s="44" t="n"/>
      <c r="K48" s="44" t="n"/>
      <c r="L48" s="44" t="n"/>
    </row>
    <row r="49">
      <c r="A49" s="16" t="inlineStr">
        <is>
          <t>Wastewater treatment and discharge</t>
        </is>
      </c>
      <c r="B49" s="16" t="n"/>
      <c r="C49" s="16" t="n"/>
      <c r="D49" s="16" t="n"/>
      <c r="E49" s="16" t="n"/>
      <c r="F49" s="16" t="n"/>
      <c r="G49" s="16" t="n"/>
      <c r="H49" s="16" t="n"/>
      <c r="I49" s="16" t="n"/>
      <c r="J49" s="44" t="n"/>
      <c r="K49" s="44" t="n"/>
      <c r="L49" s="44" t="n"/>
    </row>
    <row r="50">
      <c r="A50" s="17" t="inlineStr">
        <is>
          <t>CH4 emissions</t>
        </is>
      </c>
      <c r="B50" s="17" t="n"/>
      <c r="C50" s="17" t="n"/>
      <c r="D50" s="17" t="n"/>
      <c r="E50" s="17" t="n"/>
      <c r="F50" s="17" t="n"/>
      <c r="G50" s="17" t="n"/>
      <c r="H50" s="17" t="n"/>
      <c r="I50" s="17" t="n"/>
      <c r="J50" s="44" t="n"/>
      <c r="K50" s="44" t="n"/>
      <c r="L50" s="44" t="n"/>
    </row>
    <row r="51">
      <c r="A51" s="18" t="inlineStr">
        <is>
          <t>Total CH4 emissions</t>
        </is>
      </c>
      <c r="B51" s="18" t="inlineStr">
        <is>
          <t>MtCO2e</t>
        </is>
      </c>
      <c r="C51" s="142">
        <f>SUM(C52:C54)</f>
        <v/>
      </c>
      <c r="D51" s="142">
        <f>SUM(D52:D54)</f>
        <v/>
      </c>
      <c r="E51" s="142">
        <f>SUM(E52:E54)</f>
        <v/>
      </c>
      <c r="F51" s="142">
        <f>SUM(F52:F54)</f>
        <v/>
      </c>
      <c r="G51" s="142">
        <f>SUM(G52:G54)</f>
        <v/>
      </c>
      <c r="H51" s="142">
        <f>SUM(H52:H54)</f>
        <v/>
      </c>
      <c r="I51" s="142">
        <f>SUM(I52:I54)</f>
        <v/>
      </c>
      <c r="J51" s="44" t="n"/>
      <c r="K51" s="44" t="n"/>
      <c r="L51" s="44" t="n"/>
    </row>
    <row r="52">
      <c r="A52" s="19" t="inlineStr">
        <is>
          <t>Domestic wastewater</t>
        </is>
      </c>
      <c r="B52" s="18" t="inlineStr">
        <is>
          <t>MtCO2e</t>
        </is>
      </c>
      <c r="C52" s="37" t="n"/>
      <c r="D52" s="37" t="n"/>
      <c r="E52" s="37" t="n"/>
      <c r="F52" s="37" t="n"/>
      <c r="G52" s="37" t="n"/>
      <c r="H52" s="37" t="n"/>
      <c r="I52" s="37" t="n"/>
      <c r="J52" s="44" t="n"/>
      <c r="K52" s="44" t="n"/>
      <c r="L52" s="44" t="n"/>
    </row>
    <row r="53">
      <c r="A53" s="19" t="inlineStr">
        <is>
          <t>Industrial wastewater</t>
        </is>
      </c>
      <c r="B53" s="18" t="inlineStr">
        <is>
          <t>MtCO2e</t>
        </is>
      </c>
      <c r="C53" s="37" t="n"/>
      <c r="D53" s="37" t="n"/>
      <c r="E53" s="37" t="n"/>
      <c r="F53" s="37" t="n"/>
      <c r="G53" s="37" t="n"/>
      <c r="H53" s="37" t="n"/>
      <c r="I53" s="37" t="n"/>
      <c r="J53" s="44" t="n"/>
      <c r="K53" s="44" t="n"/>
      <c r="L53" s="44" t="n"/>
    </row>
    <row r="54">
      <c r="A54" s="19" t="inlineStr">
        <is>
          <t>Other (please specify)</t>
        </is>
      </c>
      <c r="B54" s="18" t="inlineStr">
        <is>
          <t>MtCO2e</t>
        </is>
      </c>
      <c r="C54" s="37" t="n"/>
      <c r="D54" s="37" t="n"/>
      <c r="E54" s="37" t="n">
        <v>4.82769</v>
      </c>
      <c r="F54" s="37" t="n">
        <v>5.724728</v>
      </c>
      <c r="G54" s="37" t="n">
        <v>6.586154</v>
      </c>
      <c r="H54" s="37" t="n"/>
      <c r="I54" s="37" t="n"/>
      <c r="J54" s="44" t="n"/>
      <c r="K54" s="44" t="n"/>
      <c r="L54" s="44" t="n"/>
    </row>
    <row r="55">
      <c r="A55" s="17" t="inlineStr">
        <is>
          <t>N2O emissions</t>
        </is>
      </c>
      <c r="B55" s="17" t="n"/>
      <c r="C55" s="17" t="n"/>
      <c r="D55" s="17" t="n"/>
      <c r="E55" s="17" t="n"/>
      <c r="F55" s="17" t="n"/>
      <c r="G55" s="17" t="n"/>
      <c r="H55" s="17" t="n"/>
      <c r="I55" s="17" t="n"/>
      <c r="J55" s="44" t="n"/>
      <c r="K55" s="44" t="n"/>
      <c r="L55" s="44" t="n"/>
    </row>
    <row r="56">
      <c r="A56" s="18" t="inlineStr">
        <is>
          <t>Total N2O emissions</t>
        </is>
      </c>
      <c r="B56" s="18" t="inlineStr">
        <is>
          <t>MtCO2e</t>
        </is>
      </c>
      <c r="C56" s="142">
        <f>SUM(C57:C59)</f>
        <v/>
      </c>
      <c r="D56" s="142">
        <f>SUM(D57:D59)</f>
        <v/>
      </c>
      <c r="E56" s="142">
        <f>SUM(E57:E59)</f>
        <v/>
      </c>
      <c r="F56" s="142">
        <f>SUM(F57:F59)</f>
        <v/>
      </c>
      <c r="G56" s="142">
        <f>SUM(G57:G59)</f>
        <v/>
      </c>
      <c r="H56" s="142">
        <f>SUM(H57:H59)</f>
        <v/>
      </c>
      <c r="I56" s="142">
        <f>SUM(I57:I59)</f>
        <v/>
      </c>
      <c r="J56" s="44" t="n"/>
      <c r="K56" s="44" t="n"/>
      <c r="L56" s="44" t="n"/>
    </row>
    <row r="57">
      <c r="A57" s="19" t="inlineStr">
        <is>
          <t>Domestic wastewater</t>
        </is>
      </c>
      <c r="B57" s="18" t="inlineStr">
        <is>
          <t>MtCO2e</t>
        </is>
      </c>
      <c r="C57" s="37" t="n"/>
      <c r="D57" s="37" t="n"/>
      <c r="E57" s="37" t="n"/>
      <c r="F57" s="37" t="n"/>
      <c r="G57" s="37" t="n"/>
      <c r="H57" s="37" t="n"/>
      <c r="I57" s="37" t="n"/>
      <c r="J57" s="44" t="n"/>
      <c r="K57" s="44" t="n"/>
      <c r="L57" s="44" t="n"/>
    </row>
    <row r="58">
      <c r="A58" s="19" t="inlineStr">
        <is>
          <t>Industrial wastewater</t>
        </is>
      </c>
      <c r="B58" s="18" t="inlineStr">
        <is>
          <t>MtCO2e</t>
        </is>
      </c>
      <c r="C58" s="37" t="n"/>
      <c r="D58" s="37" t="n"/>
      <c r="E58" s="37" t="n"/>
      <c r="F58" s="37" t="n"/>
      <c r="G58" s="37" t="n"/>
      <c r="H58" s="37" t="n"/>
      <c r="I58" s="37" t="n"/>
      <c r="J58" s="44" t="n"/>
      <c r="K58" s="44" t="n"/>
      <c r="L58" s="44" t="n"/>
    </row>
    <row r="59">
      <c r="A59" s="19" t="inlineStr">
        <is>
          <t>Other (please specify)</t>
        </is>
      </c>
      <c r="B59" s="18" t="inlineStr">
        <is>
          <t>MtCO2e</t>
        </is>
      </c>
      <c r="C59" s="37" t="n"/>
      <c r="D59" s="37" t="n"/>
      <c r="E59" s="37" t="n">
        <v>0.8639559999999999</v>
      </c>
      <c r="F59" s="37" t="n">
        <v>0.931494</v>
      </c>
      <c r="G59" s="37" t="n">
        <v>0.98248</v>
      </c>
      <c r="H59" s="37" t="n"/>
      <c r="I59" s="37" t="n"/>
      <c r="J59" s="44" t="n"/>
      <c r="K59" s="44" t="n"/>
      <c r="L59" s="44" t="n"/>
    </row>
    <row r="60">
      <c r="A60" s="16" t="inlineStr">
        <is>
          <t>Other (please specify)</t>
        </is>
      </c>
      <c r="B60" s="16" t="n"/>
      <c r="C60" s="16" t="n"/>
      <c r="D60" s="16" t="n"/>
      <c r="E60" s="16" t="n"/>
      <c r="F60" s="16" t="n"/>
      <c r="G60" s="16" t="n"/>
      <c r="H60" s="16" t="n"/>
      <c r="I60" s="16" t="n"/>
      <c r="J60" s="44" t="n"/>
      <c r="K60" s="44" t="n"/>
      <c r="L60" s="44" t="n"/>
    </row>
    <row r="61">
      <c r="A61" s="18" t="inlineStr">
        <is>
          <t>Total CO2 emissions</t>
        </is>
      </c>
      <c r="B61" s="18" t="inlineStr">
        <is>
          <t>MtCO2</t>
        </is>
      </c>
      <c r="C61" s="37" t="n"/>
      <c r="D61" s="37" t="n"/>
      <c r="E61" s="37" t="n"/>
      <c r="F61" s="37" t="n"/>
      <c r="G61" s="37" t="n"/>
      <c r="H61" s="37" t="n"/>
      <c r="I61" s="37" t="n"/>
      <c r="J61" s="44" t="n"/>
      <c r="K61" s="44" t="n"/>
      <c r="L61" s="44" t="n"/>
    </row>
    <row r="62">
      <c r="A62" s="18" t="inlineStr">
        <is>
          <t>Total CH4 emissions</t>
        </is>
      </c>
      <c r="B62" s="18" t="inlineStr">
        <is>
          <t>MtCO2e</t>
        </is>
      </c>
      <c r="C62" s="37" t="n"/>
      <c r="D62" s="37" t="n"/>
      <c r="E62" s="37" t="n"/>
      <c r="F62" s="37" t="n"/>
      <c r="G62" s="37" t="n"/>
      <c r="H62" s="37" t="n"/>
      <c r="I62" s="37" t="n"/>
      <c r="J62" s="44" t="n"/>
      <c r="K62" s="44" t="n"/>
      <c r="L62" s="44" t="n"/>
    </row>
    <row r="63">
      <c r="A63" s="18" t="inlineStr">
        <is>
          <t>Total N2O emissions</t>
        </is>
      </c>
      <c r="B63" s="18" t="inlineStr">
        <is>
          <t>MtCO2e</t>
        </is>
      </c>
      <c r="C63" s="37" t="n"/>
      <c r="D63" s="37" t="n"/>
      <c r="E63" s="37" t="n"/>
      <c r="F63" s="37" t="n"/>
      <c r="G63" s="37" t="n"/>
      <c r="H63" s="37" t="n"/>
      <c r="I63" s="37" t="n"/>
      <c r="J63" s="44" t="n"/>
      <c r="K63" s="44" t="n"/>
      <c r="L63" s="44"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2"/>
  <sheetViews>
    <sheetView topLeftCell="B5" zoomScaleNormal="100" workbookViewId="0">
      <selection activeCell="D6" sqref="D6"/>
    </sheetView>
  </sheetViews>
  <sheetFormatPr baseColWidth="8" defaultColWidth="11.5546875" defaultRowHeight="14.4"/>
  <cols>
    <col width="35.77734375" customWidth="1" min="1" max="3"/>
    <col width="61.21875" customWidth="1" min="4" max="4"/>
    <col width="35.77734375" customWidth="1" min="5" max="5"/>
  </cols>
  <sheetData>
    <row r="1" ht="15.6" customHeight="1">
      <c r="A1" s="1" t="inlineStr">
        <is>
          <t>The Pathways Design Framework: POWER GENERATION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Notes/comments/Questions</t>
        </is>
      </c>
    </row>
    <row r="6" ht="83.55" customHeight="1">
      <c r="A6" s="41" t="inlineStr">
        <is>
          <t xml:space="preserve">Summary of the main drivers of POWER decarbonization and key other sustainable development priorities </t>
        </is>
      </c>
      <c r="B6" s="42" t="n"/>
      <c r="C6" s="42" t="n"/>
      <c r="D6" s="59" t="inlineStr">
        <is>
          <t>- What are the main drivers of change explaining the change in:
1) the demand for electricity (TWh)
2) the carbon content of electricity production (gCO2/kWh produced)</t>
        </is>
      </c>
      <c r="E6" s="44" t="n"/>
    </row>
    <row r="7" ht="15.6" customHeight="1">
      <c r="A7" s="40" t="n"/>
      <c r="B7" s="40" t="n"/>
      <c r="C7" s="40" t="n"/>
      <c r="D7" s="40" t="n"/>
      <c r="E7" s="40" t="n"/>
    </row>
    <row r="8" ht="158.4" customHeight="1">
      <c r="A8" s="41" t="inlineStr">
        <is>
          <t>1) The future consumption of electricity</t>
        </is>
      </c>
      <c r="B8" s="42" t="n"/>
      <c r="C8" s="42" t="n"/>
      <c r="D8" s="43"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8" s="44" t="n"/>
    </row>
    <row r="9" ht="198.75" customHeight="1">
      <c r="A9" s="58" t="inlineStr">
        <is>
          <t>2) The future investments and disinvestments in power plants</t>
        </is>
      </c>
      <c r="B9" s="42" t="n"/>
      <c r="C9" s="42" t="n"/>
      <c r="D9" s="59"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9" s="44" t="n"/>
    </row>
    <row r="10" ht="129.6" customHeight="1">
      <c r="A10" s="58" t="inlineStr">
        <is>
          <t xml:space="preserve">3) The operational efficiencies of power plants </t>
        </is>
      </c>
      <c r="B10" s="42" t="n"/>
      <c r="C10" s="42" t="n"/>
      <c r="D10" s="43"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10" s="44" t="n"/>
    </row>
    <row r="11" ht="144" customHeight="1">
      <c r="A11" s="58" t="inlineStr">
        <is>
          <t xml:space="preserve">4) The future of primary energy supply of power plants and associated pollutants/carbon content </t>
        </is>
      </c>
      <c r="B11" s="42" t="n"/>
      <c r="C11" s="42" t="n"/>
      <c r="D11" s="43"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11" s="44" t="n"/>
    </row>
    <row r="12" ht="144" customHeight="1">
      <c r="A12" s="58" t="inlineStr">
        <is>
          <t>5) The development of transmission and distribution power network</t>
        </is>
      </c>
      <c r="B12" s="42" t="n"/>
      <c r="C12" s="42" t="n"/>
      <c r="D12" s="43"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2" s="44"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71"/>
  <sheetViews>
    <sheetView topLeftCell="A7" zoomScale="70" zoomScaleNormal="70" workbookViewId="0">
      <selection activeCell="D12" sqref="D12"/>
    </sheetView>
  </sheetViews>
  <sheetFormatPr baseColWidth="8" defaultColWidth="11.5546875" defaultRowHeight="14.4"/>
  <cols>
    <col width="77.6640625" customWidth="1" min="1" max="1"/>
    <col width="36.6640625" customWidth="1" min="2" max="2"/>
    <col width="12.44140625" bestFit="1" customWidth="1" min="4" max="4"/>
    <col width="20.44140625" customWidth="1" min="10" max="10"/>
    <col width="18.44140625" customWidth="1" min="11" max="11"/>
    <col width="15.5546875" customWidth="1" min="12" max="12"/>
    <col hidden="1" width="10.88671875" customWidth="1" min="13" max="13"/>
    <col width="26.109375" customWidth="1" min="14" max="14"/>
  </cols>
  <sheetData>
    <row r="1" ht="15.6" customHeight="1">
      <c r="A1" s="1" t="inlineStr">
        <is>
          <t>The Pathways Design Framework: POWER GENERATION DASHBOARD</t>
        </is>
      </c>
      <c r="B1" s="1" t="n"/>
      <c r="C1" s="1" t="n"/>
      <c r="D1" s="1" t="n"/>
      <c r="E1" s="1" t="n"/>
      <c r="F1" s="1" t="n"/>
      <c r="G1" s="1" t="n"/>
      <c r="H1" s="1" t="n"/>
      <c r="I1" s="1" t="n"/>
      <c r="J1" s="1" t="n"/>
      <c r="K1" s="1" t="n"/>
    </row>
    <row r="2" ht="15.6" customHeight="1">
      <c r="A2" s="2" t="inlineStr">
        <is>
          <t>version Aug 2023</t>
        </is>
      </c>
      <c r="B2" s="1" t="n"/>
      <c r="C2" s="1" t="n"/>
      <c r="D2" s="1" t="n"/>
      <c r="E2" s="1" t="n"/>
      <c r="F2" s="1" t="n"/>
      <c r="G2" s="1" t="n"/>
      <c r="H2" s="1" t="n"/>
      <c r="I2" s="1" t="n"/>
      <c r="J2" s="1" t="n"/>
      <c r="K2" s="1" t="n"/>
    </row>
    <row r="3" ht="15.6" customHeight="1">
      <c r="A3" s="15" t="inlineStr">
        <is>
          <t>Scenario Name:</t>
        </is>
      </c>
      <c r="B3" s="174">
        <f>'User guide'!B12</f>
        <v/>
      </c>
      <c r="C3" s="15" t="n"/>
      <c r="D3" s="15" t="n"/>
      <c r="E3" s="15" t="n"/>
      <c r="F3" s="15" t="n"/>
      <c r="G3" s="15" t="n"/>
      <c r="H3" s="15" t="n"/>
      <c r="I3" s="15" t="n"/>
      <c r="J3" s="15" t="n"/>
      <c r="K3" s="15" t="n"/>
    </row>
    <row r="4">
      <c r="A4" s="13" t="n"/>
      <c r="B4" s="13" t="n"/>
      <c r="C4" s="13" t="n"/>
      <c r="D4" s="13" t="n"/>
      <c r="E4" s="13" t="n"/>
      <c r="F4" s="13" t="n"/>
      <c r="G4" s="13" t="n"/>
      <c r="H4" s="13" t="n"/>
      <c r="I4" s="13" t="n"/>
      <c r="J4" s="13" t="n"/>
      <c r="K4" s="13" t="n"/>
    </row>
    <row r="5">
      <c r="A5" s="64" t="inlineStr">
        <is>
          <t>Extract of the Economy-wide DB TAB relevant rows for this sub-sector</t>
        </is>
      </c>
      <c r="B5" s="65" t="n"/>
      <c r="C5" s="65" t="n"/>
      <c r="D5" s="65" t="n"/>
      <c r="E5" s="65" t="n"/>
      <c r="F5" s="65" t="n"/>
      <c r="G5" s="65" t="n"/>
      <c r="H5" s="65" t="n"/>
      <c r="I5" s="65" t="n"/>
      <c r="J5" s="65" t="n"/>
    </row>
    <row r="6">
      <c r="A6" s="18" t="inlineStr">
        <is>
          <t>Electricity produced per "GDP-Energy industries" unit</t>
        </is>
      </c>
      <c r="B6" s="18" t="inlineStr">
        <is>
          <t>kWh /2015 USD</t>
        </is>
      </c>
      <c r="C6" s="162">
        <f>C59/C22</f>
        <v/>
      </c>
      <c r="D6" s="162">
        <f>D59/D22</f>
        <v/>
      </c>
      <c r="E6" s="162">
        <f>E59/E22</f>
        <v/>
      </c>
      <c r="F6" s="162">
        <f>F59/F22</f>
        <v/>
      </c>
      <c r="G6" s="162">
        <f>G59/G22</f>
        <v/>
      </c>
      <c r="H6" s="162">
        <f>H59/H22</f>
        <v/>
      </c>
      <c r="I6" s="162">
        <f>I59/I22</f>
        <v/>
      </c>
    </row>
    <row r="7">
      <c r="A7" s="18" t="inlineStr">
        <is>
          <t>CO2 emissions per electricity unit produced</t>
        </is>
      </c>
      <c r="B7" s="18" t="inlineStr">
        <is>
          <t xml:space="preserve">gCO2/kWh </t>
        </is>
      </c>
      <c r="C7" s="162">
        <f>C79*10^12/(C59*10^9)</f>
        <v/>
      </c>
      <c r="D7" s="162">
        <f>D79*10^12/(D59*10^9)</f>
        <v/>
      </c>
      <c r="E7" s="162">
        <f>E79*10^12/(E59*10^9)</f>
        <v/>
      </c>
      <c r="F7" s="162">
        <f>F79*10^12/(F59*10^9)</f>
        <v/>
      </c>
      <c r="G7" s="162">
        <f>G79*10^12/(G59*10^9)</f>
        <v/>
      </c>
      <c r="H7" s="162">
        <f>H79*10^12/(H59*10^9)</f>
        <v/>
      </c>
      <c r="I7" s="162">
        <f>I79*10^12/(I59*10^9)</f>
        <v/>
      </c>
    </row>
    <row r="8">
      <c r="A8" s="34" t="inlineStr">
        <is>
          <t>Electricity production (including distribution losses)</t>
        </is>
      </c>
      <c r="B8" s="18" t="inlineStr">
        <is>
          <t xml:space="preserve">TWh </t>
        </is>
      </c>
      <c r="C8" s="162">
        <f>C59</f>
        <v/>
      </c>
      <c r="D8" s="162">
        <f>D59</f>
        <v/>
      </c>
      <c r="E8" s="162">
        <f>E59</f>
        <v/>
      </c>
      <c r="F8" s="162">
        <f>F59</f>
        <v/>
      </c>
      <c r="G8" s="162">
        <f>G59</f>
        <v/>
      </c>
      <c r="H8" s="162">
        <f>H59</f>
        <v/>
      </c>
      <c r="I8" s="162">
        <f>I59</f>
        <v/>
      </c>
    </row>
    <row r="9" ht="15" customHeight="1">
      <c r="A9" s="34" t="inlineStr">
        <is>
          <t>Energy consumption of power generation (self-consumption)</t>
        </is>
      </c>
      <c r="B9" s="18" t="inlineStr">
        <is>
          <t xml:space="preserve">TWh </t>
        </is>
      </c>
      <c r="C9" s="162">
        <f>C35</f>
        <v/>
      </c>
      <c r="D9" s="162">
        <f>D35</f>
        <v/>
      </c>
      <c r="E9" s="162">
        <f>E35</f>
        <v/>
      </c>
      <c r="F9" s="162">
        <f>F35</f>
        <v/>
      </c>
      <c r="G9" s="162">
        <f>G35</f>
        <v/>
      </c>
      <c r="H9" s="162">
        <f>H35</f>
        <v/>
      </c>
      <c r="I9" s="162">
        <f>I35</f>
        <v/>
      </c>
    </row>
    <row r="10">
      <c r="A10" s="18" t="inlineStr">
        <is>
          <t>Total CO2 emissions of power generation</t>
        </is>
      </c>
      <c r="B10" s="18" t="inlineStr">
        <is>
          <t>MtCO2</t>
        </is>
      </c>
      <c r="C10" s="162">
        <f>C79</f>
        <v/>
      </c>
      <c r="D10" s="162">
        <f>D79</f>
        <v/>
      </c>
      <c r="E10" s="162">
        <f>E79</f>
        <v/>
      </c>
      <c r="F10" s="162">
        <f>F79</f>
        <v/>
      </c>
      <c r="G10" s="162">
        <f>G79</f>
        <v/>
      </c>
      <c r="H10" s="162">
        <f>H79</f>
        <v/>
      </c>
      <c r="I10" s="162">
        <f>I79</f>
        <v/>
      </c>
    </row>
    <row r="11">
      <c r="A11" s="18" t="inlineStr">
        <is>
          <t>Total non-CO2 emissions of power generation</t>
        </is>
      </c>
      <c r="B11" s="18" t="inlineStr">
        <is>
          <t>MtCO2e</t>
        </is>
      </c>
      <c r="C11" s="162">
        <f>C81</f>
        <v/>
      </c>
      <c r="D11" s="162">
        <f>D81</f>
        <v/>
      </c>
      <c r="E11" s="162">
        <f>E81</f>
        <v/>
      </c>
      <c r="F11" s="162">
        <f>F81</f>
        <v/>
      </c>
      <c r="G11" s="162">
        <f>G81</f>
        <v/>
      </c>
      <c r="H11" s="162">
        <f>H81</f>
        <v/>
      </c>
      <c r="I11" s="162">
        <f>I81</f>
        <v/>
      </c>
    </row>
    <row r="12">
      <c r="A12" s="19" t="inlineStr">
        <is>
          <t>TOTAL CO2 captured and stored</t>
        </is>
      </c>
      <c r="B12" s="99" t="inlineStr">
        <is>
          <t>MtCO2 captured &amp; stored (positive values)</t>
        </is>
      </c>
      <c r="C12" s="162">
        <f>C88</f>
        <v/>
      </c>
      <c r="D12" s="162">
        <f>D88</f>
        <v/>
      </c>
      <c r="E12" s="162">
        <f>E88</f>
        <v/>
      </c>
      <c r="F12" s="162">
        <f>F88</f>
        <v/>
      </c>
      <c r="G12" s="162">
        <f>G88</f>
        <v/>
      </c>
      <c r="H12" s="162">
        <f>H88</f>
        <v/>
      </c>
      <c r="I12" s="162">
        <f>I88</f>
        <v/>
      </c>
    </row>
    <row r="13">
      <c r="A13" s="99" t="inlineStr">
        <is>
          <t>- of which from coal power plants</t>
        </is>
      </c>
      <c r="B13" s="99" t="inlineStr">
        <is>
          <t>MtCO2 captured &amp; stored (positive values)</t>
        </is>
      </c>
      <c r="C13" s="162">
        <f>C83</f>
        <v/>
      </c>
      <c r="D13" s="162">
        <f>D83</f>
        <v/>
      </c>
      <c r="E13" s="162">
        <f>E83</f>
        <v/>
      </c>
      <c r="F13" s="162">
        <f>F83</f>
        <v/>
      </c>
      <c r="G13" s="162">
        <f>G83</f>
        <v/>
      </c>
      <c r="H13" s="162">
        <f>H83</f>
        <v/>
      </c>
      <c r="I13" s="162">
        <f>I83</f>
        <v/>
      </c>
    </row>
    <row r="14">
      <c r="A14" s="30" t="inlineStr">
        <is>
          <t>- of which from gas power plants</t>
        </is>
      </c>
      <c r="B14" s="99" t="inlineStr">
        <is>
          <t>MtCO2 captured &amp; stored (positive values)</t>
        </is>
      </c>
      <c r="C14" s="162">
        <f>C84</f>
        <v/>
      </c>
      <c r="D14" s="162">
        <f>D84</f>
        <v/>
      </c>
      <c r="E14" s="162">
        <f>E84</f>
        <v/>
      </c>
      <c r="F14" s="162">
        <f>F84</f>
        <v/>
      </c>
      <c r="G14" s="162">
        <f>G84</f>
        <v/>
      </c>
      <c r="H14" s="162">
        <f>H84</f>
        <v/>
      </c>
      <c r="I14" s="162">
        <f>I84</f>
        <v/>
      </c>
    </row>
    <row r="15">
      <c r="A15" s="30" t="inlineStr">
        <is>
          <t>- of which from liquid fuel power plants</t>
        </is>
      </c>
      <c r="B15" s="99" t="inlineStr">
        <is>
          <t>MtCO2 captured &amp; stored (positive values)</t>
        </is>
      </c>
      <c r="C15" s="162">
        <f>C85</f>
        <v/>
      </c>
      <c r="D15" s="162">
        <f>D85</f>
        <v/>
      </c>
      <c r="E15" s="162">
        <f>E85</f>
        <v/>
      </c>
      <c r="F15" s="162">
        <f>F85</f>
        <v/>
      </c>
      <c r="G15" s="162">
        <f>G85</f>
        <v/>
      </c>
      <c r="H15" s="162">
        <f>H85</f>
        <v/>
      </c>
      <c r="I15" s="162">
        <f>I85</f>
        <v/>
      </c>
    </row>
    <row r="16">
      <c r="A16" s="30" t="inlineStr">
        <is>
          <t>-of which from biomass power plants</t>
        </is>
      </c>
      <c r="B16" s="99" t="inlineStr">
        <is>
          <t>MtCO2 captured &amp; stored (positive values)</t>
        </is>
      </c>
      <c r="C16" s="162">
        <f>C86</f>
        <v/>
      </c>
      <c r="D16" s="162">
        <f>D86</f>
        <v/>
      </c>
      <c r="E16" s="162">
        <f>E86</f>
        <v/>
      </c>
      <c r="F16" s="162">
        <f>F86</f>
        <v/>
      </c>
      <c r="G16" s="162">
        <f>G86</f>
        <v/>
      </c>
      <c r="H16" s="162">
        <f>H86</f>
        <v/>
      </c>
      <c r="I16" s="162">
        <f>I86</f>
        <v/>
      </c>
    </row>
    <row r="17">
      <c r="A17" s="65" t="n"/>
      <c r="B17" s="65" t="n"/>
      <c r="C17" s="65" t="n"/>
      <c r="D17" s="65" t="n"/>
      <c r="E17" s="65" t="n"/>
      <c r="F17" s="65" t="n"/>
      <c r="G17" s="65" t="n"/>
      <c r="H17" s="65" t="n"/>
      <c r="I17" s="65" t="n"/>
      <c r="J17" s="65" t="n"/>
    </row>
    <row r="18">
      <c r="A18" s="13" t="n"/>
      <c r="B18" s="13" t="n"/>
      <c r="C18" s="13" t="n"/>
      <c r="D18" s="13" t="n"/>
      <c r="E18" s="13" t="n"/>
      <c r="F18" s="13" t="n"/>
      <c r="G18" s="13" t="n"/>
      <c r="H18" s="13" t="n"/>
      <c r="I18" s="13" t="n"/>
      <c r="J18" s="13" t="n"/>
      <c r="K18" s="13" t="n"/>
    </row>
    <row r="19">
      <c r="A19" s="13" t="n"/>
      <c r="B19" s="13" t="n"/>
      <c r="C19" s="13" t="n"/>
      <c r="D19" s="13" t="n"/>
      <c r="E19" s="13" t="n"/>
      <c r="F19" s="13" t="n"/>
      <c r="G19" s="13" t="n"/>
      <c r="H19" s="13" t="n"/>
      <c r="I19" s="13" t="n"/>
      <c r="J19" s="13" t="n"/>
      <c r="K19" s="13" t="n"/>
    </row>
    <row r="20" ht="43.2" customHeight="1">
      <c r="A20" s="68" t="inlineStr">
        <is>
          <t>Variable</t>
        </is>
      </c>
      <c r="B20" s="68" t="inlineStr">
        <is>
          <t>Unit</t>
        </is>
      </c>
      <c r="C20" s="68" t="n">
        <v>2010</v>
      </c>
      <c r="D20" s="179">
        <f>'User guide'!B16</f>
        <v/>
      </c>
      <c r="E20" s="68" t="n">
        <v>2030</v>
      </c>
      <c r="F20" s="68" t="n">
        <v>2040</v>
      </c>
      <c r="G20" s="68" t="n">
        <v>2050</v>
      </c>
      <c r="H20" s="68" t="n">
        <v>2060</v>
      </c>
      <c r="I20" s="180" t="n">
        <v>2070</v>
      </c>
      <c r="J20" s="67" t="inlineStr">
        <is>
          <t>Consistency checks</t>
        </is>
      </c>
      <c r="K20" s="67" t="inlineStr">
        <is>
          <t>Method category</t>
        </is>
      </c>
      <c r="L20" s="67" t="inlineStr">
        <is>
          <t>Note &amp; comments</t>
        </is>
      </c>
    </row>
    <row r="21">
      <c r="A21" s="16" t="inlineStr">
        <is>
          <t>Socio-economic indicators</t>
        </is>
      </c>
      <c r="B21" s="16" t="n"/>
      <c r="C21" s="16" t="n"/>
      <c r="D21" s="16" t="n"/>
      <c r="E21" s="16" t="n"/>
      <c r="F21" s="16" t="n"/>
      <c r="G21" s="16" t="n"/>
      <c r="H21" s="16" t="n"/>
      <c r="I21" s="16" t="n"/>
      <c r="J21" s="44" t="n"/>
      <c r="K21" s="44" t="n"/>
      <c r="L21" s="44" t="n"/>
    </row>
    <row r="22">
      <c r="A22" s="18" t="inlineStr">
        <is>
          <t>GDP - Energy industries (power, extractive energy industries &amp; other energy industries)</t>
        </is>
      </c>
      <c r="B22" s="18" t="inlineStr">
        <is>
          <t>Bn 2015 USD</t>
        </is>
      </c>
      <c r="C22" s="37" t="n"/>
      <c r="D22" s="37" t="n"/>
      <c r="E22" s="37" t="n"/>
      <c r="F22" s="37" t="n"/>
      <c r="G22" s="37" t="n"/>
      <c r="H22" s="37" t="n"/>
      <c r="I22" s="37" t="n"/>
      <c r="J22" s="184" t="inlineStr">
        <is>
          <t>Macro - demo _ eco</t>
        </is>
      </c>
      <c r="K22" s="44" t="n"/>
      <c r="L22" s="44" t="n"/>
    </row>
    <row r="23">
      <c r="A23" s="19" t="inlineStr">
        <is>
          <t>Population</t>
        </is>
      </c>
      <c r="B23" s="18" t="inlineStr">
        <is>
          <t>Millions inhabitants</t>
        </is>
      </c>
      <c r="C23" s="37" t="n"/>
      <c r="D23" s="37" t="n"/>
      <c r="E23" s="37" t="n"/>
      <c r="F23" s="37" t="n"/>
      <c r="G23" s="37" t="n"/>
      <c r="H23" s="37" t="n"/>
      <c r="I23" s="37" t="n"/>
      <c r="J23" s="184" t="inlineStr">
        <is>
          <t>Macro - demo _ eco</t>
        </is>
      </c>
      <c r="K23" s="44" t="n"/>
      <c r="L23" s="44" t="n"/>
    </row>
    <row r="24">
      <c r="A24" s="19" t="inlineStr">
        <is>
          <t>Share of the population with electricity access</t>
        </is>
      </c>
      <c r="B24" s="18" t="inlineStr">
        <is>
          <t>%</t>
        </is>
      </c>
      <c r="C24" s="37" t="n"/>
      <c r="D24" s="37" t="n"/>
      <c r="E24" s="37" t="n"/>
      <c r="F24" s="37" t="n"/>
      <c r="G24" s="37" t="n"/>
      <c r="H24" s="37" t="n"/>
      <c r="I24" s="37" t="n"/>
      <c r="J24" s="184" t="inlineStr">
        <is>
          <t>Macro - demo _ eco</t>
        </is>
      </c>
      <c r="K24" s="44" t="n"/>
      <c r="L24" s="44" t="n"/>
    </row>
    <row r="25">
      <c r="A25" s="19" t="inlineStr">
        <is>
          <t>Household size</t>
        </is>
      </c>
      <c r="B25" s="18" t="inlineStr">
        <is>
          <t>Thousands of households</t>
        </is>
      </c>
      <c r="C25" s="37" t="n"/>
      <c r="D25" s="37" t="n"/>
      <c r="E25" s="37" t="n"/>
      <c r="F25" s="37" t="n"/>
      <c r="G25" s="37" t="n"/>
      <c r="H25" s="37" t="n"/>
      <c r="I25" s="37" t="n"/>
      <c r="J25" s="184" t="inlineStr">
        <is>
          <t>Macro - demo _ eco</t>
        </is>
      </c>
      <c r="K25" s="44" t="n"/>
      <c r="L25" s="44" t="n"/>
    </row>
    <row r="26">
      <c r="A26" s="16" t="inlineStr">
        <is>
          <t>Electricity demand</t>
        </is>
      </c>
      <c r="B26" s="16" t="n"/>
      <c r="C26" s="16" t="n"/>
      <c r="D26" s="16" t="n"/>
      <c r="E26" s="16" t="n"/>
      <c r="F26" s="16" t="n"/>
      <c r="G26" s="16" t="n"/>
      <c r="H26" s="16" t="n"/>
      <c r="I26" s="16" t="n"/>
      <c r="J26" s="44" t="n"/>
      <c r="K26" s="44" t="n"/>
      <c r="L26" s="44" t="n"/>
    </row>
    <row r="27">
      <c r="A27" s="17" t="inlineStr">
        <is>
          <t>By consumption sector</t>
        </is>
      </c>
      <c r="B27" s="17" t="n"/>
      <c r="C27" s="17" t="n"/>
      <c r="D27" s="17" t="n"/>
      <c r="E27" s="17" t="n"/>
      <c r="F27" s="17" t="n"/>
      <c r="G27" s="17" t="n"/>
      <c r="H27" s="17" t="n"/>
      <c r="I27" s="17" t="n"/>
      <c r="J27" s="44" t="n"/>
      <c r="K27" s="44" t="n"/>
      <c r="L27" s="44" t="n"/>
    </row>
    <row r="28">
      <c r="A28" s="18" t="inlineStr">
        <is>
          <t>Passenger Transport</t>
        </is>
      </c>
      <c r="B28" s="18" t="inlineStr">
        <is>
          <t>TWh</t>
        </is>
      </c>
      <c r="C28" s="37" t="n"/>
      <c r="D28" s="37" t="n"/>
      <c r="E28" s="37" t="n">
        <v>1.618948</v>
      </c>
      <c r="F28" s="37" t="n">
        <v>10.799037</v>
      </c>
      <c r="G28" s="37" t="n">
        <v>27.571095</v>
      </c>
      <c r="H28" s="37" t="n"/>
      <c r="I28" s="37" t="n"/>
      <c r="J28" s="184" t="inlineStr">
        <is>
          <t>Transp_Pass</t>
        </is>
      </c>
      <c r="K28" s="44" t="n"/>
      <c r="L28" s="44" t="n"/>
    </row>
    <row r="29">
      <c r="A29" s="18" t="inlineStr">
        <is>
          <t>Freight Transport</t>
        </is>
      </c>
      <c r="B29" s="18" t="inlineStr">
        <is>
          <t>TWh</t>
        </is>
      </c>
      <c r="C29" s="37" t="n"/>
      <c r="D29" s="37" t="n"/>
      <c r="E29" s="37" t="n">
        <v>9.407107999999999</v>
      </c>
      <c r="F29" s="37" t="n">
        <v>21.152494</v>
      </c>
      <c r="G29" s="37" t="n">
        <v>55.58331</v>
      </c>
      <c r="H29" s="37" t="n"/>
      <c r="I29" s="37" t="n"/>
      <c r="J29" s="184" t="inlineStr">
        <is>
          <t>Transp_Freight</t>
        </is>
      </c>
      <c r="K29" s="44" t="n"/>
      <c r="L29" s="44" t="n"/>
    </row>
    <row r="30">
      <c r="A30" s="18" t="inlineStr">
        <is>
          <t>Residential buildings</t>
        </is>
      </c>
      <c r="B30" s="18" t="inlineStr">
        <is>
          <t>TWh</t>
        </is>
      </c>
      <c r="C30" s="37" t="n"/>
      <c r="D30" s="37" t="n"/>
      <c r="E30" s="37" t="n">
        <v>45.18331</v>
      </c>
      <c r="F30" s="37" t="n">
        <v>48.300584</v>
      </c>
      <c r="G30" s="37" t="n">
        <v>56.196264</v>
      </c>
      <c r="H30" s="37" t="n"/>
      <c r="I30" s="37" t="n"/>
      <c r="J30" s="184" t="inlineStr">
        <is>
          <t>Buildings_Res</t>
        </is>
      </c>
      <c r="K30" s="44" t="n"/>
      <c r="L30" s="44" t="n"/>
    </row>
    <row r="31">
      <c r="A31" s="18" t="inlineStr">
        <is>
          <t>Commercial buidlings</t>
        </is>
      </c>
      <c r="B31" s="18" t="inlineStr">
        <is>
          <t>TWh</t>
        </is>
      </c>
      <c r="C31" s="37" t="n"/>
      <c r="D31" s="37" t="n"/>
      <c r="E31" s="37" t="n">
        <v>38.397942</v>
      </c>
      <c r="F31" s="37" t="n">
        <v>34.688688</v>
      </c>
      <c r="G31" s="37" t="n">
        <v>43.542958</v>
      </c>
      <c r="H31" s="37" t="n"/>
      <c r="I31" s="37" t="n"/>
      <c r="J31" s="184" t="inlineStr">
        <is>
          <t>Buildings_Com</t>
        </is>
      </c>
      <c r="K31" s="44" t="n"/>
      <c r="L31" s="44" t="n"/>
    </row>
    <row r="32">
      <c r="A32" s="18" t="inlineStr">
        <is>
          <t>Industry (EII)</t>
        </is>
      </c>
      <c r="B32" s="18" t="inlineStr">
        <is>
          <t>TWh</t>
        </is>
      </c>
      <c r="C32" s="37" t="n"/>
      <c r="D32" s="37" t="n"/>
      <c r="E32" s="37" t="n">
        <v>44.030579</v>
      </c>
      <c r="F32" s="37" t="n">
        <v>43.733837</v>
      </c>
      <c r="G32" s="37" t="n">
        <v>79.969689</v>
      </c>
      <c r="H32" s="37" t="n"/>
      <c r="I32" s="37" t="n"/>
      <c r="J32" s="184" t="inlineStr">
        <is>
          <t>Industry_EII</t>
        </is>
      </c>
      <c r="K32" s="44" t="n"/>
      <c r="L32" s="44" t="n"/>
    </row>
    <row r="33">
      <c r="A33" s="18" t="inlineStr">
        <is>
          <t>Industry (light industry)</t>
        </is>
      </c>
      <c r="B33" s="18" t="inlineStr">
        <is>
          <t>TWh</t>
        </is>
      </c>
      <c r="C33" s="37" t="n"/>
      <c r="D33" s="37" t="n"/>
      <c r="E33" s="37" t="n">
        <v>37.512764</v>
      </c>
      <c r="F33" s="37" t="n">
        <v>58.600819</v>
      </c>
      <c r="G33" s="37" t="n">
        <v>139.908846</v>
      </c>
      <c r="H33" s="37" t="n"/>
      <c r="I33" s="37" t="n"/>
      <c r="J33" s="184" t="inlineStr">
        <is>
          <t>Industry_Light</t>
        </is>
      </c>
      <c r="K33" s="44" t="n"/>
      <c r="L33" s="44" t="n"/>
    </row>
    <row r="34">
      <c r="A34" s="18" t="inlineStr">
        <is>
          <t>Agriculture</t>
        </is>
      </c>
      <c r="B34" s="18" t="inlineStr">
        <is>
          <t>TWh</t>
        </is>
      </c>
      <c r="C34" s="37" t="n"/>
      <c r="D34" s="37" t="n"/>
      <c r="E34" s="37" t="n">
        <v>6.217176</v>
      </c>
      <c r="F34" s="37" t="n">
        <v>7.848205</v>
      </c>
      <c r="G34" s="37" t="n">
        <v>20.504926</v>
      </c>
      <c r="H34" s="37" t="n"/>
      <c r="I34" s="37" t="n"/>
      <c r="J34" s="184" t="inlineStr">
        <is>
          <t>AFOLU</t>
        </is>
      </c>
      <c r="K34" s="44" t="n"/>
      <c r="L34" s="44" t="n"/>
    </row>
    <row r="35">
      <c r="A35" s="18" t="inlineStr">
        <is>
          <t>Power (self-consumption)</t>
        </is>
      </c>
      <c r="B35" s="18" t="inlineStr">
        <is>
          <t>TWh</t>
        </is>
      </c>
      <c r="C35" s="37" t="n"/>
      <c r="D35" s="37" t="n"/>
      <c r="E35" s="37" t="n"/>
      <c r="F35" s="37" t="n"/>
      <c r="G35" s="37" t="n"/>
      <c r="H35" s="37" t="n"/>
      <c r="I35" s="37" t="n"/>
      <c r="J35" s="184" t="inlineStr">
        <is>
          <t>Power</t>
        </is>
      </c>
      <c r="K35" s="44" t="n"/>
      <c r="L35" s="44" t="n"/>
    </row>
    <row r="36">
      <c r="A36" s="18" t="inlineStr">
        <is>
          <t>Extractive energy industries (Coal, Crude oil, Natural Gas)</t>
        </is>
      </c>
      <c r="B36" s="18" t="inlineStr">
        <is>
          <t>TWh</t>
        </is>
      </c>
      <c r="C36" s="37" t="n"/>
      <c r="D36" s="37" t="n"/>
      <c r="E36" s="37" t="n"/>
      <c r="F36" s="37" t="n"/>
      <c r="G36" s="37" t="n"/>
      <c r="H36" s="37" t="n"/>
      <c r="I36" s="37" t="n"/>
      <c r="J36" s="184" t="inlineStr">
        <is>
          <t>Extractive_Ener_Indus</t>
        </is>
      </c>
      <c r="K36" s="44" t="n"/>
      <c r="L36" s="44" t="n"/>
    </row>
    <row r="37">
      <c r="A37" s="18" t="inlineStr">
        <is>
          <t>Other energy industries (refining, energy conversion activities…)</t>
        </is>
      </c>
      <c r="B37" s="18" t="inlineStr">
        <is>
          <t>TWh</t>
        </is>
      </c>
      <c r="C37" s="37" t="n"/>
      <c r="D37" s="37" t="n"/>
      <c r="E37" s="37" t="n">
        <v>9.832858999999999</v>
      </c>
      <c r="F37" s="37" t="n">
        <v>6.707848</v>
      </c>
      <c r="G37" s="37" t="n">
        <v>64.0639</v>
      </c>
      <c r="H37" s="37" t="n"/>
      <c r="I37" s="37" t="n"/>
      <c r="J37" s="184" t="inlineStr">
        <is>
          <t>Other_Ener_Indus</t>
        </is>
      </c>
      <c r="K37" s="44" t="n"/>
      <c r="L37" s="44" t="n"/>
    </row>
    <row r="38">
      <c r="A38" s="19" t="inlineStr">
        <is>
          <t>TOTAL</t>
        </is>
      </c>
      <c r="B38" s="18" t="inlineStr">
        <is>
          <t>TWh</t>
        </is>
      </c>
      <c r="C38" s="142">
        <f>SUM(C28:C37)</f>
        <v/>
      </c>
      <c r="D38" s="142">
        <f>SUM(D28:D37)</f>
        <v/>
      </c>
      <c r="E38" s="142">
        <f>SUM(E28:E37)</f>
        <v/>
      </c>
      <c r="F38" s="142">
        <f>SUM(F28:F37)</f>
        <v/>
      </c>
      <c r="G38" s="142">
        <f>SUM(G28:G37)</f>
        <v/>
      </c>
      <c r="H38" s="142">
        <f>SUM(H28:H37)</f>
        <v/>
      </c>
      <c r="I38" s="142">
        <f>SUM(I28:I37)</f>
        <v/>
      </c>
      <c r="J38" s="44" t="n"/>
      <c r="K38" s="44" t="n"/>
      <c r="L38" s="44" t="n"/>
    </row>
    <row r="39">
      <c r="A39" s="17" t="inlineStr">
        <is>
          <t>Power peak</t>
        </is>
      </c>
      <c r="B39" s="17" t="n"/>
      <c r="C39" s="17" t="n"/>
      <c r="D39" s="17" t="n"/>
      <c r="E39" s="17" t="n"/>
      <c r="F39" s="17" t="n"/>
      <c r="G39" s="17" t="n"/>
      <c r="H39" s="17" t="n"/>
      <c r="I39" s="17" t="n"/>
      <c r="J39" s="44" t="n"/>
      <c r="K39" s="44" t="n"/>
      <c r="L39" s="44" t="n"/>
    </row>
    <row r="40">
      <c r="A40" s="18" t="inlineStr">
        <is>
          <t>Power peak</t>
        </is>
      </c>
      <c r="B40" s="18" t="inlineStr">
        <is>
          <t>GW</t>
        </is>
      </c>
      <c r="C40" s="37" t="n"/>
      <c r="D40" s="37" t="n"/>
      <c r="E40" s="37" t="n">
        <v>70.47366599999999</v>
      </c>
      <c r="F40" s="37" t="n">
        <v>108.483184</v>
      </c>
      <c r="G40" s="37" t="n">
        <v>183.767007</v>
      </c>
      <c r="H40" s="37" t="n"/>
      <c r="I40" s="37" t="n"/>
      <c r="J40" s="44" t="n"/>
      <c r="K40" s="44" t="n"/>
      <c r="L40" s="44" t="n"/>
    </row>
    <row r="41">
      <c r="A41" s="16" t="inlineStr">
        <is>
          <t>Electricity supply and emissions (including self-consumption)</t>
        </is>
      </c>
      <c r="B41" s="16" t="n"/>
      <c r="C41" s="16" t="n"/>
      <c r="D41" s="16" t="n"/>
      <c r="E41" s="16" t="n"/>
      <c r="F41" s="16" t="n"/>
      <c r="G41" s="16" t="n"/>
      <c r="H41" s="16" t="n"/>
      <c r="I41" s="16" t="n"/>
      <c r="J41" s="44" t="n"/>
      <c r="K41" s="44" t="n"/>
      <c r="L41" s="44" t="n"/>
    </row>
    <row r="42">
      <c r="A42" s="17" t="inlineStr">
        <is>
          <t>Electricity production by  type</t>
        </is>
      </c>
      <c r="B42" s="17" t="n"/>
      <c r="C42" s="17" t="n"/>
      <c r="D42" s="17" t="n"/>
      <c r="E42" s="17" t="n"/>
      <c r="F42" s="17" t="n"/>
      <c r="G42" s="17" t="n"/>
      <c r="H42" s="17" t="n"/>
      <c r="I42" s="17" t="n"/>
      <c r="J42" s="44" t="n"/>
      <c r="K42" s="44" t="n"/>
      <c r="L42" s="44" t="n"/>
    </row>
    <row r="43">
      <c r="A43" s="18" t="inlineStr">
        <is>
          <t>Coal w/o CCS</t>
        </is>
      </c>
      <c r="B43" s="18" t="inlineStr">
        <is>
          <t>TWh</t>
        </is>
      </c>
      <c r="C43" s="37" t="n"/>
      <c r="D43" s="37" t="n"/>
      <c r="E43" s="37" t="n">
        <v>125.062117</v>
      </c>
      <c r="F43" s="37" t="n">
        <v>15.029078</v>
      </c>
      <c r="G43" s="37" t="n">
        <v>0.29346</v>
      </c>
      <c r="H43" s="37" t="n"/>
      <c r="I43" s="37" t="n"/>
      <c r="J43" s="44" t="n"/>
      <c r="K43" s="44" t="n"/>
      <c r="L43" s="44" t="n"/>
    </row>
    <row r="44">
      <c r="A44" s="18" t="inlineStr">
        <is>
          <t>Coal w/ CCS</t>
        </is>
      </c>
      <c r="B44" s="18" t="inlineStr">
        <is>
          <t>TWh</t>
        </is>
      </c>
      <c r="C44" s="37" t="n"/>
      <c r="D44" s="37" t="n"/>
      <c r="E44" s="37" t="n"/>
      <c r="F44" s="37" t="n"/>
      <c r="G44" s="37" t="n"/>
      <c r="H44" s="37" t="n"/>
      <c r="I44" s="37" t="n"/>
      <c r="J44" s="44" t="n"/>
      <c r="K44" s="44" t="n"/>
      <c r="L44" s="44" t="n"/>
    </row>
    <row r="45">
      <c r="A45" s="18" t="inlineStr">
        <is>
          <t>Gas w/o CCS</t>
        </is>
      </c>
      <c r="B45" s="18" t="inlineStr">
        <is>
          <t>TWh</t>
        </is>
      </c>
      <c r="C45" s="37" t="n"/>
      <c r="D45" s="37" t="n"/>
      <c r="E45" s="37" t="n">
        <v>0.845531</v>
      </c>
      <c r="F45" s="37" t="n">
        <v>4.662929</v>
      </c>
      <c r="G45" s="37" t="n">
        <v>4.551018</v>
      </c>
      <c r="H45" s="37" t="n"/>
      <c r="I45" s="37" t="n"/>
      <c r="J45" s="44" t="n"/>
      <c r="K45" s="44" t="n"/>
      <c r="L45" s="44" t="n"/>
    </row>
    <row r="46">
      <c r="A46" s="19" t="inlineStr">
        <is>
          <t>Gas w/ CCS</t>
        </is>
      </c>
      <c r="B46" s="18" t="inlineStr">
        <is>
          <t>TWh</t>
        </is>
      </c>
      <c r="C46" s="37" t="n"/>
      <c r="D46" s="37" t="n"/>
      <c r="E46" s="37" t="n"/>
      <c r="F46" s="37" t="n"/>
      <c r="G46" s="37" t="n">
        <v>5.078538</v>
      </c>
      <c r="H46" s="37" t="n"/>
      <c r="I46" s="37" t="n"/>
      <c r="J46" s="44" t="n"/>
      <c r="K46" s="44" t="n"/>
      <c r="L46" s="44" t="n"/>
    </row>
    <row r="47">
      <c r="A47" s="19" t="inlineStr">
        <is>
          <t>Liquids w/o CCS</t>
        </is>
      </c>
      <c r="B47" s="18" t="inlineStr">
        <is>
          <t>TWh</t>
        </is>
      </c>
      <c r="C47" s="37" t="n"/>
      <c r="D47" s="37" t="n"/>
      <c r="E47" s="37" t="n">
        <v>0.537701</v>
      </c>
      <c r="F47" s="37" t="n">
        <v>0.145658</v>
      </c>
      <c r="G47" s="37" t="n"/>
      <c r="H47" s="37" t="n"/>
      <c r="I47" s="37" t="n"/>
      <c r="J47" s="44" t="n"/>
      <c r="K47" s="44" t="n"/>
      <c r="L47" s="44" t="n"/>
    </row>
    <row r="48">
      <c r="A48" s="19" t="inlineStr">
        <is>
          <t>Liquids w/CCS</t>
        </is>
      </c>
      <c r="B48" s="18" t="inlineStr">
        <is>
          <t>TWh</t>
        </is>
      </c>
      <c r="C48" s="37" t="n"/>
      <c r="D48" s="37" t="n"/>
      <c r="E48" s="37" t="n"/>
      <c r="F48" s="37" t="n"/>
      <c r="G48" s="37" t="n"/>
      <c r="H48" s="37" t="n"/>
      <c r="I48" s="37" t="n"/>
      <c r="J48" s="44" t="n"/>
      <c r="K48" s="44" t="n"/>
      <c r="L48" s="44" t="n"/>
    </row>
    <row r="49">
      <c r="A49" s="19" t="inlineStr">
        <is>
          <t>Nuclear (large)</t>
        </is>
      </c>
      <c r="B49" s="18" t="inlineStr">
        <is>
          <t>TWh</t>
        </is>
      </c>
      <c r="C49" s="37" t="n"/>
      <c r="D49" s="37" t="n"/>
      <c r="E49" s="37" t="n">
        <v>13.774609</v>
      </c>
      <c r="F49" s="37" t="n">
        <v>13.774609</v>
      </c>
      <c r="G49" s="37" t="n">
        <v>113.559878</v>
      </c>
      <c r="H49" s="37" t="n"/>
      <c r="I49" s="37" t="n"/>
      <c r="J49" s="44" t="n"/>
      <c r="K49" s="44" t="n"/>
      <c r="L49" s="44" t="n"/>
    </row>
    <row r="50">
      <c r="A50" s="19" t="inlineStr">
        <is>
          <t>Nuclear (&lt;300MW)</t>
        </is>
      </c>
      <c r="B50" s="18" t="inlineStr">
        <is>
          <t>TWh</t>
        </is>
      </c>
      <c r="C50" s="37" t="n"/>
      <c r="D50" s="37" t="n"/>
      <c r="E50" s="37" t="n"/>
      <c r="F50" s="37" t="n"/>
      <c r="G50" s="37" t="n"/>
      <c r="H50" s="37" t="n"/>
      <c r="I50" s="37" t="n"/>
      <c r="J50" s="44" t="n"/>
      <c r="K50" s="44" t="n"/>
      <c r="L50" s="44" t="n"/>
    </row>
    <row r="51">
      <c r="A51" s="19" t="inlineStr">
        <is>
          <t>Hydro</t>
        </is>
      </c>
      <c r="B51" s="19" t="inlineStr">
        <is>
          <t>TWh</t>
        </is>
      </c>
      <c r="C51" s="37" t="n"/>
      <c r="D51" s="37" t="n"/>
      <c r="E51" s="37" t="n">
        <v>0.699147</v>
      </c>
      <c r="F51" s="37" t="n">
        <v>0.699147</v>
      </c>
      <c r="G51" s="37" t="n">
        <v>0.699147</v>
      </c>
      <c r="H51" s="37" t="n"/>
      <c r="I51" s="37" t="n"/>
      <c r="J51" s="44" t="n"/>
      <c r="K51" s="44" t="n"/>
      <c r="L51" s="44" t="n"/>
    </row>
    <row r="52">
      <c r="A52" s="19" t="inlineStr">
        <is>
          <t>Wind</t>
        </is>
      </c>
      <c r="B52" s="19" t="inlineStr">
        <is>
          <t>TWh</t>
        </is>
      </c>
      <c r="C52" s="37" t="n"/>
      <c r="D52" s="37" t="n"/>
      <c r="E52" s="37" t="n">
        <v>37.395633</v>
      </c>
      <c r="F52" s="37" t="n">
        <v>146.258801</v>
      </c>
      <c r="G52" s="37" t="n">
        <v>262.770425</v>
      </c>
      <c r="H52" s="37" t="n"/>
      <c r="I52" s="37" t="n"/>
      <c r="J52" s="44" t="n"/>
      <c r="K52" s="44" t="n"/>
      <c r="L52" s="44" t="n"/>
    </row>
    <row r="53">
      <c r="A53" s="19" t="inlineStr">
        <is>
          <t>Solar (utility)</t>
        </is>
      </c>
      <c r="B53" s="19" t="inlineStr">
        <is>
          <t>TWh</t>
        </is>
      </c>
      <c r="C53" s="37" t="n"/>
      <c r="D53" s="37" t="n"/>
      <c r="E53" s="37" t="n">
        <v>24.59558</v>
      </c>
      <c r="F53" s="37" t="n">
        <v>80.047956</v>
      </c>
      <c r="G53" s="37" t="n">
        <v>131.70259</v>
      </c>
      <c r="H53" s="37" t="n"/>
      <c r="I53" s="37" t="n"/>
      <c r="J53" s="44" t="n"/>
      <c r="K53" s="44" t="n"/>
      <c r="L53" s="44" t="n"/>
    </row>
    <row r="54">
      <c r="A54" s="19" t="inlineStr">
        <is>
          <t>Solar (small distributed solar)</t>
        </is>
      </c>
      <c r="B54" s="19" t="inlineStr">
        <is>
          <t>TWh</t>
        </is>
      </c>
      <c r="C54" s="37" t="n"/>
      <c r="D54" s="37" t="n"/>
      <c r="E54" s="37" t="n">
        <v>16.086704</v>
      </c>
      <c r="F54" s="37" t="n">
        <v>15.859077</v>
      </c>
      <c r="G54" s="37" t="n">
        <v>53.265585</v>
      </c>
      <c r="H54" s="37" t="n"/>
      <c r="I54" s="37" t="n"/>
      <c r="J54" s="44" t="n"/>
      <c r="K54" s="44" t="n"/>
      <c r="L54" s="44" t="n"/>
    </row>
    <row r="55">
      <c r="A55" s="19" t="inlineStr">
        <is>
          <t>Biomass w/oCCS</t>
        </is>
      </c>
      <c r="B55" s="19" t="inlineStr">
        <is>
          <t>TWh</t>
        </is>
      </c>
      <c r="C55" s="37" t="n"/>
      <c r="D55" s="37" t="n"/>
      <c r="E55" s="37" t="n"/>
      <c r="F55" s="37" t="n">
        <v>5.278894</v>
      </c>
      <c r="G55" s="37" t="n">
        <v>5.9568</v>
      </c>
      <c r="H55" s="37" t="n"/>
      <c r="I55" s="37" t="n"/>
      <c r="J55" s="44" t="n"/>
      <c r="K55" s="44" t="n"/>
      <c r="L55" s="44" t="n"/>
    </row>
    <row r="56">
      <c r="A56" s="19" t="inlineStr">
        <is>
          <t>Biomass w/CCS</t>
        </is>
      </c>
      <c r="B56" s="19" t="inlineStr">
        <is>
          <t>TWh</t>
        </is>
      </c>
      <c r="C56" s="37" t="n"/>
      <c r="D56" s="37" t="n"/>
      <c r="E56" s="37" t="n"/>
      <c r="F56" s="37" t="n"/>
      <c r="G56" s="37" t="n"/>
      <c r="H56" s="37" t="n"/>
      <c r="I56" s="37" t="n"/>
      <c r="J56" s="44" t="n"/>
      <c r="K56" s="44" t="n"/>
      <c r="L56" s="44" t="n"/>
    </row>
    <row r="57">
      <c r="A57" s="19" t="inlineStr">
        <is>
          <t>Geothermal</t>
        </is>
      </c>
      <c r="B57" s="18" t="inlineStr">
        <is>
          <t>TWh</t>
        </is>
      </c>
      <c r="C57" s="37" t="n"/>
      <c r="D57" s="37" t="n"/>
      <c r="E57" s="37" t="n"/>
      <c r="F57" s="37" t="n"/>
      <c r="G57" s="37" t="n"/>
      <c r="H57" s="37" t="n"/>
      <c r="I57" s="37" t="n"/>
      <c r="J57" s="44" t="n"/>
      <c r="K57" s="44" t="n"/>
      <c r="L57" s="44" t="n"/>
    </row>
    <row r="58">
      <c r="A58" s="19" t="inlineStr">
        <is>
          <t>Other renewables</t>
        </is>
      </c>
      <c r="B58" s="18" t="inlineStr">
        <is>
          <t>TWh</t>
        </is>
      </c>
      <c r="C58" s="37" t="n"/>
      <c r="D58" s="37" t="n"/>
      <c r="E58" s="37" t="n">
        <v>4.168821</v>
      </c>
      <c r="F58" s="37" t="n">
        <v>23.47926</v>
      </c>
      <c r="G58" s="37" t="n">
        <v>35.767123</v>
      </c>
      <c r="H58" s="37" t="n"/>
      <c r="I58" s="37" t="n"/>
      <c r="J58" s="44" t="n"/>
      <c r="K58" s="44" t="n"/>
      <c r="L58" s="44" t="n"/>
    </row>
    <row r="59">
      <c r="A59" s="19" t="inlineStr">
        <is>
          <t>TOTAL</t>
        </is>
      </c>
      <c r="B59" s="18" t="inlineStr">
        <is>
          <t>TWh</t>
        </is>
      </c>
      <c r="C59" s="142">
        <f>SUM(C43:C58)</f>
        <v/>
      </c>
      <c r="D59" s="142">
        <f>SUM(D43:D58)</f>
        <v/>
      </c>
      <c r="E59" s="142">
        <f>SUM(E43:E58)</f>
        <v/>
      </c>
      <c r="F59" s="142">
        <f>SUM(F43:F58)</f>
        <v/>
      </c>
      <c r="G59" s="142">
        <f>SUM(G43:G58)</f>
        <v/>
      </c>
      <c r="H59" s="142">
        <f>SUM(H43:H58)</f>
        <v/>
      </c>
      <c r="I59" s="142">
        <f>SUM(I43:I58)</f>
        <v/>
      </c>
      <c r="J59" s="44" t="n"/>
      <c r="K59" s="44" t="n"/>
      <c r="L59" s="44" t="n"/>
    </row>
    <row r="60">
      <c r="A60" s="17" t="inlineStr">
        <is>
          <t>Power transmission &amp; distribution losses</t>
        </is>
      </c>
      <c r="B60" s="17" t="n"/>
      <c r="C60" s="17" t="n"/>
      <c r="D60" s="17" t="n"/>
      <c r="E60" s="17" t="n"/>
      <c r="F60" s="17" t="n"/>
      <c r="G60" s="17" t="n"/>
      <c r="H60" s="17" t="n"/>
      <c r="I60" s="17" t="n"/>
      <c r="J60" s="44" t="n"/>
      <c r="K60" s="44" t="n"/>
      <c r="L60" s="44" t="n"/>
    </row>
    <row r="61">
      <c r="A61" s="18" t="inlineStr">
        <is>
          <t>Transmission and distribution losses</t>
        </is>
      </c>
      <c r="B61" s="18" t="inlineStr">
        <is>
          <t>% of electricity production</t>
        </is>
      </c>
      <c r="C61" s="142">
        <f>((C38-C35)-(C59-C35))/(C59-C35)</f>
        <v/>
      </c>
      <c r="D61" s="142">
        <f>((D38-D35)-(D59-D35))/(D59-D35)</f>
        <v/>
      </c>
      <c r="E61" s="142">
        <f>((E38-E35)-(E59-E35))/(E59-E35)</f>
        <v/>
      </c>
      <c r="F61" s="142">
        <f>((F38-F35)-(F59-F35))/(F59-F35)</f>
        <v/>
      </c>
      <c r="G61" s="142">
        <f>((G38-G35)-(G59-G35))/(G59-G35)</f>
        <v/>
      </c>
      <c r="H61" s="142">
        <f>((H38-H35)-(H59-H35))/(H59-H35)</f>
        <v/>
      </c>
      <c r="I61" s="142">
        <f>((I38-I35)-(I59-I35))/(I59-I35)</f>
        <v/>
      </c>
      <c r="J61" s="44" t="n"/>
      <c r="K61" s="44" t="n"/>
      <c r="L61" s="44" t="n"/>
    </row>
    <row r="62">
      <c r="A62" s="17" t="inlineStr">
        <is>
          <t>CO2 emissions from fuel combustion by  type - without counting CCS</t>
        </is>
      </c>
      <c r="B62" s="17" t="n"/>
      <c r="C62" s="17" t="n"/>
      <c r="D62" s="17" t="n"/>
      <c r="E62" s="17" t="n"/>
      <c r="F62" s="17" t="n"/>
      <c r="G62" s="17" t="n"/>
      <c r="H62" s="17" t="n"/>
      <c r="I62" s="17" t="n"/>
      <c r="J62" s="44" t="n"/>
      <c r="K62" s="44" t="n"/>
      <c r="L62" s="44" t="n"/>
    </row>
    <row r="63">
      <c r="A63" s="18" t="inlineStr">
        <is>
          <t>Coal w/o CCS</t>
        </is>
      </c>
      <c r="B63" s="19" t="inlineStr">
        <is>
          <t xml:space="preserve">Mt CO2 </t>
        </is>
      </c>
      <c r="C63" s="37" t="n"/>
      <c r="D63" s="37" t="n"/>
      <c r="E63" s="37" t="n">
        <v>130.934688</v>
      </c>
      <c r="F63" s="37" t="n">
        <v>15.675125</v>
      </c>
      <c r="G63" s="37" t="n">
        <v>0.329374</v>
      </c>
      <c r="H63" s="37" t="n"/>
      <c r="I63" s="37" t="n"/>
      <c r="J63" s="44" t="n"/>
      <c r="K63" s="44" t="n"/>
      <c r="L63" s="44" t="n"/>
    </row>
    <row r="64">
      <c r="A64" s="19" t="inlineStr">
        <is>
          <t>Coal w/ CCS</t>
        </is>
      </c>
      <c r="B64" s="19" t="inlineStr">
        <is>
          <t xml:space="preserve">Mt CO2 </t>
        </is>
      </c>
      <c r="C64" s="37" t="n"/>
      <c r="D64" s="37" t="n"/>
      <c r="E64" s="37" t="n"/>
      <c r="F64" s="37" t="n"/>
      <c r="G64" s="37" t="n"/>
      <c r="H64" s="37" t="n"/>
      <c r="I64" s="37" t="n"/>
      <c r="J64" s="44" t="n"/>
      <c r="K64" s="44" t="n"/>
      <c r="L64" s="44" t="n"/>
    </row>
    <row r="65">
      <c r="A65" s="18" t="inlineStr">
        <is>
          <t>Gas w/o CCS</t>
        </is>
      </c>
      <c r="B65" s="19" t="inlineStr">
        <is>
          <t xml:space="preserve">Mt CO2 </t>
        </is>
      </c>
      <c r="C65" s="37" t="n"/>
      <c r="D65" s="37" t="n"/>
      <c r="E65" s="37" t="n">
        <v>0.36756</v>
      </c>
      <c r="F65" s="37" t="n">
        <v>2.724911</v>
      </c>
      <c r="G65" s="37" t="n">
        <v>2.678502</v>
      </c>
      <c r="H65" s="37" t="n"/>
      <c r="I65" s="37" t="n"/>
      <c r="J65" s="44" t="n"/>
      <c r="K65" s="44" t="n"/>
      <c r="L65" s="44" t="n"/>
    </row>
    <row r="66">
      <c r="A66" s="19" t="inlineStr">
        <is>
          <t>Gas w/ CCS</t>
        </is>
      </c>
      <c r="B66" s="19" t="inlineStr">
        <is>
          <t xml:space="preserve">Mt CO2 </t>
        </is>
      </c>
      <c r="C66" s="37" t="n"/>
      <c r="D66" s="37" t="n"/>
      <c r="E66" s="37" t="n"/>
      <c r="F66" s="37" t="n"/>
      <c r="G66" s="37" t="n">
        <v>2.532498</v>
      </c>
      <c r="H66" s="37" t="n"/>
      <c r="I66" s="37" t="n"/>
      <c r="J66" s="44" t="n"/>
      <c r="K66" s="44" t="n"/>
      <c r="L66" s="44" t="n"/>
    </row>
    <row r="67">
      <c r="A67" s="19" t="inlineStr">
        <is>
          <t>Liquids w/o CCS</t>
        </is>
      </c>
      <c r="B67" s="19" t="inlineStr">
        <is>
          <t>Mt CO2</t>
        </is>
      </c>
      <c r="C67" s="37" t="n"/>
      <c r="D67" s="37" t="n"/>
      <c r="E67" s="37" t="n">
        <v>0.453345</v>
      </c>
      <c r="F67" s="37" t="n">
        <v>0.124084</v>
      </c>
      <c r="G67" s="37" t="n"/>
      <c r="H67" s="37" t="n"/>
      <c r="I67" s="37" t="n"/>
      <c r="J67" s="44" t="n"/>
      <c r="K67" s="44" t="n"/>
      <c r="L67" s="44" t="n"/>
    </row>
    <row r="68">
      <c r="A68" s="19" t="inlineStr">
        <is>
          <t>Liquids w/CCS</t>
        </is>
      </c>
      <c r="B68" s="19" t="inlineStr">
        <is>
          <t>Mt CO2</t>
        </is>
      </c>
      <c r="C68" s="37" t="n"/>
      <c r="D68" s="37" t="n"/>
      <c r="E68" s="37" t="n"/>
      <c r="F68" s="37" t="n"/>
      <c r="G68" s="37" t="n"/>
      <c r="H68" s="37" t="n"/>
      <c r="I68" s="37" t="n"/>
      <c r="J68" s="44" t="n"/>
      <c r="K68" s="44" t="n"/>
      <c r="L68" s="44" t="n"/>
    </row>
    <row r="69">
      <c r="A69" s="19" t="inlineStr">
        <is>
          <t>Nuclear (large)</t>
        </is>
      </c>
      <c r="B69" s="19" t="inlineStr">
        <is>
          <t>Mt CO2</t>
        </is>
      </c>
      <c r="C69" s="37" t="n"/>
      <c r="D69" s="37" t="n"/>
      <c r="E69" s="37" t="n"/>
      <c r="F69" s="37" t="n"/>
      <c r="G69" s="37" t="n"/>
      <c r="H69" s="37" t="n"/>
      <c r="I69" s="37" t="n"/>
      <c r="J69" s="44" t="n"/>
      <c r="K69" s="44" t="n"/>
      <c r="L69" s="44" t="n"/>
    </row>
    <row r="70">
      <c r="A70" s="19" t="inlineStr">
        <is>
          <t>Nuclear (&lt;300MW)</t>
        </is>
      </c>
      <c r="B70" s="19" t="inlineStr">
        <is>
          <t>Mt CO2</t>
        </is>
      </c>
      <c r="C70" s="37" t="n"/>
      <c r="D70" s="37" t="n"/>
      <c r="E70" s="37" t="n"/>
      <c r="F70" s="37" t="n"/>
      <c r="G70" s="37" t="n"/>
      <c r="H70" s="37" t="n"/>
      <c r="I70" s="37" t="n"/>
      <c r="J70" s="44" t="n"/>
      <c r="K70" s="44" t="n"/>
      <c r="L70" s="44" t="n"/>
    </row>
    <row r="71">
      <c r="A71" s="19" t="inlineStr">
        <is>
          <t>Hydro</t>
        </is>
      </c>
      <c r="B71" s="19" t="inlineStr">
        <is>
          <t>Mt CO2</t>
        </is>
      </c>
      <c r="C71" s="37" t="n"/>
      <c r="D71" s="37" t="n"/>
      <c r="E71" s="37" t="n"/>
      <c r="F71" s="37" t="n"/>
      <c r="G71" s="37" t="n"/>
      <c r="H71" s="37" t="n"/>
      <c r="I71" s="37" t="n"/>
      <c r="J71" s="44" t="n"/>
      <c r="K71" s="44" t="n"/>
      <c r="L71" s="44" t="n"/>
    </row>
    <row r="72">
      <c r="A72" s="19" t="inlineStr">
        <is>
          <t>Wind</t>
        </is>
      </c>
      <c r="B72" s="19" t="inlineStr">
        <is>
          <t>Mt CO2</t>
        </is>
      </c>
      <c r="C72" s="37" t="n"/>
      <c r="D72" s="37" t="n"/>
      <c r="E72" s="37" t="n"/>
      <c r="F72" s="37" t="n"/>
      <c r="G72" s="37" t="n"/>
      <c r="H72" s="37" t="n"/>
      <c r="I72" s="37" t="n"/>
      <c r="J72" s="44" t="n"/>
      <c r="K72" s="44" t="n"/>
      <c r="L72" s="44" t="n"/>
    </row>
    <row r="73">
      <c r="A73" s="19" t="inlineStr">
        <is>
          <t>Solar (utility)</t>
        </is>
      </c>
      <c r="B73" s="19" t="inlineStr">
        <is>
          <t>Mt CO2</t>
        </is>
      </c>
      <c r="C73" s="37" t="n"/>
      <c r="D73" s="37" t="n"/>
      <c r="E73" s="37" t="n"/>
      <c r="F73" s="37" t="n"/>
      <c r="G73" s="37" t="n"/>
      <c r="H73" s="37" t="n"/>
      <c r="I73" s="37" t="n"/>
      <c r="J73" s="44" t="n"/>
      <c r="K73" s="44" t="n"/>
      <c r="L73" s="44" t="n"/>
    </row>
    <row r="74">
      <c r="A74" s="19" t="inlineStr">
        <is>
          <t>Solar (small distributed solar)</t>
        </is>
      </c>
      <c r="B74" s="19" t="inlineStr">
        <is>
          <t>Mt CO2</t>
        </is>
      </c>
      <c r="C74" s="37" t="n"/>
      <c r="D74" s="37" t="n"/>
      <c r="E74" s="37" t="n"/>
      <c r="F74" s="37" t="n"/>
      <c r="G74" s="37" t="n"/>
      <c r="H74" s="37" t="n"/>
      <c r="I74" s="37" t="n"/>
      <c r="J74" s="44" t="n"/>
      <c r="K74" s="44" t="n"/>
      <c r="L74" s="44" t="n"/>
    </row>
    <row r="75">
      <c r="A75" s="19" t="inlineStr">
        <is>
          <t>Biomass w/oCCS</t>
        </is>
      </c>
      <c r="B75" s="19" t="inlineStr">
        <is>
          <t>Mt CO2</t>
        </is>
      </c>
      <c r="C75" s="37" t="n"/>
      <c r="D75" s="37" t="n"/>
      <c r="E75" s="37" t="n"/>
      <c r="F75" s="37" t="n"/>
      <c r="G75" s="37" t="n"/>
      <c r="H75" s="37" t="n"/>
      <c r="I75" s="37" t="n"/>
      <c r="J75" s="44" t="n"/>
      <c r="K75" s="44" t="n"/>
      <c r="L75" s="44" t="n"/>
    </row>
    <row r="76">
      <c r="A76" s="19" t="inlineStr">
        <is>
          <t>Biomass w/CCS</t>
        </is>
      </c>
      <c r="B76" s="19" t="inlineStr">
        <is>
          <t>Mt CO2</t>
        </is>
      </c>
      <c r="C76" s="37" t="n"/>
      <c r="D76" s="37" t="n"/>
      <c r="E76" s="37" t="n"/>
      <c r="F76" s="37" t="n"/>
      <c r="G76" s="37" t="n"/>
      <c r="H76" s="37" t="n"/>
      <c r="I76" s="37" t="n"/>
      <c r="J76" s="44" t="n"/>
      <c r="K76" s="44" t="n"/>
      <c r="L76" s="44" t="n"/>
    </row>
    <row r="77">
      <c r="A77" s="19" t="inlineStr">
        <is>
          <t>Geothermal</t>
        </is>
      </c>
      <c r="B77" s="19" t="inlineStr">
        <is>
          <t>Mt CO2</t>
        </is>
      </c>
      <c r="C77" s="37" t="n"/>
      <c r="D77" s="37" t="n"/>
      <c r="E77" s="37" t="n"/>
      <c r="F77" s="37" t="n"/>
      <c r="G77" s="37" t="n"/>
      <c r="H77" s="37" t="n"/>
      <c r="I77" s="37" t="n"/>
      <c r="J77" s="44" t="n"/>
      <c r="K77" s="44" t="n"/>
      <c r="L77" s="44" t="n"/>
    </row>
    <row r="78">
      <c r="A78" s="19" t="inlineStr">
        <is>
          <t>Other renewables</t>
        </is>
      </c>
      <c r="B78" s="19" t="inlineStr">
        <is>
          <t>Mt CO2</t>
        </is>
      </c>
      <c r="C78" s="37" t="n"/>
      <c r="D78" s="37" t="n"/>
      <c r="E78" s="37" t="n"/>
      <c r="F78" s="37" t="n"/>
      <c r="G78" s="37" t="n"/>
      <c r="H78" s="37" t="n"/>
      <c r="I78" s="37" t="n"/>
      <c r="J78" s="44" t="n"/>
      <c r="K78" s="44" t="n"/>
      <c r="L78" s="44" t="n"/>
    </row>
    <row r="79">
      <c r="A79" s="19" t="inlineStr">
        <is>
          <t>TOTAL CO2 produced</t>
        </is>
      </c>
      <c r="B79" s="19" t="inlineStr">
        <is>
          <t>Mt CO2</t>
        </is>
      </c>
      <c r="C79" s="142">
        <f>SUM(C63:C78)</f>
        <v/>
      </c>
      <c r="D79" s="142">
        <f>SUM(D63:D78)</f>
        <v/>
      </c>
      <c r="E79" s="142">
        <f>SUM(E63:E78)</f>
        <v/>
      </c>
      <c r="F79" s="142">
        <f>SUM(F63:F78)</f>
        <v/>
      </c>
      <c r="G79" s="142">
        <f>SUM(G63:G78)</f>
        <v/>
      </c>
      <c r="H79" s="142">
        <f>SUM(H63:H78)</f>
        <v/>
      </c>
      <c r="I79" s="142">
        <f>SUM(I63:I78)</f>
        <v/>
      </c>
      <c r="J79" s="44" t="n"/>
      <c r="K79" s="44" t="n"/>
      <c r="L79" s="44" t="n"/>
    </row>
    <row r="80">
      <c r="A80" s="17" t="inlineStr">
        <is>
          <t>Non-CO2 emissions from fuel combustion - without counting CCS</t>
        </is>
      </c>
      <c r="B80" s="17" t="n"/>
      <c r="C80" s="17" t="n"/>
      <c r="D80" s="17" t="n"/>
      <c r="E80" s="17" t="n"/>
      <c r="F80" s="17" t="n"/>
      <c r="G80" s="17" t="n"/>
      <c r="H80" s="17" t="n"/>
      <c r="I80" s="17" t="n"/>
      <c r="J80" s="44" t="n"/>
      <c r="K80" s="44" t="n"/>
      <c r="L80" s="44" t="n"/>
    </row>
    <row r="81">
      <c r="A81" s="18" t="inlineStr">
        <is>
          <t>Total non-CO2 emissions</t>
        </is>
      </c>
      <c r="B81" s="19" t="inlineStr">
        <is>
          <t>Mt CO2e</t>
        </is>
      </c>
      <c r="C81" s="37" t="n"/>
      <c r="D81" s="37" t="n"/>
      <c r="E81" s="37" t="n">
        <v>0.547809</v>
      </c>
      <c r="F81" s="37" t="n">
        <v>0.071573</v>
      </c>
      <c r="G81" s="37" t="n">
        <v>0.006426</v>
      </c>
      <c r="H81" s="37" t="n"/>
      <c r="I81" s="37" t="n"/>
      <c r="J81" s="44" t="n"/>
      <c r="K81" s="44" t="n"/>
      <c r="L81" s="44" t="n"/>
    </row>
    <row r="82">
      <c r="A82" s="17" t="inlineStr">
        <is>
          <t>Estimated CO2 captured and stored</t>
        </is>
      </c>
      <c r="B82" s="17" t="n"/>
      <c r="C82" s="17" t="n"/>
      <c r="D82" s="17" t="n"/>
      <c r="E82" s="17" t="n"/>
      <c r="F82" s="17" t="n"/>
      <c r="G82" s="17" t="n"/>
      <c r="H82" s="17" t="n"/>
      <c r="I82" s="17" t="n"/>
      <c r="J82" s="44" t="n"/>
      <c r="K82" s="44" t="n"/>
      <c r="L82" s="44" t="n"/>
    </row>
    <row r="83">
      <c r="A83" s="18" t="inlineStr">
        <is>
          <t>from coal fired PP w/CCS</t>
        </is>
      </c>
      <c r="B83" s="99" t="inlineStr">
        <is>
          <t>MtCO2 captured &amp; stored (positive values)</t>
        </is>
      </c>
      <c r="C83" s="37" t="n"/>
      <c r="D83" s="37" t="n"/>
      <c r="E83" s="37" t="n"/>
      <c r="F83" s="37" t="n"/>
      <c r="G83" s="37" t="n"/>
      <c r="H83" s="37" t="n"/>
      <c r="I83" s="37" t="n"/>
      <c r="J83" s="44" t="n"/>
      <c r="K83" s="44" t="n"/>
      <c r="L83" s="44" t="n"/>
    </row>
    <row r="84">
      <c r="A84" s="19" t="inlineStr">
        <is>
          <t>from gas fired PP w/CCS</t>
        </is>
      </c>
      <c r="B84" s="99" t="inlineStr">
        <is>
          <t>MtCO2 captured &amp; stored (positive values)</t>
        </is>
      </c>
      <c r="C84" s="37" t="n"/>
      <c r="D84" s="37" t="n"/>
      <c r="E84" s="37" t="n"/>
      <c r="F84" s="37" t="n"/>
      <c r="G84" s="37" t="n">
        <v>-2.242675</v>
      </c>
      <c r="H84" s="37" t="n"/>
      <c r="I84" s="37" t="n"/>
      <c r="J84" s="44" t="n"/>
      <c r="K84" s="44" t="n"/>
      <c r="L84" s="44" t="n"/>
    </row>
    <row r="85">
      <c r="A85" s="19" t="inlineStr">
        <is>
          <t>from liquid fuel fired PP w/CCS</t>
        </is>
      </c>
      <c r="B85" s="99" t="inlineStr">
        <is>
          <t>MtCO2 captured &amp; stored (positive values)</t>
        </is>
      </c>
      <c r="C85" s="37" t="n"/>
      <c r="D85" s="37" t="n"/>
      <c r="E85" s="37" t="n"/>
      <c r="F85" s="37" t="n"/>
      <c r="G85" s="37" t="n"/>
      <c r="H85" s="37" t="n"/>
      <c r="I85" s="37" t="n"/>
      <c r="J85" s="44" t="n"/>
      <c r="K85" s="44" t="n"/>
      <c r="L85" s="44" t="n"/>
    </row>
    <row r="86">
      <c r="A86" s="19" t="inlineStr">
        <is>
          <t>from biomass fired PP w/CCS</t>
        </is>
      </c>
      <c r="B86" s="99" t="inlineStr">
        <is>
          <t>MtCO2 captured &amp; stored (positive values)</t>
        </is>
      </c>
      <c r="C86" s="37" t="n"/>
      <c r="D86" s="37" t="n"/>
      <c r="E86" s="37" t="n"/>
      <c r="F86" s="37" t="n"/>
      <c r="G86" s="37" t="n"/>
      <c r="H86" s="37" t="n"/>
      <c r="I86" s="37" t="n"/>
      <c r="J86" s="44" t="n"/>
      <c r="K86" s="44" t="n"/>
      <c r="L86" s="44" t="n"/>
    </row>
    <row r="87">
      <c r="A87" s="19" t="inlineStr">
        <is>
          <t>others CCS (please specify in the storyline)</t>
        </is>
      </c>
      <c r="B87" s="99" t="inlineStr">
        <is>
          <t>MtCO2 captured &amp; stored (positive values)</t>
        </is>
      </c>
      <c r="C87" s="37" t="n"/>
      <c r="D87" s="37" t="n"/>
      <c r="E87" s="37" t="n"/>
      <c r="F87" s="37" t="n"/>
      <c r="G87" s="37" t="n"/>
      <c r="H87" s="37" t="n"/>
      <c r="I87" s="37" t="n"/>
      <c r="J87" s="44" t="n"/>
      <c r="K87" s="44" t="n"/>
      <c r="L87" s="44" t="n"/>
    </row>
    <row r="88">
      <c r="A88" s="19" t="inlineStr">
        <is>
          <t>TOTAL CO2 captured and stored</t>
        </is>
      </c>
      <c r="B88" s="99" t="inlineStr">
        <is>
          <t>MtCO2 captured &amp; stored (positive values)</t>
        </is>
      </c>
      <c r="C88" s="142">
        <f>SUM(C83:C87)</f>
        <v/>
      </c>
      <c r="D88" s="142">
        <f>SUM(D83:D87)</f>
        <v/>
      </c>
      <c r="E88" s="142">
        <f>SUM(E83:E87)</f>
        <v/>
      </c>
      <c r="F88" s="142">
        <f>SUM(F83:F87)</f>
        <v/>
      </c>
      <c r="G88" s="142">
        <f>SUM(G83:G87)</f>
        <v/>
      </c>
      <c r="H88" s="142">
        <f>SUM(H83:H87)</f>
        <v/>
      </c>
      <c r="I88" s="142">
        <f>SUM(I83:I87)</f>
        <v/>
      </c>
      <c r="J88" s="44" t="n"/>
      <c r="K88" s="44" t="n"/>
      <c r="L88" s="44" t="n"/>
    </row>
    <row r="89">
      <c r="A89" s="17" t="inlineStr">
        <is>
          <t>Net GHG emissions</t>
        </is>
      </c>
      <c r="B89" s="17" t="n"/>
      <c r="C89" s="17" t="n"/>
      <c r="D89" s="17" t="n"/>
      <c r="E89" s="17" t="n"/>
      <c r="F89" s="17" t="n"/>
      <c r="G89" s="17" t="n"/>
      <c r="H89" s="17" t="n"/>
      <c r="I89" s="17" t="n"/>
      <c r="J89" s="44" t="n"/>
      <c r="K89" s="44" t="n"/>
      <c r="L89" s="44" t="n"/>
    </row>
    <row r="90">
      <c r="A90" s="19" t="inlineStr">
        <is>
          <t>TOTAL net-GHG emissions</t>
        </is>
      </c>
      <c r="B90" s="19" t="inlineStr">
        <is>
          <t>Mt CO2e</t>
        </is>
      </c>
      <c r="C90" s="142">
        <f>C79+C81-C88</f>
        <v/>
      </c>
      <c r="D90" s="142">
        <f>D79+D81-D88</f>
        <v/>
      </c>
      <c r="E90" s="142">
        <f>E79+E81-E88</f>
        <v/>
      </c>
      <c r="F90" s="142">
        <f>F79+F81-F88</f>
        <v/>
      </c>
      <c r="G90" s="142">
        <f>G79+G81-G88</f>
        <v/>
      </c>
      <c r="H90" s="142">
        <f>H79+H81-H88</f>
        <v/>
      </c>
      <c r="I90" s="142">
        <f>I79+I81-I88</f>
        <v/>
      </c>
      <c r="J90" s="44" t="n"/>
      <c r="K90" s="44" t="n"/>
      <c r="L90" s="44" t="n"/>
    </row>
    <row r="91">
      <c r="A91" s="16" t="inlineStr">
        <is>
          <t xml:space="preserve">Power capacities </t>
        </is>
      </c>
      <c r="B91" s="16" t="n"/>
      <c r="C91" s="16" t="n"/>
      <c r="D91" s="16" t="n"/>
      <c r="E91" s="16" t="n"/>
      <c r="F91" s="16" t="n"/>
      <c r="G91" s="16" t="n"/>
      <c r="H91" s="16" t="n"/>
      <c r="I91" s="16" t="n"/>
      <c r="J91" s="44" t="n"/>
      <c r="K91" s="44" t="n"/>
      <c r="L91" s="44" t="n"/>
    </row>
    <row r="92">
      <c r="A92" s="17" t="inlineStr">
        <is>
          <t>Total Installed capacities (stock) in the year X</t>
        </is>
      </c>
      <c r="B92" s="17" t="n"/>
      <c r="C92" s="17" t="n"/>
      <c r="D92" s="17" t="n"/>
      <c r="E92" s="17" t="n"/>
      <c r="F92" s="17" t="n"/>
      <c r="G92" s="17" t="n"/>
      <c r="H92" s="17" t="n"/>
      <c r="I92" s="17" t="n"/>
      <c r="J92" s="182" t="n"/>
      <c r="K92" s="44" t="n"/>
      <c r="L92" s="44" t="n"/>
    </row>
    <row r="93">
      <c r="A93" s="18" t="inlineStr">
        <is>
          <t>Coal w/o CCS</t>
        </is>
      </c>
      <c r="B93" s="18" t="inlineStr">
        <is>
          <t>GW</t>
        </is>
      </c>
      <c r="C93" s="37" t="n"/>
      <c r="D93" s="37" t="n"/>
      <c r="E93" s="37" t="n">
        <v>21.902167</v>
      </c>
      <c r="F93" s="37" t="n">
        <v>9.368833</v>
      </c>
      <c r="G93" s="37" t="n">
        <v>0.67</v>
      </c>
      <c r="H93" s="37" t="n"/>
      <c r="I93" s="37" t="n"/>
      <c r="J93" s="44" t="n"/>
      <c r="K93" s="44" t="n"/>
      <c r="L93" s="44" t="n"/>
    </row>
    <row r="94">
      <c r="A94" s="18" t="inlineStr">
        <is>
          <t>Coal w/ CCS</t>
        </is>
      </c>
      <c r="B94" s="18" t="inlineStr">
        <is>
          <t>GW</t>
        </is>
      </c>
      <c r="C94" s="37" t="n"/>
      <c r="D94" s="37" t="n"/>
      <c r="E94" s="37" t="n"/>
      <c r="F94" s="37" t="n"/>
      <c r="G94" s="37" t="n"/>
      <c r="H94" s="37" t="n"/>
      <c r="I94" s="37" t="n"/>
      <c r="J94" s="44" t="n"/>
      <c r="K94" s="44" t="n"/>
      <c r="L94" s="44" t="n"/>
    </row>
    <row r="95">
      <c r="A95" s="18" t="inlineStr">
        <is>
          <t>Gas w/o CCS</t>
        </is>
      </c>
      <c r="B95" s="18" t="inlineStr">
        <is>
          <t>GW</t>
        </is>
      </c>
      <c r="C95" s="37" t="n"/>
      <c r="D95" s="37" t="n"/>
      <c r="E95" s="37" t="n">
        <v>1.048982</v>
      </c>
      <c r="F95" s="37" t="n">
        <v>9.112935</v>
      </c>
      <c r="G95" s="37" t="n">
        <v>9.112935</v>
      </c>
      <c r="H95" s="37" t="n"/>
      <c r="I95" s="37" t="n"/>
      <c r="J95" s="44" t="n"/>
      <c r="K95" s="44" t="n"/>
      <c r="L95" s="44" t="n"/>
    </row>
    <row r="96">
      <c r="A96" s="19" t="inlineStr">
        <is>
          <t>Gas w/ CCS</t>
        </is>
      </c>
      <c r="B96" s="18" t="inlineStr">
        <is>
          <t>GW</t>
        </is>
      </c>
      <c r="C96" s="37" t="n"/>
      <c r="D96" s="37" t="n"/>
      <c r="E96" s="37" t="n"/>
      <c r="F96" s="37" t="n"/>
      <c r="G96" s="37" t="n">
        <v>11.594836</v>
      </c>
      <c r="H96" s="37" t="n"/>
      <c r="I96" s="37" t="n"/>
      <c r="J96" s="44" t="n"/>
      <c r="K96" s="44" t="n"/>
      <c r="L96" s="44" t="n"/>
    </row>
    <row r="97">
      <c r="A97" s="19" t="inlineStr">
        <is>
          <t>Liquids w/o CCS</t>
        </is>
      </c>
      <c r="B97" s="18" t="inlineStr">
        <is>
          <t>GW</t>
        </is>
      </c>
      <c r="C97" s="37" t="n"/>
      <c r="D97" s="37" t="n"/>
      <c r="E97" s="37" t="n">
        <v>2.6695</v>
      </c>
      <c r="F97" s="37" t="n">
        <v>0.2345</v>
      </c>
      <c r="G97" s="37" t="n"/>
      <c r="H97" s="37" t="n"/>
      <c r="I97" s="37" t="n"/>
      <c r="J97" s="44" t="n"/>
      <c r="K97" s="44" t="n"/>
      <c r="L97" s="44" t="n"/>
    </row>
    <row r="98">
      <c r="A98" s="19" t="inlineStr">
        <is>
          <t>Liquids w/CCS</t>
        </is>
      </c>
      <c r="B98" s="18" t="inlineStr">
        <is>
          <t>GW</t>
        </is>
      </c>
      <c r="C98" s="37" t="n"/>
      <c r="D98" s="37" t="n"/>
      <c r="E98" s="37" t="n"/>
      <c r="F98" s="37" t="n"/>
      <c r="G98" s="37" t="n"/>
      <c r="H98" s="37" t="n"/>
      <c r="I98" s="37" t="n"/>
      <c r="J98" s="44" t="n"/>
      <c r="K98" s="44" t="n"/>
      <c r="L98" s="44" t="n"/>
    </row>
    <row r="99">
      <c r="A99" s="19" t="inlineStr">
        <is>
          <t>Nuclear (large)</t>
        </is>
      </c>
      <c r="B99" s="18" t="inlineStr">
        <is>
          <t>GW</t>
        </is>
      </c>
      <c r="C99" s="37" t="n"/>
      <c r="D99" s="37" t="n"/>
      <c r="E99" s="37" t="n">
        <v>1.86</v>
      </c>
      <c r="F99" s="37" t="n">
        <v>1.86</v>
      </c>
      <c r="G99" s="37" t="n">
        <v>15.251125</v>
      </c>
      <c r="H99" s="37" t="n"/>
      <c r="I99" s="37" t="n"/>
      <c r="J99" s="44" t="n"/>
      <c r="K99" s="44" t="n"/>
      <c r="L99" s="44" t="n"/>
    </row>
    <row r="100">
      <c r="A100" s="19" t="inlineStr">
        <is>
          <t>Nuclear (&lt;300MW)</t>
        </is>
      </c>
      <c r="B100" s="18" t="inlineStr">
        <is>
          <t>GW</t>
        </is>
      </c>
      <c r="C100" s="37" t="n"/>
      <c r="D100" s="37" t="n"/>
      <c r="E100" s="37" t="n"/>
      <c r="F100" s="37" t="n"/>
      <c r="G100" s="37" t="n"/>
      <c r="H100" s="37" t="n"/>
      <c r="I100" s="37" t="n"/>
      <c r="J100" s="44" t="n"/>
      <c r="K100" s="44" t="n"/>
      <c r="L100" s="44" t="n"/>
    </row>
    <row r="101">
      <c r="A101" s="19" t="inlineStr">
        <is>
          <t>Hydro</t>
        </is>
      </c>
      <c r="B101" s="18" t="inlineStr">
        <is>
          <t>GW</t>
        </is>
      </c>
      <c r="C101" s="37" t="n"/>
      <c r="D101" s="37" t="n"/>
      <c r="E101" s="37" t="n">
        <v>0.675</v>
      </c>
      <c r="F101" s="37" t="n">
        <v>0.675</v>
      </c>
      <c r="G101" s="37" t="n">
        <v>0.675</v>
      </c>
      <c r="H101" s="37" t="n"/>
      <c r="I101" s="37" t="n"/>
      <c r="J101" s="44" t="n"/>
      <c r="K101" s="44" t="n"/>
      <c r="L101" s="44" t="n"/>
    </row>
    <row r="102">
      <c r="A102" s="19" t="inlineStr">
        <is>
          <t>Wind</t>
        </is>
      </c>
      <c r="B102" s="18" t="inlineStr">
        <is>
          <t>GW</t>
        </is>
      </c>
      <c r="C102" s="37" t="n"/>
      <c r="D102" s="37" t="n"/>
      <c r="E102" s="37" t="n">
        <v>12.095198</v>
      </c>
      <c r="F102" s="37" t="n">
        <v>47.305767</v>
      </c>
      <c r="G102" s="37" t="n">
        <v>84.990144</v>
      </c>
      <c r="H102" s="37" t="n"/>
      <c r="I102" s="37" t="n"/>
      <c r="J102" s="44" t="n"/>
      <c r="K102" s="44" t="n"/>
      <c r="L102" s="44" t="n"/>
    </row>
    <row r="103">
      <c r="A103" s="19" t="inlineStr">
        <is>
          <t>Solar (utility)</t>
        </is>
      </c>
      <c r="B103" s="18" t="inlineStr">
        <is>
          <t>GW</t>
        </is>
      </c>
      <c r="C103" s="37" t="n"/>
      <c r="D103" s="37" t="n"/>
      <c r="E103" s="37" t="n">
        <v>9.504153000000001</v>
      </c>
      <c r="F103" s="37" t="n">
        <v>30.965988</v>
      </c>
      <c r="G103" s="37" t="n">
        <v>51.072967</v>
      </c>
      <c r="H103" s="37" t="n"/>
      <c r="I103" s="37" t="n"/>
      <c r="J103" s="44" t="n"/>
      <c r="K103" s="44" t="n"/>
      <c r="L103" s="44" t="n"/>
    </row>
    <row r="104">
      <c r="A104" s="19" t="inlineStr">
        <is>
          <t>Solar (small distributed solar)</t>
        </is>
      </c>
      <c r="B104" s="18" t="inlineStr">
        <is>
          <t>GW</t>
        </is>
      </c>
      <c r="C104" s="37" t="n"/>
      <c r="D104" s="37" t="n"/>
      <c r="E104" s="37" t="n">
        <v>10.202121</v>
      </c>
      <c r="F104" s="37" t="n">
        <v>10.057761</v>
      </c>
      <c r="G104" s="37" t="n">
        <v>33.780812</v>
      </c>
      <c r="H104" s="37" t="n"/>
      <c r="I104" s="37" t="n"/>
      <c r="J104" s="44" t="n"/>
      <c r="K104" s="44" t="n"/>
      <c r="L104" s="44" t="n"/>
    </row>
    <row r="105">
      <c r="A105" s="19" t="inlineStr">
        <is>
          <t>Biomass w/oCCS</t>
        </is>
      </c>
      <c r="B105" s="18" t="inlineStr">
        <is>
          <t>GW</t>
        </is>
      </c>
      <c r="C105" s="37" t="n"/>
      <c r="D105" s="37" t="n"/>
      <c r="E105" s="37" t="n"/>
      <c r="F105" s="37" t="n">
        <v>0.8</v>
      </c>
      <c r="G105" s="37" t="n">
        <v>0.8</v>
      </c>
      <c r="H105" s="37" t="n"/>
      <c r="I105" s="37" t="n"/>
      <c r="J105" s="44" t="n"/>
      <c r="K105" s="44" t="n"/>
      <c r="L105" s="44" t="n"/>
    </row>
    <row r="106">
      <c r="A106" s="19" t="inlineStr">
        <is>
          <t>Biomass w/CCS</t>
        </is>
      </c>
      <c r="B106" s="18" t="inlineStr">
        <is>
          <t>GW</t>
        </is>
      </c>
      <c r="C106" s="37" t="n"/>
      <c r="D106" s="37" t="n"/>
      <c r="E106" s="37" t="n"/>
      <c r="F106" s="37" t="n"/>
      <c r="G106" s="37" t="n"/>
      <c r="H106" s="37" t="n"/>
      <c r="I106" s="37" t="n"/>
      <c r="J106" s="44" t="n"/>
      <c r="K106" s="44" t="n"/>
      <c r="L106" s="44" t="n"/>
    </row>
    <row r="107">
      <c r="A107" s="19" t="inlineStr">
        <is>
          <t>Geothermal</t>
        </is>
      </c>
      <c r="B107" s="18" t="inlineStr">
        <is>
          <t>GW</t>
        </is>
      </c>
      <c r="C107" s="37" t="n"/>
      <c r="D107" s="37" t="n"/>
      <c r="E107" s="37" t="n"/>
      <c r="F107" s="37" t="n"/>
      <c r="G107" s="37" t="n"/>
      <c r="H107" s="37" t="n"/>
      <c r="I107" s="37" t="n"/>
      <c r="J107" s="44" t="n"/>
      <c r="K107" s="44" t="n"/>
      <c r="L107" s="44" t="n"/>
    </row>
    <row r="108">
      <c r="A108" s="19" t="inlineStr">
        <is>
          <t>Other renewables</t>
        </is>
      </c>
      <c r="B108" s="18" t="inlineStr">
        <is>
          <t>GW</t>
        </is>
      </c>
      <c r="C108" s="37" t="n"/>
      <c r="D108" s="37" t="n"/>
      <c r="E108" s="37" t="n">
        <v>3.631265</v>
      </c>
      <c r="F108" s="37" t="n">
        <v>14.005472</v>
      </c>
      <c r="G108" s="37" t="n">
        <v>39.32509</v>
      </c>
      <c r="H108" s="37" t="n"/>
      <c r="I108" s="37" t="n"/>
      <c r="J108" s="44" t="n"/>
      <c r="K108" s="44" t="n"/>
      <c r="L108" s="44" t="n"/>
    </row>
    <row r="109">
      <c r="A109" s="19" t="inlineStr">
        <is>
          <t>TOTAL</t>
        </is>
      </c>
      <c r="B109" s="18" t="inlineStr">
        <is>
          <t>GW</t>
        </is>
      </c>
      <c r="C109" s="142">
        <f>SUM(C93:C108)</f>
        <v/>
      </c>
      <c r="D109" s="142">
        <f>SUM(D93:D108)</f>
        <v/>
      </c>
      <c r="E109" s="142">
        <f>SUM(E93:E108)</f>
        <v/>
      </c>
      <c r="F109" s="142">
        <f>SUM(F93:F108)</f>
        <v/>
      </c>
      <c r="G109" s="142">
        <f>SUM(G93:G108)</f>
        <v/>
      </c>
      <c r="H109" s="142">
        <f>SUM(H93:H108)</f>
        <v/>
      </c>
      <c r="I109" s="142">
        <f>SUM(I93:I108)</f>
        <v/>
      </c>
      <c r="J109" s="44" t="n"/>
      <c r="K109" s="44" t="n"/>
      <c r="L109" s="44" t="n"/>
    </row>
    <row r="110">
      <c r="A110" s="17" t="inlineStr">
        <is>
          <t>New installed capacities for the period (X-10; X)</t>
        </is>
      </c>
      <c r="B110" s="17" t="n"/>
      <c r="C110" s="17" t="n"/>
      <c r="D110" s="17" t="n"/>
      <c r="E110" s="17" t="n"/>
      <c r="F110" s="17" t="n"/>
      <c r="G110" s="17" t="n"/>
      <c r="H110" s="17" t="n"/>
      <c r="I110" s="17" t="n"/>
      <c r="J110" s="44" t="n"/>
      <c r="K110" s="44" t="n"/>
      <c r="L110" s="44" t="n"/>
    </row>
    <row r="111">
      <c r="A111" s="18" t="inlineStr">
        <is>
          <t>Coal w/o CCS</t>
        </is>
      </c>
      <c r="B111" s="18" t="inlineStr">
        <is>
          <t>GW</t>
        </is>
      </c>
      <c r="C111" s="37" t="n"/>
      <c r="D111" s="37" t="n"/>
      <c r="E111" s="37" t="n"/>
      <c r="F111" s="37" t="n"/>
      <c r="G111" s="37" t="n"/>
      <c r="H111" s="37" t="n"/>
      <c r="I111" s="37" t="n"/>
      <c r="J111" s="44" t="n"/>
      <c r="K111" s="44" t="n"/>
      <c r="L111" s="44" t="n"/>
    </row>
    <row r="112">
      <c r="A112" s="18" t="inlineStr">
        <is>
          <t>Coal w/ CCS</t>
        </is>
      </c>
      <c r="B112" s="18" t="inlineStr">
        <is>
          <t>GW</t>
        </is>
      </c>
      <c r="C112" s="37" t="n"/>
      <c r="D112" s="37" t="n"/>
      <c r="E112" s="37" t="n"/>
      <c r="F112" s="37" t="n"/>
      <c r="G112" s="37" t="n"/>
      <c r="H112" s="37" t="n"/>
      <c r="I112" s="37" t="n"/>
      <c r="J112" s="44" t="n"/>
      <c r="K112" s="44" t="n"/>
      <c r="L112" s="44" t="n"/>
    </row>
    <row r="113">
      <c r="A113" s="18" t="inlineStr">
        <is>
          <t>Gas w/o CCS</t>
        </is>
      </c>
      <c r="B113" s="18" t="inlineStr">
        <is>
          <t>GW</t>
        </is>
      </c>
      <c r="C113" s="37" t="n"/>
      <c r="D113" s="37" t="n"/>
      <c r="E113" s="37" t="n"/>
      <c r="F113" s="37" t="n"/>
      <c r="G113" s="37" t="n"/>
      <c r="H113" s="37" t="n"/>
      <c r="I113" s="37" t="n"/>
      <c r="J113" s="44" t="n"/>
      <c r="K113" s="44" t="n"/>
      <c r="L113" s="44" t="n"/>
    </row>
    <row r="114">
      <c r="A114" s="19" t="inlineStr">
        <is>
          <t>Gas w/ CCS</t>
        </is>
      </c>
      <c r="B114" s="18" t="inlineStr">
        <is>
          <t>GW</t>
        </is>
      </c>
      <c r="C114" s="37" t="n"/>
      <c r="D114" s="37" t="n"/>
      <c r="E114" s="37" t="n"/>
      <c r="F114" s="37" t="n"/>
      <c r="G114" s="37" t="n"/>
      <c r="H114" s="37" t="n"/>
      <c r="I114" s="37" t="n"/>
      <c r="J114" s="44" t="n"/>
      <c r="K114" s="44" t="n"/>
      <c r="L114" s="44" t="n"/>
    </row>
    <row r="115">
      <c r="A115" s="19" t="inlineStr">
        <is>
          <t>Liquids w/o CCS</t>
        </is>
      </c>
      <c r="B115" s="18" t="inlineStr">
        <is>
          <t>GW</t>
        </is>
      </c>
      <c r="C115" s="37" t="n"/>
      <c r="D115" s="37" t="n"/>
      <c r="E115" s="37" t="n"/>
      <c r="F115" s="37" t="n"/>
      <c r="G115" s="37" t="n"/>
      <c r="H115" s="37" t="n"/>
      <c r="I115" s="37" t="n"/>
      <c r="J115" s="44" t="n"/>
      <c r="K115" s="44" t="n"/>
      <c r="L115" s="44" t="n"/>
    </row>
    <row r="116">
      <c r="A116" s="19" t="inlineStr">
        <is>
          <t>Liquids w/CCS</t>
        </is>
      </c>
      <c r="B116" s="18" t="inlineStr">
        <is>
          <t>GW</t>
        </is>
      </c>
      <c r="C116" s="37" t="n"/>
      <c r="D116" s="37" t="n"/>
      <c r="E116" s="37" t="n"/>
      <c r="F116" s="37" t="n"/>
      <c r="G116" s="37" t="n"/>
      <c r="H116" s="37" t="n"/>
      <c r="I116" s="37" t="n"/>
      <c r="J116" s="44" t="n"/>
      <c r="K116" s="44" t="n"/>
      <c r="L116" s="44" t="n"/>
    </row>
    <row r="117">
      <c r="A117" s="19" t="inlineStr">
        <is>
          <t>Nuclear (large)</t>
        </is>
      </c>
      <c r="B117" s="18" t="inlineStr">
        <is>
          <t>GW</t>
        </is>
      </c>
      <c r="C117" s="37" t="n"/>
      <c r="D117" s="37" t="n"/>
      <c r="E117" s="37" t="n"/>
      <c r="F117" s="37" t="n"/>
      <c r="G117" s="37" t="n"/>
      <c r="H117" s="37" t="n"/>
      <c r="I117" s="37" t="n"/>
      <c r="J117" s="44" t="n"/>
      <c r="K117" s="44" t="n"/>
      <c r="L117" s="44" t="n"/>
    </row>
    <row r="118">
      <c r="A118" s="19" t="inlineStr">
        <is>
          <t>Nuclear (&lt;300MW)</t>
        </is>
      </c>
      <c r="B118" s="18" t="inlineStr">
        <is>
          <t>GW</t>
        </is>
      </c>
      <c r="C118" s="37" t="n"/>
      <c r="D118" s="37" t="n"/>
      <c r="E118" s="37" t="n"/>
      <c r="F118" s="37" t="n"/>
      <c r="G118" s="37" t="n"/>
      <c r="H118" s="37" t="n"/>
      <c r="I118" s="37" t="n"/>
      <c r="J118" s="44" t="n"/>
      <c r="K118" s="44" t="n"/>
      <c r="L118" s="44" t="n"/>
    </row>
    <row r="119">
      <c r="A119" s="19" t="inlineStr">
        <is>
          <t>Hydro</t>
        </is>
      </c>
      <c r="B119" s="18" t="inlineStr">
        <is>
          <t>GW</t>
        </is>
      </c>
      <c r="C119" s="37" t="n"/>
      <c r="D119" s="37" t="n"/>
      <c r="E119" s="37" t="n"/>
      <c r="F119" s="37" t="n"/>
      <c r="G119" s="37" t="n"/>
      <c r="H119" s="37" t="n"/>
      <c r="I119" s="37" t="n"/>
      <c r="J119" s="44" t="n"/>
      <c r="K119" s="44" t="n"/>
      <c r="L119" s="44" t="n"/>
    </row>
    <row r="120">
      <c r="A120" s="19" t="inlineStr">
        <is>
          <t>Wind</t>
        </is>
      </c>
      <c r="B120" s="18" t="inlineStr">
        <is>
          <t>GW</t>
        </is>
      </c>
      <c r="C120" s="37" t="n"/>
      <c r="D120" s="37" t="n"/>
      <c r="E120" s="37" t="n"/>
      <c r="F120" s="37" t="n"/>
      <c r="G120" s="37" t="n"/>
      <c r="H120" s="37" t="n"/>
      <c r="I120" s="37" t="n"/>
      <c r="J120" s="44" t="n"/>
      <c r="K120" s="44" t="n"/>
      <c r="L120" s="44" t="n"/>
    </row>
    <row r="121">
      <c r="A121" s="19" t="inlineStr">
        <is>
          <t>Solar (utility)</t>
        </is>
      </c>
      <c r="B121" s="18" t="inlineStr">
        <is>
          <t>GW</t>
        </is>
      </c>
      <c r="C121" s="37" t="n"/>
      <c r="D121" s="37" t="n"/>
      <c r="E121" s="37" t="n"/>
      <c r="F121" s="37" t="n"/>
      <c r="G121" s="37" t="n"/>
      <c r="H121" s="37" t="n"/>
      <c r="I121" s="37" t="n"/>
      <c r="J121" s="44" t="n"/>
      <c r="K121" s="44" t="n"/>
      <c r="L121" s="44" t="n"/>
    </row>
    <row r="122">
      <c r="A122" s="19" t="inlineStr">
        <is>
          <t>Solar (small distributed solar)</t>
        </is>
      </c>
      <c r="B122" s="18" t="inlineStr">
        <is>
          <t>GW</t>
        </is>
      </c>
      <c r="C122" s="37" t="n"/>
      <c r="D122" s="37" t="n"/>
      <c r="E122" s="37" t="n"/>
      <c r="F122" s="37" t="n"/>
      <c r="G122" s="37" t="n"/>
      <c r="H122" s="37" t="n"/>
      <c r="I122" s="37" t="n"/>
      <c r="J122" s="44" t="n"/>
      <c r="K122" s="44" t="n"/>
      <c r="L122" s="44" t="n"/>
    </row>
    <row r="123">
      <c r="A123" s="19" t="inlineStr">
        <is>
          <t>Biomass w/oCCS</t>
        </is>
      </c>
      <c r="B123" s="18" t="inlineStr">
        <is>
          <t>GW</t>
        </is>
      </c>
      <c r="C123" s="37" t="n"/>
      <c r="D123" s="37" t="n"/>
      <c r="E123" s="37" t="n"/>
      <c r="F123" s="37" t="n"/>
      <c r="G123" s="37" t="n"/>
      <c r="H123" s="37" t="n"/>
      <c r="I123" s="37" t="n"/>
      <c r="J123" s="44" t="n"/>
      <c r="K123" s="44" t="n"/>
      <c r="L123" s="44" t="n"/>
    </row>
    <row r="124">
      <c r="A124" s="19" t="inlineStr">
        <is>
          <t>Biomass w/CCS</t>
        </is>
      </c>
      <c r="B124" s="18" t="inlineStr">
        <is>
          <t>GW</t>
        </is>
      </c>
      <c r="C124" s="37" t="n"/>
      <c r="D124" s="37" t="n"/>
      <c r="E124" s="37" t="n"/>
      <c r="F124" s="37" t="n"/>
      <c r="G124" s="37" t="n"/>
      <c r="H124" s="37" t="n"/>
      <c r="I124" s="37" t="n"/>
      <c r="J124" s="44" t="n"/>
      <c r="K124" s="44" t="n"/>
      <c r="L124" s="44" t="n"/>
    </row>
    <row r="125">
      <c r="A125" s="19" t="inlineStr">
        <is>
          <t>Geothermal</t>
        </is>
      </c>
      <c r="B125" s="18" t="inlineStr">
        <is>
          <t>GW</t>
        </is>
      </c>
      <c r="C125" s="37" t="n"/>
      <c r="D125" s="37" t="n"/>
      <c r="E125" s="37" t="n"/>
      <c r="F125" s="37" t="n"/>
      <c r="G125" s="37" t="n"/>
      <c r="H125" s="37" t="n"/>
      <c r="I125" s="37" t="n"/>
      <c r="J125" s="44" t="n"/>
      <c r="K125" s="44" t="n"/>
      <c r="L125" s="44" t="n"/>
    </row>
    <row r="126">
      <c r="A126" s="19" t="inlineStr">
        <is>
          <t>Other renewables</t>
        </is>
      </c>
      <c r="B126" s="18" t="inlineStr">
        <is>
          <t>GW</t>
        </is>
      </c>
      <c r="C126" s="37" t="n"/>
      <c r="D126" s="37" t="n"/>
      <c r="E126" s="37" t="n"/>
      <c r="F126" s="37" t="n"/>
      <c r="G126" s="37" t="n"/>
      <c r="H126" s="37" t="n"/>
      <c r="I126" s="37" t="n"/>
      <c r="J126" s="44" t="n"/>
      <c r="K126" s="44" t="n"/>
      <c r="L126" s="44" t="n"/>
    </row>
    <row r="127">
      <c r="A127" s="19" t="inlineStr">
        <is>
          <t>TOTAL</t>
        </is>
      </c>
      <c r="B127" s="18" t="inlineStr">
        <is>
          <t>GW</t>
        </is>
      </c>
      <c r="C127" s="142">
        <f>SUM(C111:C126)</f>
        <v/>
      </c>
      <c r="D127" s="142">
        <f>SUM(D111:D126)</f>
        <v/>
      </c>
      <c r="E127" s="142">
        <f>SUM(E111:E126)</f>
        <v/>
      </c>
      <c r="F127" s="142">
        <f>SUM(F111:F126)</f>
        <v/>
      </c>
      <c r="G127" s="142">
        <f>SUM(G111:G126)</f>
        <v/>
      </c>
      <c r="H127" s="142">
        <f>SUM(H111:H126)</f>
        <v/>
      </c>
      <c r="I127" s="142">
        <f>SUM(I111:I126)</f>
        <v/>
      </c>
      <c r="J127" s="44" t="n"/>
      <c r="K127" s="44" t="n"/>
      <c r="L127" s="44" t="n"/>
    </row>
    <row r="128">
      <c r="A128" s="17" t="inlineStr">
        <is>
          <t>Removed capacities for the period (X-10; X)</t>
        </is>
      </c>
      <c r="B128" s="17" t="n"/>
      <c r="C128" s="17" t="n"/>
      <c r="D128" s="17" t="n"/>
      <c r="E128" s="17" t="n"/>
      <c r="F128" s="17" t="n"/>
      <c r="G128" s="17" t="n"/>
      <c r="H128" s="17" t="n"/>
      <c r="I128" s="17" t="n"/>
      <c r="J128" s="44" t="n"/>
      <c r="K128" s="44" t="n"/>
      <c r="L128" s="44" t="n"/>
    </row>
    <row r="129">
      <c r="A129" s="18" t="inlineStr">
        <is>
          <t>Coal w/o CCS</t>
        </is>
      </c>
      <c r="B129" s="18" t="inlineStr">
        <is>
          <t>GW</t>
        </is>
      </c>
      <c r="C129" s="37" t="n"/>
      <c r="D129" s="37" t="n"/>
      <c r="E129" s="37" t="n"/>
      <c r="F129" s="37" t="n"/>
      <c r="G129" s="37" t="n"/>
      <c r="H129" s="37" t="n"/>
      <c r="I129" s="37" t="n"/>
      <c r="J129" s="44" t="n"/>
      <c r="K129" s="44" t="n"/>
      <c r="L129" s="44" t="n"/>
    </row>
    <row r="130">
      <c r="A130" s="18" t="inlineStr">
        <is>
          <t>Coal w/ CCS</t>
        </is>
      </c>
      <c r="B130" s="18" t="inlineStr">
        <is>
          <t>GW</t>
        </is>
      </c>
      <c r="C130" s="37" t="n"/>
      <c r="D130" s="37" t="n"/>
      <c r="E130" s="37" t="n"/>
      <c r="F130" s="37" t="n"/>
      <c r="G130" s="37" t="n"/>
      <c r="H130" s="37" t="n"/>
      <c r="I130" s="37" t="n"/>
      <c r="J130" s="44" t="n"/>
      <c r="K130" s="44" t="n"/>
      <c r="L130" s="44" t="n"/>
    </row>
    <row r="131">
      <c r="A131" s="18" t="inlineStr">
        <is>
          <t>Gas w/o CCS</t>
        </is>
      </c>
      <c r="B131" s="18" t="inlineStr">
        <is>
          <t>GW</t>
        </is>
      </c>
      <c r="C131" s="37" t="n"/>
      <c r="D131" s="37" t="n"/>
      <c r="E131" s="37" t="n"/>
      <c r="F131" s="37" t="n"/>
      <c r="G131" s="37" t="n"/>
      <c r="H131" s="37" t="n"/>
      <c r="I131" s="37" t="n"/>
      <c r="J131" s="44" t="n"/>
      <c r="K131" s="44" t="n"/>
      <c r="L131" s="44" t="n"/>
    </row>
    <row r="132">
      <c r="A132" s="19" t="inlineStr">
        <is>
          <t>Gas w/ CCS</t>
        </is>
      </c>
      <c r="B132" s="18" t="inlineStr">
        <is>
          <t>GW</t>
        </is>
      </c>
      <c r="C132" s="37" t="n"/>
      <c r="D132" s="37" t="n"/>
      <c r="E132" s="37" t="n"/>
      <c r="F132" s="37" t="n"/>
      <c r="G132" s="37" t="n"/>
      <c r="H132" s="37" t="n"/>
      <c r="I132" s="37" t="n"/>
      <c r="J132" s="44" t="n"/>
      <c r="K132" s="44" t="n"/>
      <c r="L132" s="44" t="n"/>
    </row>
    <row r="133">
      <c r="A133" s="19" t="inlineStr">
        <is>
          <t>Liquids w/o CCS</t>
        </is>
      </c>
      <c r="B133" s="18" t="inlineStr">
        <is>
          <t>GW</t>
        </is>
      </c>
      <c r="C133" s="37" t="n"/>
      <c r="D133" s="37" t="n"/>
      <c r="E133" s="37" t="n"/>
      <c r="F133" s="37" t="n"/>
      <c r="G133" s="37" t="n"/>
      <c r="H133" s="37" t="n"/>
      <c r="I133" s="37" t="n"/>
      <c r="J133" s="44" t="n"/>
      <c r="K133" s="44" t="n"/>
      <c r="L133" s="44" t="n"/>
    </row>
    <row r="134">
      <c r="A134" s="19" t="inlineStr">
        <is>
          <t>Liquids w/CCS</t>
        </is>
      </c>
      <c r="B134" s="18" t="inlineStr">
        <is>
          <t>GW</t>
        </is>
      </c>
      <c r="C134" s="37" t="n"/>
      <c r="D134" s="37" t="n"/>
      <c r="E134" s="37" t="n"/>
      <c r="F134" s="37" t="n"/>
      <c r="G134" s="37" t="n"/>
      <c r="H134" s="37" t="n"/>
      <c r="I134" s="37" t="n"/>
      <c r="J134" s="44" t="n"/>
      <c r="K134" s="44" t="n"/>
      <c r="L134" s="44" t="n"/>
    </row>
    <row r="135">
      <c r="A135" s="19" t="inlineStr">
        <is>
          <t>Nuclear (large)</t>
        </is>
      </c>
      <c r="B135" s="18" t="inlineStr">
        <is>
          <t>GW</t>
        </is>
      </c>
      <c r="C135" s="37" t="n"/>
      <c r="D135" s="37" t="n"/>
      <c r="E135" s="37" t="n"/>
      <c r="F135" s="37" t="n"/>
      <c r="G135" s="37" t="n"/>
      <c r="H135" s="37" t="n"/>
      <c r="I135" s="37" t="n"/>
      <c r="J135" s="44" t="n"/>
      <c r="K135" s="44" t="n"/>
      <c r="L135" s="44" t="n"/>
    </row>
    <row r="136">
      <c r="A136" s="19" t="inlineStr">
        <is>
          <t>Nuclear (&lt;300MW)</t>
        </is>
      </c>
      <c r="B136" s="18" t="inlineStr">
        <is>
          <t>GW</t>
        </is>
      </c>
      <c r="C136" s="37" t="n"/>
      <c r="D136" s="37" t="n"/>
      <c r="E136" s="37" t="n"/>
      <c r="F136" s="37" t="n"/>
      <c r="G136" s="37" t="n"/>
      <c r="H136" s="37" t="n"/>
      <c r="I136" s="37" t="n"/>
      <c r="J136" s="44" t="n"/>
      <c r="K136" s="44" t="n"/>
      <c r="L136" s="44" t="n"/>
    </row>
    <row r="137">
      <c r="A137" s="19" t="inlineStr">
        <is>
          <t>Hydro</t>
        </is>
      </c>
      <c r="B137" s="18" t="inlineStr">
        <is>
          <t>GW</t>
        </is>
      </c>
      <c r="C137" s="37" t="n"/>
      <c r="D137" s="37" t="n"/>
      <c r="E137" s="37" t="n"/>
      <c r="F137" s="37" t="n"/>
      <c r="G137" s="37" t="n"/>
      <c r="H137" s="37" t="n"/>
      <c r="I137" s="37" t="n"/>
      <c r="J137" s="44" t="n"/>
      <c r="K137" s="44" t="n"/>
      <c r="L137" s="44" t="n"/>
    </row>
    <row r="138">
      <c r="A138" s="19" t="inlineStr">
        <is>
          <t>Wind</t>
        </is>
      </c>
      <c r="B138" s="18" t="inlineStr">
        <is>
          <t>GW</t>
        </is>
      </c>
      <c r="C138" s="37" t="n"/>
      <c r="D138" s="37" t="n"/>
      <c r="E138" s="37" t="n"/>
      <c r="F138" s="37" t="n"/>
      <c r="G138" s="37" t="n"/>
      <c r="H138" s="37" t="n"/>
      <c r="I138" s="37" t="n"/>
      <c r="J138" s="44" t="n"/>
      <c r="K138" s="44" t="n"/>
      <c r="L138" s="44" t="n"/>
    </row>
    <row r="139">
      <c r="A139" s="19" t="inlineStr">
        <is>
          <t>Solar (utility)</t>
        </is>
      </c>
      <c r="B139" s="18" t="inlineStr">
        <is>
          <t>GW</t>
        </is>
      </c>
      <c r="C139" s="37" t="n"/>
      <c r="D139" s="37" t="n"/>
      <c r="E139" s="37" t="n"/>
      <c r="F139" s="37" t="n"/>
      <c r="G139" s="37" t="n"/>
      <c r="H139" s="37" t="n"/>
      <c r="I139" s="37" t="n"/>
      <c r="J139" s="44" t="n"/>
      <c r="K139" s="44" t="n"/>
      <c r="L139" s="44" t="n"/>
    </row>
    <row r="140">
      <c r="A140" s="19" t="inlineStr">
        <is>
          <t>Solar (small distributed solar)</t>
        </is>
      </c>
      <c r="B140" s="18" t="inlineStr">
        <is>
          <t>GW</t>
        </is>
      </c>
      <c r="C140" s="37" t="n"/>
      <c r="D140" s="37" t="n"/>
      <c r="E140" s="37" t="n"/>
      <c r="F140" s="37" t="n"/>
      <c r="G140" s="37" t="n"/>
      <c r="H140" s="37" t="n"/>
      <c r="I140" s="37" t="n"/>
      <c r="J140" s="44" t="n"/>
      <c r="K140" s="44" t="n"/>
      <c r="L140" s="44" t="n"/>
    </row>
    <row r="141">
      <c r="A141" s="19" t="inlineStr">
        <is>
          <t>Biomass w/oCCS</t>
        </is>
      </c>
      <c r="B141" s="18" t="inlineStr">
        <is>
          <t>GW</t>
        </is>
      </c>
      <c r="C141" s="37" t="n"/>
      <c r="D141" s="37" t="n"/>
      <c r="E141" s="37" t="n"/>
      <c r="F141" s="37" t="n"/>
      <c r="G141" s="37" t="n"/>
      <c r="H141" s="37" t="n"/>
      <c r="I141" s="37" t="n"/>
      <c r="J141" s="44" t="n"/>
      <c r="K141" s="44" t="n"/>
      <c r="L141" s="44" t="n"/>
    </row>
    <row r="142">
      <c r="A142" s="19" t="inlineStr">
        <is>
          <t>Biomass w/CCS</t>
        </is>
      </c>
      <c r="B142" s="18" t="inlineStr">
        <is>
          <t>GW</t>
        </is>
      </c>
      <c r="C142" s="37" t="n"/>
      <c r="D142" s="37" t="n"/>
      <c r="E142" s="37" t="n"/>
      <c r="F142" s="37" t="n"/>
      <c r="G142" s="37" t="n"/>
      <c r="H142" s="37" t="n"/>
      <c r="I142" s="37" t="n"/>
      <c r="J142" s="44" t="n"/>
      <c r="K142" s="44" t="n"/>
      <c r="L142" s="44" t="n"/>
    </row>
    <row r="143">
      <c r="A143" s="19" t="inlineStr">
        <is>
          <t>Geothermal</t>
        </is>
      </c>
      <c r="B143" s="18" t="inlineStr">
        <is>
          <t>GW</t>
        </is>
      </c>
      <c r="C143" s="37" t="n"/>
      <c r="D143" s="37" t="n"/>
      <c r="E143" s="37" t="n"/>
      <c r="F143" s="37" t="n"/>
      <c r="G143" s="37" t="n"/>
      <c r="H143" s="37" t="n"/>
      <c r="I143" s="37" t="n"/>
      <c r="J143" s="44" t="n"/>
      <c r="K143" s="44" t="n"/>
      <c r="L143" s="44" t="n"/>
    </row>
    <row r="144">
      <c r="A144" s="19" t="inlineStr">
        <is>
          <t>Other renewables</t>
        </is>
      </c>
      <c r="B144" s="18" t="inlineStr">
        <is>
          <t>GW</t>
        </is>
      </c>
      <c r="C144" s="37" t="n"/>
      <c r="D144" s="37" t="n"/>
      <c r="E144" s="37" t="n"/>
      <c r="F144" s="37" t="n"/>
      <c r="G144" s="37" t="n"/>
      <c r="H144" s="37" t="n"/>
      <c r="I144" s="37" t="n"/>
      <c r="J144" s="44" t="n"/>
      <c r="K144" s="44" t="n"/>
      <c r="L144" s="44" t="n"/>
    </row>
    <row r="145">
      <c r="A145" s="19" t="inlineStr">
        <is>
          <t>TOTAL</t>
        </is>
      </c>
      <c r="B145" s="18" t="inlineStr">
        <is>
          <t>GW</t>
        </is>
      </c>
      <c r="C145" s="142">
        <f>SUM(C129:C144)</f>
        <v/>
      </c>
      <c r="D145" s="142">
        <f>SUM(D129:D144)</f>
        <v/>
      </c>
      <c r="E145" s="142">
        <f>SUM(E129:E144)</f>
        <v/>
      </c>
      <c r="F145" s="142">
        <f>SUM(F129:F144)</f>
        <v/>
      </c>
      <c r="G145" s="142">
        <f>SUM(G129:G144)</f>
        <v/>
      </c>
      <c r="H145" s="142">
        <f>SUM(H129:H144)</f>
        <v/>
      </c>
      <c r="I145" s="142">
        <f>SUM(I129:I144)</f>
        <v/>
      </c>
      <c r="J145" s="44" t="n"/>
      <c r="K145" s="44" t="n"/>
      <c r="L145" s="44" t="n"/>
    </row>
    <row r="146">
      <c r="A146" s="16" t="inlineStr">
        <is>
          <t>Primary energies</t>
        </is>
      </c>
      <c r="B146" s="16" t="n"/>
      <c r="C146" s="16" t="n"/>
      <c r="D146" s="16" t="n"/>
      <c r="E146" s="16" t="n"/>
      <c r="F146" s="16" t="n"/>
      <c r="G146" s="16" t="n"/>
      <c r="H146" s="16" t="n"/>
      <c r="I146" s="16" t="n"/>
      <c r="J146" s="44" t="n"/>
      <c r="K146" s="44" t="n"/>
      <c r="L146" s="44" t="n"/>
    </row>
    <row r="147">
      <c r="A147" s="17" t="inlineStr">
        <is>
          <t>Feedstocks for electricity production, by  type</t>
        </is>
      </c>
      <c r="B147" s="17" t="n"/>
      <c r="C147" s="17" t="n"/>
      <c r="D147" s="17" t="n"/>
      <c r="E147" s="17" t="n"/>
      <c r="F147" s="17" t="n"/>
      <c r="G147" s="17" t="n"/>
      <c r="H147" s="17" t="n"/>
      <c r="I147" s="17" t="n"/>
      <c r="J147" s="44" t="n"/>
      <c r="K147" s="44" t="n"/>
      <c r="L147" s="44" t="n"/>
    </row>
    <row r="148">
      <c r="A148" s="18" t="inlineStr">
        <is>
          <t>Coal</t>
        </is>
      </c>
      <c r="B148" s="18" t="inlineStr">
        <is>
          <t>EJ</t>
        </is>
      </c>
      <c r="C148" s="37" t="n"/>
      <c r="D148" s="37" t="n"/>
      <c r="E148" s="37" t="n">
        <v>1.363171</v>
      </c>
      <c r="F148" s="37" t="n">
        <v>0.170974</v>
      </c>
      <c r="G148" s="37" t="n">
        <v>0.003408</v>
      </c>
      <c r="H148" s="37" t="n"/>
      <c r="I148" s="37" t="n"/>
      <c r="J148" s="44" t="n"/>
      <c r="K148" s="44" t="n"/>
      <c r="L148" s="44" t="n"/>
    </row>
    <row r="149">
      <c r="A149" s="18" t="inlineStr">
        <is>
          <t>Fossil natural gas</t>
        </is>
      </c>
      <c r="B149" s="18" t="inlineStr">
        <is>
          <t>EJ</t>
        </is>
      </c>
      <c r="C149" s="37" t="n"/>
      <c r="D149" s="37" t="n"/>
      <c r="E149" s="37" t="n">
        <v>0.010654</v>
      </c>
      <c r="F149" s="37" t="n">
        <v>0.05003</v>
      </c>
      <c r="G149" s="37" t="n">
        <v>0.092888</v>
      </c>
      <c r="H149" s="37" t="n"/>
      <c r="I149" s="37" t="n"/>
      <c r="J149" s="44" t="n"/>
      <c r="K149" s="44" t="n"/>
      <c r="L149" s="44" t="n"/>
    </row>
    <row r="150">
      <c r="A150" s="18" t="inlineStr">
        <is>
          <t>Biogas</t>
        </is>
      </c>
      <c r="B150" s="18" t="inlineStr">
        <is>
          <t>EJ</t>
        </is>
      </c>
      <c r="C150" s="37" t="n"/>
      <c r="D150" s="37" t="n"/>
      <c r="E150" s="37" t="n"/>
      <c r="F150" s="37" t="n"/>
      <c r="G150" s="37" t="n"/>
      <c r="H150" s="37" t="n"/>
      <c r="I150" s="37" t="n"/>
      <c r="J150" s="44" t="n"/>
      <c r="K150" s="44" t="n"/>
      <c r="L150" s="44" t="n"/>
    </row>
    <row r="151">
      <c r="A151" s="18" t="inlineStr">
        <is>
          <t>Fossil liquid fuel products</t>
        </is>
      </c>
      <c r="B151" s="18" t="inlineStr">
        <is>
          <t>EJ</t>
        </is>
      </c>
      <c r="C151" s="37" t="n"/>
      <c r="D151" s="37" t="n"/>
      <c r="E151" s="37" t="n">
        <v>0.013676</v>
      </c>
      <c r="F151" s="37" t="n">
        <v>0.002583</v>
      </c>
      <c r="G151" s="37" t="n">
        <v>1.8e-05</v>
      </c>
      <c r="H151" s="37" t="n"/>
      <c r="I151" s="37" t="n"/>
      <c r="J151" s="44" t="n"/>
      <c r="K151" s="44" t="n"/>
      <c r="L151" s="44" t="n"/>
    </row>
    <row r="152">
      <c r="A152" s="18" t="inlineStr">
        <is>
          <t>Liquid biofuels</t>
        </is>
      </c>
      <c r="B152" s="18" t="inlineStr">
        <is>
          <t>EJ</t>
        </is>
      </c>
      <c r="C152" s="37" t="n"/>
      <c r="D152" s="37" t="n"/>
      <c r="E152" s="37" t="n"/>
      <c r="F152" s="37" t="n"/>
      <c r="G152" s="37" t="n"/>
      <c r="H152" s="37" t="n"/>
      <c r="I152" s="37" t="n"/>
      <c r="J152" s="44" t="n"/>
      <c r="K152" s="44" t="n"/>
      <c r="L152" s="44" t="n"/>
    </row>
    <row r="153">
      <c r="A153" s="18" t="inlineStr">
        <is>
          <t>Uranium</t>
        </is>
      </c>
      <c r="B153" s="18" t="inlineStr">
        <is>
          <t>EJ</t>
        </is>
      </c>
      <c r="C153" s="37" t="n"/>
      <c r="D153" s="37" t="n"/>
      <c r="E153" s="37" t="n">
        <v>0.154957</v>
      </c>
      <c r="F153" s="37" t="n">
        <v>0.154957</v>
      </c>
      <c r="G153" s="37" t="n">
        <v>1.174757</v>
      </c>
      <c r="H153" s="37" t="n"/>
      <c r="I153" s="37" t="n"/>
      <c r="J153" s="44" t="n"/>
      <c r="K153" s="44" t="n"/>
      <c r="L153" s="44" t="n"/>
    </row>
    <row r="154">
      <c r="A154" s="18" t="inlineStr">
        <is>
          <t>Biomass - type 1 (ex: bagasse)</t>
        </is>
      </c>
      <c r="B154" s="18" t="inlineStr">
        <is>
          <t>EJ</t>
        </is>
      </c>
      <c r="C154" s="37" t="n"/>
      <c r="D154" s="37" t="n"/>
      <c r="E154" s="37" t="n"/>
      <c r="F154" s="37" t="n">
        <v>0.042231</v>
      </c>
      <c r="G154" s="37" t="n">
        <v>0.047654</v>
      </c>
      <c r="H154" s="37" t="n"/>
      <c r="I154" s="37" t="n"/>
      <c r="J154" s="44" t="n"/>
      <c r="K154" s="44" t="n"/>
      <c r="L154" s="44" t="n"/>
    </row>
    <row r="155">
      <c r="A155" s="18" t="inlineStr">
        <is>
          <t>Biomass - type 2</t>
        </is>
      </c>
      <c r="B155" s="18" t="inlineStr">
        <is>
          <t>EJ</t>
        </is>
      </c>
      <c r="C155" s="37" t="n"/>
      <c r="D155" s="37" t="n"/>
      <c r="E155" s="37" t="n"/>
      <c r="F155" s="37" t="n"/>
      <c r="G155" s="37" t="n"/>
      <c r="H155" s="37" t="n"/>
      <c r="I155" s="37" t="n"/>
      <c r="J155" s="44" t="n"/>
      <c r="K155" s="44" t="n"/>
      <c r="L155" s="44" t="n"/>
    </row>
    <row r="156" ht="14.25" customHeight="1">
      <c r="A156" s="18" t="inlineStr">
        <is>
          <t>Biomass - type 3</t>
        </is>
      </c>
      <c r="B156" s="18" t="inlineStr">
        <is>
          <t>EJ</t>
        </is>
      </c>
      <c r="C156" s="37" t="n"/>
      <c r="D156" s="37" t="n"/>
      <c r="E156" s="37" t="n"/>
      <c r="F156" s="37" t="n"/>
      <c r="G156" s="37" t="n"/>
      <c r="H156" s="37" t="n"/>
      <c r="I156" s="37" t="n"/>
      <c r="J156" s="44" t="n"/>
      <c r="K156" s="44" t="n"/>
      <c r="L156" s="44" t="n"/>
    </row>
    <row r="157" ht="14.25" customHeight="1">
      <c r="A157" s="18" t="inlineStr">
        <is>
          <t>Others</t>
        </is>
      </c>
      <c r="B157" s="18" t="inlineStr">
        <is>
          <t>EJ</t>
        </is>
      </c>
      <c r="C157" s="37" t="n"/>
      <c r="D157" s="37" t="n"/>
      <c r="E157" s="37" t="n"/>
      <c r="F157" s="37" t="n"/>
      <c r="G157" s="37" t="n"/>
      <c r="H157" s="37" t="n"/>
      <c r="I157" s="37" t="n"/>
      <c r="J157" s="44" t="n"/>
      <c r="K157" s="44" t="n"/>
      <c r="L157" s="44" t="n"/>
    </row>
    <row r="158">
      <c r="A158" s="18" t="inlineStr">
        <is>
          <t>TOTAL</t>
        </is>
      </c>
      <c r="B158" s="18" t="inlineStr">
        <is>
          <t>EJ</t>
        </is>
      </c>
      <c r="C158" s="142">
        <f>SUM(C148:C157)</f>
        <v/>
      </c>
      <c r="D158" s="142">
        <f>SUM(D148:D157)</f>
        <v/>
      </c>
      <c r="E158" s="142">
        <f>SUM(E148:E157)</f>
        <v/>
      </c>
      <c r="F158" s="142">
        <f>SUM(F148:F157)</f>
        <v/>
      </c>
      <c r="G158" s="142">
        <f>SUM(G148:G157)</f>
        <v/>
      </c>
      <c r="H158" s="142">
        <f>SUM(H148:H157)</f>
        <v/>
      </c>
      <c r="I158" s="142">
        <f>SUM(I148:I157)</f>
        <v/>
      </c>
      <c r="J158" s="44" t="n"/>
      <c r="K158" s="44" t="n"/>
      <c r="L158" s="44" t="n"/>
    </row>
    <row r="159">
      <c r="A159" s="18" t="inlineStr">
        <is>
          <t>Coal</t>
        </is>
      </c>
      <c r="B159" s="18" t="inlineStr">
        <is>
          <t>EJ</t>
        </is>
      </c>
      <c r="C159" s="37" t="n"/>
      <c r="D159" s="37" t="n"/>
      <c r="E159" s="37" t="n">
        <v>74.651414</v>
      </c>
      <c r="F159" s="37" t="n">
        <v>9.548920000000001</v>
      </c>
      <c r="G159" s="37" t="n">
        <v>0.183025</v>
      </c>
      <c r="H159" s="37" t="n"/>
      <c r="I159" s="37" t="n"/>
      <c r="J159" s="44" t="n"/>
      <c r="K159" s="44" t="n"/>
      <c r="L159" s="44" t="n"/>
    </row>
    <row r="160">
      <c r="A160" s="18" t="inlineStr">
        <is>
          <t>Fossil natural gas</t>
        </is>
      </c>
      <c r="B160" s="18" t="inlineStr">
        <is>
          <t>EJ</t>
        </is>
      </c>
      <c r="C160" s="37" t="n"/>
      <c r="D160" s="37" t="n"/>
      <c r="E160" s="37" t="n"/>
      <c r="F160" s="37" t="n"/>
      <c r="G160" s="37" t="n"/>
      <c r="H160" s="37" t="n"/>
      <c r="I160" s="37" t="n"/>
      <c r="J160" s="44" t="n"/>
      <c r="K160" s="44" t="n"/>
      <c r="L160" s="44" t="n"/>
    </row>
    <row r="161">
      <c r="A161" s="18" t="inlineStr">
        <is>
          <t>Biogas</t>
        </is>
      </c>
      <c r="B161" s="18" t="inlineStr">
        <is>
          <t>Mtonnes</t>
        </is>
      </c>
      <c r="C161" s="37" t="n"/>
      <c r="D161" s="37" t="n"/>
      <c r="E161" s="37" t="n"/>
      <c r="F161" s="37" t="n"/>
      <c r="G161" s="37" t="n"/>
      <c r="H161" s="37" t="n"/>
      <c r="I161" s="37" t="n"/>
      <c r="J161" s="44" t="n"/>
      <c r="K161" s="44" t="n"/>
      <c r="L161" s="44" t="n"/>
    </row>
    <row r="162">
      <c r="A162" s="18" t="inlineStr">
        <is>
          <t>Fossil liquid fuel products</t>
        </is>
      </c>
      <c r="B162" s="18" t="inlineStr">
        <is>
          <t>Mtonnes</t>
        </is>
      </c>
      <c r="C162" s="37" t="n"/>
      <c r="D162" s="37" t="n"/>
      <c r="E162" s="37" t="n"/>
      <c r="F162" s="37" t="n"/>
      <c r="G162" s="37" t="n"/>
      <c r="H162" s="37" t="n"/>
      <c r="I162" s="37" t="n"/>
      <c r="J162" s="44" t="n"/>
      <c r="K162" s="44" t="n"/>
      <c r="L162" s="44" t="n"/>
    </row>
    <row r="163">
      <c r="A163" s="18" t="inlineStr">
        <is>
          <t>Liquid biofuels</t>
        </is>
      </c>
      <c r="B163" s="18" t="inlineStr">
        <is>
          <t>Mtonnes</t>
        </is>
      </c>
      <c r="C163" s="37" t="n"/>
      <c r="D163" s="37" t="n"/>
      <c r="E163" s="37" t="n"/>
      <c r="F163" s="37" t="n"/>
      <c r="G163" s="37" t="n"/>
      <c r="H163" s="37" t="n"/>
      <c r="I163" s="37" t="n"/>
      <c r="J163" s="44" t="n"/>
      <c r="K163" s="44" t="n"/>
      <c r="L163" s="44" t="n"/>
    </row>
    <row r="164">
      <c r="A164" s="18" t="inlineStr">
        <is>
          <t>Uranium</t>
        </is>
      </c>
      <c r="B164" s="18" t="inlineStr">
        <is>
          <t>Mtonnes</t>
        </is>
      </c>
      <c r="C164" s="37" t="n"/>
      <c r="D164" s="37" t="n"/>
      <c r="E164" s="37" t="n"/>
      <c r="F164" s="37" t="n"/>
      <c r="G164" s="37" t="n"/>
      <c r="H164" s="37" t="n"/>
      <c r="I164" s="37" t="n"/>
      <c r="J164" s="44" t="n"/>
      <c r="K164" s="44" t="n"/>
      <c r="L164" s="44" t="n"/>
    </row>
    <row r="165">
      <c r="A165" s="18" t="inlineStr">
        <is>
          <t>Biomass - type 1 (ex: bagasse)</t>
        </is>
      </c>
      <c r="B165" s="18" t="inlineStr">
        <is>
          <t>Mtonnes</t>
        </is>
      </c>
      <c r="C165" s="37" t="n"/>
      <c r="D165" s="37" t="n"/>
      <c r="E165" s="37" t="n"/>
      <c r="F165" s="37" t="n"/>
      <c r="G165" s="37" t="n"/>
      <c r="H165" s="37" t="n"/>
      <c r="I165" s="37" t="n"/>
      <c r="J165" s="44" t="n"/>
      <c r="K165" s="44" t="n"/>
      <c r="L165" s="44" t="n"/>
    </row>
    <row r="166">
      <c r="A166" s="18" t="inlineStr">
        <is>
          <t>Biomass - type 2</t>
        </is>
      </c>
      <c r="B166" s="18" t="inlineStr">
        <is>
          <t>Mtonnes</t>
        </is>
      </c>
      <c r="C166" s="37" t="n"/>
      <c r="D166" s="37" t="n"/>
      <c r="E166" s="37" t="n"/>
      <c r="F166" s="37" t="n"/>
      <c r="G166" s="37" t="n"/>
      <c r="H166" s="37" t="n"/>
      <c r="I166" s="37" t="n"/>
      <c r="J166" s="44" t="n"/>
      <c r="K166" s="44" t="n"/>
      <c r="L166" s="44" t="n"/>
    </row>
    <row r="167">
      <c r="A167" s="18" t="inlineStr">
        <is>
          <t>Biomass - type 3</t>
        </is>
      </c>
      <c r="B167" s="18" t="inlineStr">
        <is>
          <t>Mtonnes</t>
        </is>
      </c>
      <c r="C167" s="37" t="n"/>
      <c r="D167" s="37" t="n"/>
      <c r="E167" s="37" t="n"/>
      <c r="F167" s="37" t="n"/>
      <c r="G167" s="37" t="n"/>
      <c r="H167" s="37" t="n"/>
      <c r="I167" s="37" t="n"/>
      <c r="J167" s="44" t="n"/>
      <c r="K167" s="44" t="n"/>
      <c r="L167" s="44" t="n"/>
    </row>
    <row r="168">
      <c r="A168" s="16" t="inlineStr">
        <is>
          <t>Electricity balance</t>
        </is>
      </c>
      <c r="B168" s="16" t="n"/>
      <c r="C168" s="16" t="n"/>
      <c r="D168" s="16" t="n"/>
      <c r="E168" s="16" t="n"/>
      <c r="F168" s="16" t="n"/>
      <c r="G168" s="16" t="n"/>
      <c r="H168" s="16" t="n"/>
      <c r="I168" s="16" t="n"/>
      <c r="J168" s="44" t="n"/>
      <c r="K168" s="44" t="n"/>
      <c r="L168" s="44" t="n"/>
    </row>
    <row r="169">
      <c r="A169" s="18" t="inlineStr">
        <is>
          <t>Electricity imports</t>
        </is>
      </c>
      <c r="B169" s="18" t="inlineStr">
        <is>
          <t>EJ</t>
        </is>
      </c>
      <c r="C169" s="37" t="n"/>
      <c r="D169" s="37" t="n"/>
      <c r="E169" s="37" t="n">
        <v>0.052435</v>
      </c>
      <c r="F169" s="37" t="n">
        <v>0.053147</v>
      </c>
      <c r="G169" s="37" t="n">
        <v>0.094129</v>
      </c>
      <c r="H169" s="37" t="n"/>
      <c r="I169" s="37" t="n"/>
      <c r="J169" s="44" t="n"/>
      <c r="K169" s="44" t="n"/>
      <c r="L169" s="44" t="n"/>
    </row>
    <row r="170">
      <c r="A170" s="18" t="inlineStr">
        <is>
          <t>Electricity exports</t>
        </is>
      </c>
      <c r="B170" s="18" t="inlineStr">
        <is>
          <t>EJ</t>
        </is>
      </c>
      <c r="C170" s="37" t="n"/>
      <c r="D170" s="37" t="n"/>
      <c r="E170" s="37" t="n">
        <v>0.051463</v>
      </c>
      <c r="F170" s="37" t="n">
        <v>0.051463</v>
      </c>
      <c r="G170" s="37" t="n">
        <v>0.051463</v>
      </c>
      <c r="H170" s="37" t="n"/>
      <c r="I170" s="37" t="n"/>
      <c r="J170" s="44" t="n"/>
      <c r="K170" s="44" t="n"/>
      <c r="L170" s="44" t="n"/>
    </row>
    <row r="171">
      <c r="A171" s="18" t="inlineStr">
        <is>
          <t>Final power delivered domestically (including T&amp;D losses)</t>
        </is>
      </c>
      <c r="B171" s="18" t="inlineStr">
        <is>
          <t>EJ</t>
        </is>
      </c>
      <c r="C171" s="142">
        <f>C8*0.0036</f>
        <v/>
      </c>
      <c r="D171" s="142">
        <f>D8*0.0036</f>
        <v/>
      </c>
      <c r="E171" s="142">
        <f>E8*0.0036</f>
        <v/>
      </c>
      <c r="F171" s="142">
        <f>F8*0.0036</f>
        <v/>
      </c>
      <c r="G171" s="142">
        <f>G8*0.0036</f>
        <v/>
      </c>
      <c r="H171" s="142">
        <f>H8*0.0036</f>
        <v/>
      </c>
      <c r="I171" s="142">
        <f>I8*0.0036</f>
        <v/>
      </c>
      <c r="J171" s="44" t="n"/>
      <c r="K171" s="44" t="n"/>
      <c r="L171" s="44"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1"/>
  <sheetViews>
    <sheetView topLeftCell="B1" zoomScaleNormal="100" workbookViewId="0">
      <selection activeCell="D6" sqref="D6"/>
    </sheetView>
  </sheetViews>
  <sheetFormatPr baseColWidth="8" defaultColWidth="11.5546875" defaultRowHeight="14.4"/>
  <cols>
    <col width="34" customWidth="1" min="1" max="1"/>
    <col width="42.77734375" customWidth="1" min="2" max="3"/>
    <col width="54.77734375" customWidth="1" min="4" max="4"/>
    <col width="34" customWidth="1" min="5" max="5"/>
  </cols>
  <sheetData>
    <row r="1" ht="15.6" customHeight="1">
      <c r="A1" s="1" t="inlineStr">
        <is>
          <t>The Pathways Design Framework: OTHER ENERGY SUPPLY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EXTRACTIVE ENERGY INDUSTRIES decarbonization and key other sustainable development priorities </t>
        </is>
      </c>
      <c r="B6" s="42" t="n"/>
      <c r="C6" s="42" t="n"/>
      <c r="D6" s="59" t="inlineStr">
        <is>
          <t>- What are the main drivers of change explaining the change in:
1) the demand for coal, oil and natural gas (Mt)
2) the carbon content of their production (gCO2/MJ produced)</t>
        </is>
      </c>
      <c r="E6" s="44" t="n"/>
    </row>
    <row r="7" ht="15.6" customHeight="1">
      <c r="A7" s="40" t="n"/>
      <c r="B7" s="40" t="n"/>
      <c r="C7" s="40" t="n"/>
      <c r="D7" s="40" t="n"/>
      <c r="E7" s="40" t="n"/>
    </row>
    <row r="8" ht="86.40000000000001" customHeight="1">
      <c r="A8" s="58" t="inlineStr">
        <is>
          <t>1) The future of extractive activities : crude oil</t>
        </is>
      </c>
      <c r="B8" s="42" t="n"/>
      <c r="C8" s="42" t="n"/>
      <c r="D8" s="43" t="inlineStr">
        <is>
          <t>Crude oil:
-national infrastrure needs (types/costs)
-crude oil market structure/organisation
-production uses (% national consumption vs.exports)
-environmental ambitions 
- size of the national reserves</t>
        </is>
      </c>
      <c r="E8" s="44" t="n"/>
    </row>
    <row r="9" ht="144.75" customHeight="1">
      <c r="A9" s="58" t="inlineStr">
        <is>
          <t>2) The future of extractive activities : coal</t>
        </is>
      </c>
      <c r="B9" s="42" t="n"/>
      <c r="C9" s="42" t="n"/>
      <c r="D9" s="43" t="inlineStr">
        <is>
          <t>Type of coal &amp; quantities (Mt): Anthracite, Lignite, Coking coal, Other bituminous and sub-bituminous coal, Oil shale and tar sand, Peat …
-national infrastrure needs (types/costs)
-coal market structure/organisation
-production uses (% national consumption vs.exports)
-environmental ambitions
- size of the national reserves</t>
        </is>
      </c>
      <c r="E9" s="44" t="n"/>
    </row>
    <row r="10" ht="145.5" customHeight="1">
      <c r="A10" s="58" t="inlineStr">
        <is>
          <t>2) The future of extractive activities : natural gas</t>
        </is>
      </c>
      <c r="B10" s="42" t="n"/>
      <c r="C10" s="42" t="n"/>
      <c r="D10" s="43" t="inlineStr">
        <is>
          <t>Natural gas: (conventional vs non-conventional)
-national infrastrure needs (types/costs)
-gas market structure/organisation
-production uses (% national consumption vs.exports)
-environmental ambitions
-size of the national reserves</t>
        </is>
      </c>
      <c r="E10" s="44" t="n"/>
    </row>
    <row r="11" ht="53.25" customHeight="1">
      <c r="A11" s="58" t="inlineStr">
        <is>
          <t>3) Imports and exports of primary  energies (crude oil, coal &amp; natural gas)</t>
        </is>
      </c>
      <c r="B11" s="42" t="n"/>
      <c r="C11" s="42" t="n"/>
      <c r="D11" s="43" t="inlineStr">
        <is>
          <t>market &amp; export prices
international users/buyers</t>
        </is>
      </c>
      <c r="E11" s="44"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139"/>
  <sheetViews>
    <sheetView zoomScale="70" zoomScaleNormal="70" workbookViewId="0">
      <selection activeCell="A10" sqref="A10"/>
    </sheetView>
  </sheetViews>
  <sheetFormatPr baseColWidth="8" defaultColWidth="11.5546875" defaultRowHeight="14.4"/>
  <cols>
    <col width="69.5546875" customWidth="1" min="1" max="1"/>
    <col width="33.88671875" customWidth="1" min="2" max="2"/>
    <col width="15.77734375" customWidth="1" min="9" max="9"/>
    <col width="40.44140625" customWidth="1" min="10" max="10"/>
    <col width="100.77734375" customWidth="1" min="11" max="11"/>
    <col width="20.44140625" customWidth="1" min="12" max="12"/>
    <col width="14.21875" customWidth="1" min="13" max="13"/>
  </cols>
  <sheetData>
    <row r="1" ht="15.6" customHeight="1">
      <c r="A1" s="1" t="inlineStr">
        <is>
          <t>The Pathways Design Framework: OTHER ENERGY SUPPLY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'[1]User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3" t="n"/>
      <c r="B6" s="13" t="n"/>
      <c r="C6" s="13" t="n"/>
      <c r="D6" s="13" t="n"/>
      <c r="E6" s="13" t="n"/>
      <c r="F6" s="13" t="n"/>
      <c r="G6" s="13" t="n"/>
      <c r="H6" s="13" t="n"/>
      <c r="I6" s="13" t="n"/>
      <c r="J6" s="13" t="n"/>
    </row>
    <row r="7">
      <c r="A7" s="64" t="inlineStr">
        <is>
          <t>Extract of the Economy-wide DB TAB relevant rows for this sub-sector</t>
        </is>
      </c>
      <c r="B7" s="65" t="n"/>
      <c r="C7" s="65" t="n"/>
      <c r="D7" s="65" t="n"/>
      <c r="E7" s="65" t="n"/>
      <c r="F7" s="65" t="n"/>
      <c r="G7" s="65" t="n"/>
      <c r="H7" s="65" t="n"/>
      <c r="I7" s="65" t="n"/>
      <c r="J7" s="65" t="n"/>
    </row>
    <row r="8">
      <c r="A8" s="18" t="inlineStr">
        <is>
          <t>Energy production per "GDP-Energy industries" unit</t>
        </is>
      </c>
      <c r="B8" s="19" t="inlineStr">
        <is>
          <t>MJ /2015 USD</t>
        </is>
      </c>
      <c r="C8" s="156">
        <f>(SUM(C26:C28)*10^9)/(C21*10^9)</f>
        <v/>
      </c>
      <c r="D8" s="156">
        <f>(SUM(D26:D28)*10^9)/(D21*10^9)</f>
        <v/>
      </c>
      <c r="E8" s="156">
        <f>(SUM(E26:E28)*10^9)/(E21*10^9)</f>
        <v/>
      </c>
      <c r="F8" s="156">
        <f>(SUM(F26:F28)*10^9)/(F21*10^9)</f>
        <v/>
      </c>
      <c r="G8" s="156">
        <f>(SUM(G26:G28)*10^9)/(G21*10^9)</f>
        <v/>
      </c>
      <c r="H8" s="156">
        <f>(SUM(H26:H28)*10^9)/(H21*10^9)</f>
        <v/>
      </c>
      <c r="I8" s="156">
        <f>(SUM(I26:I28)*10^9)/(I21*10^9)</f>
        <v/>
      </c>
      <c r="J8" s="14" t="n"/>
    </row>
    <row r="9">
      <c r="A9" s="18" t="inlineStr">
        <is>
          <t>CO2 energy-related emissions per energy unit produced</t>
        </is>
      </c>
      <c r="B9" s="19" t="inlineStr">
        <is>
          <t xml:space="preserve">gCO2/MJ </t>
        </is>
      </c>
      <c r="C9" s="156">
        <f>C60+C66/(SUM(C26:C28))</f>
        <v/>
      </c>
      <c r="D9" s="156">
        <f>D60+D66/(SUM(D26:D28))</f>
        <v/>
      </c>
      <c r="E9" s="156">
        <f>E60+E66/(SUM(E26:E28))</f>
        <v/>
      </c>
      <c r="F9" s="156">
        <f>F60+F66/(SUM(F26:F28))</f>
        <v/>
      </c>
      <c r="G9" s="156">
        <f>G60+G66/(SUM(G26:G28))</f>
        <v/>
      </c>
      <c r="H9" s="156">
        <f>H60+H66/(SUM(H26:H28))</f>
        <v/>
      </c>
      <c r="I9" s="156">
        <f>I60+I66/(SUM(I26:I28))</f>
        <v/>
      </c>
      <c r="J9" s="14" t="n"/>
    </row>
    <row r="10">
      <c r="A10" s="18" t="inlineStr">
        <is>
          <t>Energy production (including distribution losses)</t>
        </is>
      </c>
      <c r="B10" s="19" t="inlineStr">
        <is>
          <t xml:space="preserve">PJ </t>
        </is>
      </c>
      <c r="C10" s="156">
        <f>SUM(C26:C28)*10^3</f>
        <v/>
      </c>
      <c r="D10" s="156">
        <f>SUM(D26:D28)*10^3</f>
        <v/>
      </c>
      <c r="E10" s="156">
        <f>SUM(E26:E28)*10^3</f>
        <v/>
      </c>
      <c r="F10" s="156">
        <f>SUM(F26:F28)*10^3</f>
        <v/>
      </c>
      <c r="G10" s="156">
        <f>SUM(G26:G28)*10^3</f>
        <v/>
      </c>
      <c r="H10" s="156">
        <f>SUM(H26:H28)*10^3</f>
        <v/>
      </c>
      <c r="I10" s="156">
        <f>SUM(I26:I28)*10^3</f>
        <v/>
      </c>
      <c r="J10" s="25" t="n"/>
    </row>
    <row r="11" ht="12" customHeight="1">
      <c r="A11" s="18" t="inlineStr">
        <is>
          <t>Energy consumption of extractive industries (onsite self-consumption and external power from the grid)</t>
        </is>
      </c>
      <c r="B11" s="19" t="inlineStr">
        <is>
          <t xml:space="preserve">PJ </t>
        </is>
      </c>
      <c r="C11" s="156">
        <f>(C53*3.6+C56)*10^3</f>
        <v/>
      </c>
      <c r="D11" s="156">
        <f>(D53*3.6+D56)*10^3</f>
        <v/>
      </c>
      <c r="E11" s="156">
        <f>(E53*3.6+E56)*10^3</f>
        <v/>
      </c>
      <c r="F11" s="156">
        <f>(F53*3.6+F56)*10^3</f>
        <v/>
      </c>
      <c r="G11" s="156">
        <f>(G53*3.6+G56)*10^3</f>
        <v/>
      </c>
      <c r="H11" s="156">
        <f>(H53*3.6+H56)*10^3</f>
        <v/>
      </c>
      <c r="I11" s="156">
        <f>(I53*3.6+I56)*10^3</f>
        <v/>
      </c>
      <c r="J11" s="25" t="n"/>
    </row>
    <row r="12">
      <c r="A12" s="34" t="inlineStr">
        <is>
          <t>Total energy-related CO2 emissions from combustion in extractive activities</t>
        </is>
      </c>
      <c r="B12" s="19" t="inlineStr">
        <is>
          <t>MtCO2</t>
        </is>
      </c>
      <c r="C12" s="156">
        <f>C60</f>
        <v/>
      </c>
      <c r="D12" s="156">
        <f>D60</f>
        <v/>
      </c>
      <c r="E12" s="156">
        <f>E60</f>
        <v/>
      </c>
      <c r="F12" s="156">
        <f>F60</f>
        <v/>
      </c>
      <c r="G12" s="156">
        <f>G60</f>
        <v/>
      </c>
      <c r="H12" s="156">
        <f>H60</f>
        <v/>
      </c>
      <c r="I12" s="156">
        <f>I60</f>
        <v/>
      </c>
      <c r="J12" s="25" t="n"/>
    </row>
    <row r="13">
      <c r="A13" s="34" t="inlineStr">
        <is>
          <t>Total energy-related non-CO2 emissions from combustion in extractive activities</t>
        </is>
      </c>
      <c r="B13" s="19" t="inlineStr">
        <is>
          <t>MtCO2e</t>
        </is>
      </c>
      <c r="C13" s="156">
        <f>C63</f>
        <v/>
      </c>
      <c r="D13" s="156">
        <f>D63</f>
        <v/>
      </c>
      <c r="E13" s="156">
        <f>E63</f>
        <v/>
      </c>
      <c r="F13" s="156">
        <f>F63</f>
        <v/>
      </c>
      <c r="G13" s="156">
        <f>G63</f>
        <v/>
      </c>
      <c r="H13" s="156">
        <f>H63</f>
        <v/>
      </c>
      <c r="I13" s="156">
        <f>I63</f>
        <v/>
      </c>
      <c r="J13" s="25" t="n"/>
    </row>
    <row r="14">
      <c r="A14" s="35" t="inlineStr">
        <is>
          <t>Total energy-related fugitive CO2 emissions in extractive activities</t>
        </is>
      </c>
      <c r="B14" s="19" t="inlineStr">
        <is>
          <t>MtCO2</t>
        </is>
      </c>
      <c r="C14" s="156">
        <f>C66</f>
        <v/>
      </c>
      <c r="D14" s="156">
        <f>D66</f>
        <v/>
      </c>
      <c r="E14" s="156">
        <f>E66</f>
        <v/>
      </c>
      <c r="F14" s="156">
        <f>F66</f>
        <v/>
      </c>
      <c r="G14" s="156">
        <f>G66</f>
        <v/>
      </c>
      <c r="H14" s="156">
        <f>H66</f>
        <v/>
      </c>
      <c r="I14" s="156">
        <f>I66</f>
        <v/>
      </c>
      <c r="J14" s="25" t="n"/>
    </row>
    <row r="15">
      <c r="A15" s="35" t="inlineStr">
        <is>
          <t>Total energy-related fugitive non-CO2 emissions in extractive activities</t>
        </is>
      </c>
      <c r="B15" s="19" t="inlineStr">
        <is>
          <t>MtCO2e</t>
        </is>
      </c>
      <c r="C15" s="156">
        <f>C69</f>
        <v/>
      </c>
      <c r="D15" s="156">
        <f>D69</f>
        <v/>
      </c>
      <c r="E15" s="156">
        <f>E69</f>
        <v/>
      </c>
      <c r="F15" s="156">
        <f>F69</f>
        <v/>
      </c>
      <c r="G15" s="156">
        <f>G69</f>
        <v/>
      </c>
      <c r="H15" s="156">
        <f>H69</f>
        <v/>
      </c>
      <c r="I15" s="156">
        <f>I69</f>
        <v/>
      </c>
      <c r="J15" s="25" t="n"/>
    </row>
    <row r="16">
      <c r="A16" s="19" t="inlineStr">
        <is>
          <t>TOTAL CO2 captured and stored</t>
        </is>
      </c>
      <c r="B16" s="99" t="inlineStr">
        <is>
          <t>MtCO2 captured &amp; stored (positive values)</t>
        </is>
      </c>
      <c r="C16" s="156">
        <f>C73</f>
        <v/>
      </c>
      <c r="D16" s="156">
        <f>D73</f>
        <v/>
      </c>
      <c r="E16" s="156">
        <f>E73</f>
        <v/>
      </c>
      <c r="F16" s="156">
        <f>F73</f>
        <v/>
      </c>
      <c r="G16" s="156">
        <f>G73</f>
        <v/>
      </c>
      <c r="H16" s="156">
        <f>H73</f>
        <v/>
      </c>
      <c r="I16" s="156">
        <f>I73</f>
        <v/>
      </c>
      <c r="J16" s="25" t="n"/>
    </row>
    <row r="17">
      <c r="A17" s="65" t="n"/>
      <c r="B17" s="65" t="n"/>
      <c r="C17" s="65" t="n"/>
      <c r="D17" s="65" t="n"/>
      <c r="E17" s="65" t="n"/>
      <c r="F17" s="65" t="n"/>
      <c r="G17" s="65" t="n"/>
      <c r="H17" s="65" t="n"/>
      <c r="I17" s="65" t="n"/>
      <c r="J17" s="65" t="n"/>
    </row>
    <row r="18">
      <c r="A18" s="13" t="n"/>
      <c r="B18" s="13" t="n"/>
      <c r="C18" s="13" t="n"/>
      <c r="D18" s="13" t="n"/>
      <c r="E18" s="13" t="n"/>
      <c r="F18" s="13" t="n"/>
      <c r="G18" s="13" t="n"/>
      <c r="H18" s="13" t="n"/>
      <c r="I18" s="13" t="n"/>
      <c r="J18" s="13" t="n"/>
    </row>
    <row r="19">
      <c r="A19" s="14" t="n"/>
      <c r="B19" s="14" t="n"/>
      <c r="C19" s="14" t="n"/>
      <c r="D19" s="14" t="n"/>
      <c r="E19" s="14" t="n"/>
      <c r="F19" s="14" t="n"/>
      <c r="G19" s="14" t="n"/>
      <c r="H19" s="14" t="n"/>
      <c r="I19" s="14" t="n"/>
      <c r="J19" s="14" t="n"/>
      <c r="K19" s="14" t="n"/>
      <c r="L19" s="14" t="n"/>
      <c r="M19" s="14" t="n"/>
      <c r="N19" s="14" t="n"/>
    </row>
    <row r="20" ht="43.2" customHeight="1">
      <c r="A20" s="68" t="inlineStr">
        <is>
          <t>Variable</t>
        </is>
      </c>
      <c r="B20" s="68" t="inlineStr">
        <is>
          <t>Unit</t>
        </is>
      </c>
      <c r="C20" s="68" t="n">
        <v>2010</v>
      </c>
      <c r="D20" s="179">
        <f>'[1]User guide'!B16</f>
        <v/>
      </c>
      <c r="E20" s="68" t="n">
        <v>2030</v>
      </c>
      <c r="F20" s="68" t="n">
        <v>2040</v>
      </c>
      <c r="G20" s="68" t="n">
        <v>2050</v>
      </c>
      <c r="H20" s="68" t="n">
        <v>2060</v>
      </c>
      <c r="I20" s="180" t="n">
        <v>2070</v>
      </c>
      <c r="J20" s="67" t="inlineStr">
        <is>
          <t>Consistency checks</t>
        </is>
      </c>
      <c r="K20" s="67" t="inlineStr">
        <is>
          <t>Method category</t>
        </is>
      </c>
      <c r="L20" s="67" t="inlineStr">
        <is>
          <t>Note &amp; comments</t>
        </is>
      </c>
    </row>
    <row r="21">
      <c r="A21" s="18" t="inlineStr">
        <is>
          <t>GDP - Energy industries (power, extractive energy industries &amp; other energy industries)</t>
        </is>
      </c>
      <c r="B21" s="18" t="inlineStr">
        <is>
          <t>Bn USD</t>
        </is>
      </c>
      <c r="C21" s="37" t="n"/>
      <c r="D21" s="37" t="n"/>
      <c r="E21" s="37" t="n">
        <v>8.595568999999999</v>
      </c>
      <c r="F21" s="37" t="n">
        <v>7.5322</v>
      </c>
      <c r="G21" s="37" t="n">
        <v>6.708946</v>
      </c>
      <c r="H21" s="37" t="n"/>
      <c r="I21" s="37" t="n"/>
      <c r="J21" s="184" t="inlineStr">
        <is>
          <t>Macro - demo _ eco</t>
        </is>
      </c>
      <c r="K21" s="67" t="n"/>
      <c r="L21" s="67" t="n"/>
    </row>
    <row r="22">
      <c r="A22" s="16" t="inlineStr">
        <is>
          <t>Total Production : crude oil, natural gas &amp; coal (including on-site self-consumption)</t>
        </is>
      </c>
      <c r="B22" s="16" t="n"/>
      <c r="C22" s="16" t="n"/>
      <c r="D22" s="16" t="n"/>
      <c r="E22" s="16" t="n"/>
      <c r="F22" s="16" t="n"/>
      <c r="G22" s="16" t="n"/>
      <c r="H22" s="16" t="n"/>
      <c r="I22" s="16" t="n"/>
      <c r="J22" s="44" t="n"/>
      <c r="K22" s="44" t="n"/>
      <c r="L22" s="44" t="n"/>
    </row>
    <row r="23">
      <c r="A23" s="18" t="inlineStr">
        <is>
          <t>Total crude oil</t>
        </is>
      </c>
      <c r="B23" s="18" t="inlineStr">
        <is>
          <t>Mt</t>
        </is>
      </c>
      <c r="C23" s="37" t="n"/>
      <c r="D23" s="37" t="n"/>
      <c r="E23" s="37" t="n"/>
      <c r="F23" s="37" t="n"/>
      <c r="G23" s="37" t="n"/>
      <c r="H23" s="37" t="n"/>
      <c r="I23" s="37" t="n"/>
      <c r="J23" s="44" t="n"/>
      <c r="K23" s="44" t="n"/>
      <c r="L23" s="44" t="n"/>
    </row>
    <row r="24">
      <c r="A24" s="18" t="inlineStr">
        <is>
          <t>Total natural gas</t>
        </is>
      </c>
      <c r="B24" s="18" t="inlineStr">
        <is>
          <t>Nm3</t>
        </is>
      </c>
      <c r="C24" s="37" t="n"/>
      <c r="D24" s="37" t="n"/>
      <c r="E24" s="37" t="n">
        <v>748717930</v>
      </c>
      <c r="F24" s="37" t="n">
        <v>748717930</v>
      </c>
      <c r="G24" s="37" t="n"/>
      <c r="H24" s="37" t="n"/>
      <c r="I24" s="37" t="n"/>
      <c r="J24" s="44" t="n"/>
      <c r="K24" s="44" t="n"/>
      <c r="L24" s="44" t="n"/>
    </row>
    <row r="25">
      <c r="A25" s="18" t="inlineStr">
        <is>
          <t>Total coal</t>
        </is>
      </c>
      <c r="B25" s="18" t="inlineStr">
        <is>
          <t>Mt</t>
        </is>
      </c>
      <c r="C25" s="37" t="n"/>
      <c r="D25" s="37" t="n"/>
      <c r="E25" s="37" t="n">
        <v>170.730218</v>
      </c>
      <c r="F25" s="37" t="n">
        <v>34.333006</v>
      </c>
      <c r="G25" s="37" t="n">
        <v>3.612586</v>
      </c>
      <c r="H25" s="37" t="n"/>
      <c r="I25" s="37" t="n"/>
      <c r="J25" s="44" t="n"/>
      <c r="K25" s="44" t="n"/>
      <c r="L25" s="44" t="n"/>
    </row>
    <row r="26">
      <c r="A26" s="18" t="inlineStr">
        <is>
          <t>Total crude oil</t>
        </is>
      </c>
      <c r="B26" s="18" t="inlineStr">
        <is>
          <t>EJ</t>
        </is>
      </c>
      <c r="C26" s="37" t="n"/>
      <c r="D26" s="37" t="n"/>
      <c r="E26" s="37" t="n"/>
      <c r="F26" s="37" t="n"/>
      <c r="G26" s="37" t="n"/>
      <c r="H26" s="37" t="n"/>
      <c r="I26" s="37" t="n"/>
      <c r="J26" s="44" t="n"/>
      <c r="K26" s="44" t="n"/>
      <c r="L26" s="44" t="n"/>
    </row>
    <row r="27">
      <c r="A27" s="18" t="inlineStr">
        <is>
          <t>Total natural gas</t>
        </is>
      </c>
      <c r="B27" s="18" t="inlineStr">
        <is>
          <t>EJ</t>
        </is>
      </c>
      <c r="C27" s="37" t="n"/>
      <c r="D27" s="37" t="n"/>
      <c r="E27" s="37" t="n">
        <v>0.0292</v>
      </c>
      <c r="F27" s="37" t="n">
        <v>0.0292</v>
      </c>
      <c r="G27" s="37" t="n"/>
      <c r="H27" s="37" t="n"/>
      <c r="I27" s="37" t="n"/>
      <c r="J27" s="44" t="n"/>
      <c r="K27" s="44" t="n"/>
      <c r="L27" s="44" t="n"/>
    </row>
    <row r="28">
      <c r="A28" s="18" t="inlineStr">
        <is>
          <t>Total coal</t>
        </is>
      </c>
      <c r="B28" s="18" t="inlineStr">
        <is>
          <t>EJ</t>
        </is>
      </c>
      <c r="C28" s="37" t="n"/>
      <c r="D28" s="37" t="n"/>
      <c r="E28" s="37" t="n">
        <v>3.517367</v>
      </c>
      <c r="F28" s="37" t="n">
        <v>0.828922</v>
      </c>
      <c r="G28" s="37" t="n">
        <v>0.107121</v>
      </c>
      <c r="H28" s="37" t="n"/>
      <c r="I28" s="37" t="n"/>
      <c r="J28" s="44" t="n"/>
      <c r="K28" s="44" t="n"/>
      <c r="L28" s="44" t="n"/>
    </row>
    <row r="29">
      <c r="A29" s="16" t="inlineStr">
        <is>
          <t>Imports &amp; Exports balance</t>
        </is>
      </c>
      <c r="B29" s="16" t="n"/>
      <c r="C29" s="16" t="n"/>
      <c r="D29" s="16" t="n"/>
      <c r="E29" s="16" t="n"/>
      <c r="F29" s="16" t="n"/>
      <c r="G29" s="16" t="n"/>
      <c r="H29" s="16" t="n"/>
      <c r="I29" s="16" t="n"/>
      <c r="J29" s="44" t="n"/>
      <c r="K29" s="44" t="n"/>
      <c r="L29" s="44" t="n"/>
    </row>
    <row r="30">
      <c r="A30" s="17" t="inlineStr">
        <is>
          <t>Imports</t>
        </is>
      </c>
      <c r="B30" s="17" t="n"/>
      <c r="C30" s="17" t="n"/>
      <c r="D30" s="17" t="n"/>
      <c r="E30" s="17" t="n"/>
      <c r="F30" s="17" t="n"/>
      <c r="G30" s="17" t="n"/>
      <c r="H30" s="17" t="n"/>
      <c r="I30" s="17" t="n"/>
      <c r="J30" s="44" t="n"/>
      <c r="K30" s="44" t="n"/>
      <c r="L30" s="44" t="n"/>
    </row>
    <row r="31">
      <c r="A31" s="18" t="inlineStr">
        <is>
          <t>Total crude oil</t>
        </is>
      </c>
      <c r="B31" s="18" t="inlineStr">
        <is>
          <t>Mt</t>
        </is>
      </c>
      <c r="C31" s="37" t="n"/>
      <c r="D31" s="37" t="n"/>
      <c r="E31" s="37" t="n">
        <v>7.594751</v>
      </c>
      <c r="F31" s="37" t="n"/>
      <c r="G31" s="37" t="n"/>
      <c r="H31" s="37" t="n"/>
      <c r="I31" s="37" t="n"/>
      <c r="J31" s="44" t="n"/>
      <c r="K31" s="44" t="n"/>
      <c r="L31" s="44" t="n"/>
    </row>
    <row r="32">
      <c r="A32" s="18" t="inlineStr">
        <is>
          <t>Total natural gas</t>
        </is>
      </c>
      <c r="B32" s="18" t="inlineStr">
        <is>
          <t>Nm3</t>
        </is>
      </c>
      <c r="C32" s="37" t="n"/>
      <c r="D32" s="37" t="n"/>
      <c r="E32" s="37" t="n">
        <v>2737002856.057773</v>
      </c>
      <c r="F32" s="37" t="n">
        <v>2491732206.38666</v>
      </c>
      <c r="G32" s="37" t="n">
        <v>4275907254.055286</v>
      </c>
      <c r="H32" s="37" t="n"/>
      <c r="I32" s="37" t="n"/>
      <c r="J32" s="44" t="n"/>
      <c r="K32" s="44" t="n"/>
      <c r="L32" s="44" t="n"/>
    </row>
    <row r="33">
      <c r="A33" s="18" t="inlineStr">
        <is>
          <t>Total coal</t>
        </is>
      </c>
      <c r="B33" s="18" t="inlineStr">
        <is>
          <t>Mt</t>
        </is>
      </c>
      <c r="C33" s="37" t="n"/>
      <c r="D33" s="37" t="n"/>
      <c r="E33" s="37" t="n"/>
      <c r="F33" s="37" t="n"/>
      <c r="G33" s="37" t="n"/>
      <c r="H33" s="37" t="n"/>
      <c r="I33" s="37" t="n"/>
      <c r="J33" s="44" t="n"/>
      <c r="K33" s="44" t="n"/>
      <c r="L33" s="44" t="n"/>
    </row>
    <row r="34">
      <c r="A34" s="18" t="inlineStr">
        <is>
          <t>Total crude oil</t>
        </is>
      </c>
      <c r="B34" s="18" t="inlineStr">
        <is>
          <t>EJ</t>
        </is>
      </c>
      <c r="C34" s="37" t="n"/>
      <c r="D34" s="37" t="n"/>
      <c r="E34" s="37" t="n">
        <v>0.31898</v>
      </c>
      <c r="F34" s="37" t="n"/>
      <c r="G34" s="37" t="n"/>
      <c r="H34" s="37" t="n"/>
      <c r="I34" s="37" t="n"/>
      <c r="J34" s="44" t="n"/>
      <c r="K34" s="44" t="n"/>
      <c r="L34" s="44" t="n"/>
    </row>
    <row r="35">
      <c r="A35" s="18" t="inlineStr">
        <is>
          <t>Total natural gas</t>
        </is>
      </c>
      <c r="B35" s="18" t="inlineStr">
        <is>
          <t>EJ</t>
        </is>
      </c>
      <c r="C35" s="37" t="n"/>
      <c r="D35" s="37" t="n"/>
      <c r="E35" s="37" t="n">
        <v>0.106743</v>
      </c>
      <c r="F35" s="37" t="n">
        <v>0.097178</v>
      </c>
      <c r="G35" s="37" t="n">
        <v>0.16676</v>
      </c>
      <c r="H35" s="37" t="n"/>
      <c r="I35" s="37" t="n"/>
      <c r="J35" s="44" t="n"/>
      <c r="K35" s="44" t="n"/>
      <c r="L35" s="44" t="n"/>
    </row>
    <row r="36">
      <c r="A36" s="18" t="inlineStr">
        <is>
          <t>Total coal</t>
        </is>
      </c>
      <c r="B36" s="18" t="inlineStr">
        <is>
          <t>EJ</t>
        </is>
      </c>
      <c r="C36" s="37" t="n"/>
      <c r="D36" s="37" t="n"/>
      <c r="E36" s="37" t="n"/>
      <c r="F36" s="37" t="n"/>
      <c r="G36" s="37" t="n"/>
      <c r="H36" s="37" t="n"/>
      <c r="I36" s="37" t="n"/>
      <c r="J36" s="44" t="n"/>
      <c r="K36" s="44" t="n"/>
      <c r="L36" s="44" t="n"/>
    </row>
    <row r="37">
      <c r="A37" s="17" t="inlineStr">
        <is>
          <t>Exports</t>
        </is>
      </c>
      <c r="B37" s="17" t="n"/>
      <c r="C37" s="17" t="n"/>
      <c r="D37" s="17" t="n"/>
      <c r="E37" s="17" t="n"/>
      <c r="F37" s="17" t="n"/>
      <c r="G37" s="17" t="n"/>
      <c r="H37" s="17" t="n"/>
      <c r="I37" s="17" t="n"/>
      <c r="J37" s="44" t="n"/>
      <c r="K37" s="44" t="n"/>
      <c r="L37" s="44" t="n"/>
    </row>
    <row r="38">
      <c r="A38" s="18" t="inlineStr">
        <is>
          <t>Total crude oil</t>
        </is>
      </c>
      <c r="B38" s="18" t="inlineStr">
        <is>
          <t>Mt</t>
        </is>
      </c>
      <c r="C38" s="37" t="n"/>
      <c r="D38" s="37" t="n"/>
      <c r="E38" s="37" t="n"/>
      <c r="F38" s="37" t="n"/>
      <c r="G38" s="37" t="n"/>
      <c r="H38" s="37" t="n"/>
      <c r="I38" s="37" t="n"/>
      <c r="J38" s="44" t="n"/>
      <c r="K38" s="44" t="n"/>
      <c r="L38" s="44" t="n"/>
    </row>
    <row r="39">
      <c r="A39" s="18" t="inlineStr">
        <is>
          <t>Total natural gas</t>
        </is>
      </c>
      <c r="B39" s="18" t="inlineStr">
        <is>
          <t>Nm3</t>
        </is>
      </c>
      <c r="C39" s="37" t="n"/>
      <c r="D39" s="37" t="n"/>
      <c r="E39" s="37" t="n"/>
      <c r="F39" s="37" t="n"/>
      <c r="G39" s="37" t="n"/>
      <c r="H39" s="37" t="n"/>
      <c r="I39" s="37" t="n"/>
      <c r="J39" s="44" t="n"/>
      <c r="K39" s="44" t="n"/>
      <c r="L39" s="44" t="n"/>
    </row>
    <row r="40">
      <c r="A40" s="18" t="inlineStr">
        <is>
          <t>Total coal</t>
        </is>
      </c>
      <c r="B40" s="18" t="inlineStr">
        <is>
          <t>Mt</t>
        </is>
      </c>
      <c r="C40" s="37" t="n"/>
      <c r="D40" s="37" t="n"/>
      <c r="E40" s="37" t="n"/>
      <c r="F40" s="37" t="n"/>
      <c r="G40" s="37" t="n"/>
      <c r="H40" s="37" t="n"/>
      <c r="I40" s="37" t="n"/>
      <c r="J40" s="44" t="n"/>
      <c r="K40" s="44" t="n"/>
      <c r="L40" s="44" t="n"/>
    </row>
    <row r="41">
      <c r="A41" s="18" t="inlineStr">
        <is>
          <t>Total crude oil</t>
        </is>
      </c>
      <c r="B41" s="18" t="inlineStr">
        <is>
          <t>EJ</t>
        </is>
      </c>
      <c r="C41" s="37" t="n"/>
      <c r="D41" s="37" t="n"/>
      <c r="E41" s="37" t="n"/>
      <c r="F41" s="37" t="n"/>
      <c r="G41" s="37" t="n"/>
      <c r="H41" s="37" t="n"/>
      <c r="I41" s="37" t="n"/>
      <c r="J41" s="44" t="n"/>
      <c r="K41" s="44" t="n"/>
      <c r="L41" s="44" t="n"/>
    </row>
    <row r="42">
      <c r="A42" s="18" t="inlineStr">
        <is>
          <t>Total natural gas</t>
        </is>
      </c>
      <c r="B42" s="18" t="inlineStr">
        <is>
          <t>EJ</t>
        </is>
      </c>
      <c r="C42" s="37" t="n"/>
      <c r="D42" s="37" t="n"/>
      <c r="E42" s="37" t="n"/>
      <c r="F42" s="37" t="n"/>
      <c r="G42" s="37" t="n"/>
      <c r="H42" s="37" t="n"/>
      <c r="I42" s="37" t="n"/>
      <c r="J42" s="44" t="n"/>
      <c r="K42" s="44" t="n"/>
      <c r="L42" s="44" t="n"/>
    </row>
    <row r="43">
      <c r="A43" s="18" t="inlineStr">
        <is>
          <t>Total coal</t>
        </is>
      </c>
      <c r="B43" s="18" t="inlineStr">
        <is>
          <t>EJ</t>
        </is>
      </c>
      <c r="C43" s="37" t="n"/>
      <c r="D43" s="37" t="n"/>
      <c r="E43" s="37" t="n"/>
      <c r="F43" s="37" t="n"/>
      <c r="G43" s="37" t="n"/>
      <c r="H43" s="37" t="n"/>
      <c r="I43" s="37" t="n"/>
      <c r="J43" s="44" t="n"/>
      <c r="K43" s="44" t="n"/>
      <c r="L43" s="44" t="n"/>
    </row>
    <row r="44">
      <c r="A44" s="16" t="inlineStr">
        <is>
          <t>Activity-related indicators &amp; emissions</t>
        </is>
      </c>
      <c r="B44" s="16" t="n"/>
      <c r="C44" s="16" t="n"/>
      <c r="D44" s="16" t="n"/>
      <c r="E44" s="16" t="n"/>
      <c r="F44" s="16" t="n"/>
      <c r="G44" s="16" t="n"/>
      <c r="H44" s="16" t="n"/>
      <c r="I44" s="16" t="n"/>
      <c r="J44" s="44" t="n"/>
      <c r="K44" s="44" t="n"/>
      <c r="L44" s="44" t="n"/>
    </row>
    <row r="45">
      <c r="A45" s="17" t="inlineStr">
        <is>
          <t>Assets</t>
        </is>
      </c>
      <c r="B45" s="17" t="n"/>
      <c r="C45" s="17" t="n"/>
      <c r="D45" s="17" t="n"/>
      <c r="E45" s="17" t="n"/>
      <c r="F45" s="17" t="n"/>
      <c r="G45" s="17" t="n"/>
      <c r="H45" s="17" t="n"/>
      <c r="I45" s="17" t="n"/>
      <c r="J45" s="44" t="n"/>
      <c r="K45" s="44" t="n"/>
      <c r="L45" s="44" t="n"/>
    </row>
    <row r="46">
      <c r="A46" s="18" t="inlineStr">
        <is>
          <t>Number of crude oil well in activity</t>
        </is>
      </c>
      <c r="B46" s="134" t="inlineStr">
        <is>
          <t>nb</t>
        </is>
      </c>
      <c r="C46" s="37" t="n"/>
      <c r="D46" s="37" t="n"/>
      <c r="E46" s="37" t="n"/>
      <c r="F46" s="37" t="n"/>
      <c r="G46" s="37" t="n"/>
      <c r="H46" s="37" t="n"/>
      <c r="I46" s="37" t="n"/>
      <c r="J46" s="44" t="n"/>
      <c r="K46" s="44" t="n"/>
      <c r="L46" s="44" t="n"/>
    </row>
    <row r="47">
      <c r="A47" s="18" t="inlineStr">
        <is>
          <t>Number of natural gas well in activity</t>
        </is>
      </c>
      <c r="B47" s="134" t="inlineStr">
        <is>
          <t>nb</t>
        </is>
      </c>
      <c r="C47" s="37" t="n"/>
      <c r="D47" s="37" t="n"/>
      <c r="E47" s="37" t="n"/>
      <c r="F47" s="37" t="n"/>
      <c r="G47" s="37" t="n"/>
      <c r="H47" s="37" t="n"/>
      <c r="I47" s="37" t="n"/>
      <c r="J47" s="44" t="n"/>
      <c r="K47" s="44" t="n"/>
      <c r="L47" s="44" t="n"/>
    </row>
    <row r="48">
      <c r="A48" s="18" t="inlineStr">
        <is>
          <t>Number of coal mines in activity</t>
        </is>
      </c>
      <c r="B48" s="134" t="inlineStr">
        <is>
          <t>nb</t>
        </is>
      </c>
      <c r="C48" s="37" t="n"/>
      <c r="D48" s="37" t="n"/>
      <c r="E48" s="37" t="n"/>
      <c r="F48" s="37" t="n"/>
      <c r="G48" s="37" t="n"/>
      <c r="H48" s="37" t="n"/>
      <c r="I48" s="37" t="n"/>
      <c r="J48" s="44" t="n"/>
      <c r="K48" s="44" t="n"/>
      <c r="L48" s="44" t="n"/>
    </row>
    <row r="49">
      <c r="A49" s="18" t="inlineStr">
        <is>
          <t xml:space="preserve">Maximum yearly crude oil production capacity </t>
        </is>
      </c>
      <c r="B49" s="36" t="inlineStr">
        <is>
          <t>Mt/year</t>
        </is>
      </c>
      <c r="C49" s="37" t="n"/>
      <c r="D49" s="37" t="n"/>
      <c r="E49" s="37" t="n"/>
      <c r="F49" s="37" t="n"/>
      <c r="G49" s="37" t="n"/>
      <c r="H49" s="37" t="n"/>
      <c r="I49" s="37" t="n"/>
      <c r="J49" s="44" t="n"/>
      <c r="K49" s="44" t="n"/>
      <c r="L49" s="44" t="n"/>
    </row>
    <row r="50">
      <c r="A50" s="18" t="inlineStr">
        <is>
          <t xml:space="preserve">Maximum yearly natural gas production capacity </t>
        </is>
      </c>
      <c r="B50" s="36" t="inlineStr">
        <is>
          <t>Nm3/year</t>
        </is>
      </c>
      <c r="C50" s="37" t="n"/>
      <c r="D50" s="37" t="n"/>
      <c r="E50" s="37" t="n"/>
      <c r="F50" s="37" t="n"/>
      <c r="G50" s="37" t="n"/>
      <c r="H50" s="37" t="n"/>
      <c r="I50" s="37" t="n"/>
      <c r="J50" s="44" t="n"/>
      <c r="K50" s="44" t="n"/>
      <c r="L50" s="44" t="n"/>
    </row>
    <row r="51">
      <c r="A51" s="18" t="inlineStr">
        <is>
          <t xml:space="preserve">Maximum yearly coal capacity </t>
        </is>
      </c>
      <c r="B51" s="36" t="inlineStr">
        <is>
          <t>EJ/year</t>
        </is>
      </c>
      <c r="C51" s="37" t="n"/>
      <c r="D51" s="37" t="n"/>
      <c r="E51" s="37" t="n"/>
      <c r="F51" s="37" t="n"/>
      <c r="G51" s="37" t="n"/>
      <c r="H51" s="37" t="n"/>
      <c r="I51" s="37" t="n"/>
      <c r="J51" s="44" t="n"/>
      <c r="K51" s="44" t="n"/>
      <c r="L51" s="44" t="n"/>
    </row>
    <row r="52">
      <c r="A52" s="17" t="inlineStr">
        <is>
          <t>Total activity-related energy consumption : onsite self-consumption and external power from the grid</t>
        </is>
      </c>
      <c r="B52" s="17" t="n"/>
      <c r="C52" s="17" t="n"/>
      <c r="D52" s="17" t="n"/>
      <c r="E52" s="17" t="n"/>
      <c r="F52" s="17" t="n"/>
      <c r="G52" s="17" t="n"/>
      <c r="H52" s="17" t="n"/>
      <c r="I52" s="17" t="n"/>
      <c r="J52" s="44" t="n"/>
      <c r="K52" s="44" t="n"/>
      <c r="L52" s="44" t="n"/>
    </row>
    <row r="53">
      <c r="A53" s="18" t="inlineStr">
        <is>
          <t>Energy consumption from power generation sector</t>
        </is>
      </c>
      <c r="B53" s="18" t="inlineStr">
        <is>
          <t>TWh</t>
        </is>
      </c>
      <c r="C53" s="37" t="n"/>
      <c r="D53" s="37" t="n"/>
      <c r="E53" s="37" t="n"/>
      <c r="F53" s="37" t="n"/>
      <c r="G53" s="37" t="n"/>
      <c r="H53" s="37" t="n"/>
      <c r="I53" s="37" t="n"/>
      <c r="J53" s="44" t="n"/>
      <c r="K53" s="44" t="n"/>
      <c r="L53" s="44" t="n"/>
    </row>
    <row r="54">
      <c r="A54" s="134" t="inlineStr">
        <is>
          <t xml:space="preserve"> - of which crude oil &amp; natural gas extraction</t>
        </is>
      </c>
      <c r="B54" s="18" t="inlineStr">
        <is>
          <t>TWh</t>
        </is>
      </c>
      <c r="C54" s="37" t="n"/>
      <c r="D54" s="37" t="n"/>
      <c r="E54" s="37" t="n"/>
      <c r="F54" s="37" t="n"/>
      <c r="G54" s="37" t="n"/>
      <c r="H54" s="37" t="n"/>
      <c r="I54" s="37" t="n"/>
      <c r="J54" s="44" t="n"/>
      <c r="K54" s="44" t="n"/>
      <c r="L54" s="44" t="n"/>
    </row>
    <row r="55">
      <c r="A55" s="134" t="inlineStr">
        <is>
          <t xml:space="preserve"> - of which coal extraction</t>
        </is>
      </c>
      <c r="B55" s="18" t="inlineStr">
        <is>
          <t>TWh</t>
        </is>
      </c>
      <c r="C55" s="37" t="n"/>
      <c r="D55" s="37" t="n"/>
      <c r="E55" s="37" t="n"/>
      <c r="F55" s="37" t="n"/>
      <c r="G55" s="37" t="n"/>
      <c r="H55" s="37" t="n"/>
      <c r="I55" s="37" t="n"/>
      <c r="J55" s="44" t="n"/>
      <c r="K55" s="44" t="n"/>
      <c r="L55" s="44" t="n"/>
    </row>
    <row r="56">
      <c r="A56" s="18" t="inlineStr">
        <is>
          <t>Energy consumption from on-site combustion (self-consumption)</t>
        </is>
      </c>
      <c r="B56" s="18" t="inlineStr">
        <is>
          <t>EJ</t>
        </is>
      </c>
      <c r="C56" s="37" t="n"/>
      <c r="D56" s="37" t="n"/>
      <c r="E56" s="37" t="n"/>
      <c r="F56" s="37" t="n"/>
      <c r="G56" s="37" t="n"/>
      <c r="H56" s="37" t="n"/>
      <c r="I56" s="37" t="n"/>
      <c r="J56" s="44" t="n"/>
      <c r="K56" s="44" t="n"/>
      <c r="L56" s="44" t="n"/>
    </row>
    <row r="57">
      <c r="A57" s="134" t="inlineStr">
        <is>
          <t xml:space="preserve"> - of which crude oil &amp; natural gas extraction</t>
        </is>
      </c>
      <c r="B57" s="18" t="inlineStr">
        <is>
          <t>EJ</t>
        </is>
      </c>
      <c r="C57" s="37" t="n"/>
      <c r="D57" s="37" t="n"/>
      <c r="E57" s="37" t="n"/>
      <c r="F57" s="37" t="n"/>
      <c r="G57" s="37" t="n"/>
      <c r="H57" s="37" t="n"/>
      <c r="I57" s="37" t="n"/>
      <c r="J57" s="44" t="n"/>
      <c r="K57" s="44" t="n"/>
      <c r="L57" s="44" t="n"/>
    </row>
    <row r="58">
      <c r="A58" s="134" t="inlineStr">
        <is>
          <t xml:space="preserve"> - of which coal extraction</t>
        </is>
      </c>
      <c r="B58" s="18" t="inlineStr">
        <is>
          <t>EJ</t>
        </is>
      </c>
      <c r="C58" s="37" t="n"/>
      <c r="D58" s="37" t="n"/>
      <c r="E58" s="37" t="n"/>
      <c r="F58" s="37" t="n"/>
      <c r="G58" s="37" t="n"/>
      <c r="H58" s="37" t="n"/>
      <c r="I58" s="37" t="n"/>
      <c r="J58" s="44" t="n"/>
      <c r="K58" s="44" t="n"/>
      <c r="L58" s="44" t="n"/>
    </row>
    <row r="59">
      <c r="A59" s="17" t="inlineStr">
        <is>
          <t>Total GHG emissions - without counting CCS</t>
        </is>
      </c>
      <c r="B59" s="17" t="n"/>
      <c r="C59" s="17" t="n"/>
      <c r="D59" s="17" t="n"/>
      <c r="E59" s="17" t="n"/>
      <c r="F59" s="17" t="n"/>
      <c r="G59" s="17" t="n"/>
      <c r="H59" s="17" t="n"/>
      <c r="I59" s="17" t="n"/>
      <c r="J59" s="44" t="n"/>
      <c r="K59" s="44" t="n"/>
      <c r="L59" s="44" t="n"/>
    </row>
    <row r="60">
      <c r="A60" s="36" t="inlineStr">
        <is>
          <t>TOTAL Combustion CO2 emissions from energy consumption</t>
        </is>
      </c>
      <c r="B60" s="36" t="inlineStr">
        <is>
          <t>MtCO2</t>
        </is>
      </c>
      <c r="C60" s="37" t="n"/>
      <c r="D60" s="37" t="n"/>
      <c r="E60" s="37" t="n"/>
      <c r="F60" s="37" t="n"/>
      <c r="G60" s="37" t="n"/>
      <c r="H60" s="37" t="n"/>
      <c r="I60" s="37" t="n"/>
      <c r="J60" s="44" t="n"/>
      <c r="K60" s="44" t="n"/>
      <c r="L60" s="44" t="n"/>
    </row>
    <row r="61">
      <c r="A61" s="134" t="inlineStr">
        <is>
          <t xml:space="preserve"> - of which crude oil &amp; natural gas extraction</t>
        </is>
      </c>
      <c r="B61" s="36" t="inlineStr">
        <is>
          <t>MtCO2</t>
        </is>
      </c>
      <c r="C61" s="37" t="n"/>
      <c r="D61" s="37" t="n"/>
      <c r="E61" s="37" t="n"/>
      <c r="F61" s="37" t="n"/>
      <c r="G61" s="37" t="n"/>
      <c r="H61" s="37" t="n"/>
      <c r="I61" s="37" t="n"/>
      <c r="J61" s="44" t="n"/>
      <c r="K61" s="44" t="n"/>
      <c r="L61" s="44" t="n"/>
    </row>
    <row r="62">
      <c r="A62" s="134" t="inlineStr">
        <is>
          <t xml:space="preserve"> - of which coal extraction</t>
        </is>
      </c>
      <c r="B62" s="36" t="inlineStr">
        <is>
          <t>MtCO2</t>
        </is>
      </c>
      <c r="C62" s="37" t="n"/>
      <c r="D62" s="37" t="n"/>
      <c r="E62" s="37" t="n"/>
      <c r="F62" s="37" t="n"/>
      <c r="G62" s="37" t="n"/>
      <c r="H62" s="37" t="n"/>
      <c r="I62" s="37" t="n"/>
      <c r="J62" s="44" t="n"/>
      <c r="K62" s="44" t="n"/>
      <c r="L62" s="44" t="n"/>
    </row>
    <row r="63">
      <c r="A63" s="36" t="inlineStr">
        <is>
          <t>Combustion non-CO2 emissions from energy consumption</t>
        </is>
      </c>
      <c r="B63" s="36" t="inlineStr">
        <is>
          <t>MtCO2eq</t>
        </is>
      </c>
      <c r="C63" s="37" t="n"/>
      <c r="D63" s="37" t="n"/>
      <c r="E63" s="37" t="n"/>
      <c r="F63" s="37" t="n"/>
      <c r="G63" s="37" t="n"/>
      <c r="H63" s="37" t="n"/>
      <c r="I63" s="37" t="n"/>
      <c r="J63" s="44" t="n"/>
      <c r="K63" s="44" t="n"/>
      <c r="L63" s="44" t="n"/>
    </row>
    <row r="64">
      <c r="A64" s="134" t="inlineStr">
        <is>
          <t xml:space="preserve"> - of which crude oil &amp; natural gas extraction</t>
        </is>
      </c>
      <c r="B64" s="36" t="inlineStr">
        <is>
          <t>MtCO2eq</t>
        </is>
      </c>
      <c r="C64" s="37" t="n"/>
      <c r="D64" s="37" t="n"/>
      <c r="E64" s="37" t="n"/>
      <c r="F64" s="37" t="n"/>
      <c r="G64" s="37" t="n"/>
      <c r="H64" s="37" t="n"/>
      <c r="I64" s="37" t="n"/>
      <c r="J64" s="44" t="n"/>
      <c r="K64" s="44" t="n"/>
      <c r="L64" s="44" t="n"/>
    </row>
    <row r="65">
      <c r="A65" s="134" t="inlineStr">
        <is>
          <t xml:space="preserve"> - of which coal extraction</t>
        </is>
      </c>
      <c r="B65" s="36" t="inlineStr">
        <is>
          <t>MtCO2eq</t>
        </is>
      </c>
      <c r="C65" s="37" t="n"/>
      <c r="D65" s="37" t="n"/>
      <c r="E65" s="37" t="n"/>
      <c r="F65" s="37" t="n"/>
      <c r="G65" s="37" t="n"/>
      <c r="H65" s="37" t="n"/>
      <c r="I65" s="37" t="n"/>
      <c r="J65" s="44" t="n"/>
      <c r="K65" s="44" t="n"/>
      <c r="L65" s="44" t="n"/>
    </row>
    <row r="66">
      <c r="A66" s="36" t="inlineStr">
        <is>
          <t>Fugitive CO2 emissions</t>
        </is>
      </c>
      <c r="B66" s="36" t="inlineStr">
        <is>
          <t>MtCO2</t>
        </is>
      </c>
      <c r="C66" s="37" t="n"/>
      <c r="D66" s="37" t="n"/>
      <c r="E66" s="37" t="n">
        <v>0.010138</v>
      </c>
      <c r="F66" s="37" t="n">
        <v>0.001878</v>
      </c>
      <c r="G66" s="37" t="n">
        <v>0.000171</v>
      </c>
      <c r="H66" s="37" t="n"/>
      <c r="I66" s="37" t="n"/>
      <c r="J66" s="44" t="n"/>
      <c r="K66" s="44" t="n"/>
      <c r="L66" s="44" t="n"/>
    </row>
    <row r="67">
      <c r="A67" s="134" t="inlineStr">
        <is>
          <t xml:space="preserve"> - of which crude oil &amp; natural gas extraction</t>
        </is>
      </c>
      <c r="B67" s="36" t="inlineStr">
        <is>
          <t>MtCO2</t>
        </is>
      </c>
      <c r="C67" s="37" t="n"/>
      <c r="D67" s="37" t="n"/>
      <c r="E67" s="37" t="n"/>
      <c r="F67" s="37" t="n"/>
      <c r="G67" s="37" t="n"/>
      <c r="H67" s="37" t="n"/>
      <c r="I67" s="37" t="n"/>
      <c r="J67" s="44" t="n"/>
      <c r="K67" s="44" t="n"/>
      <c r="L67" s="44" t="n"/>
    </row>
    <row r="68">
      <c r="A68" s="134" t="inlineStr">
        <is>
          <t xml:space="preserve"> - of which coal extraction</t>
        </is>
      </c>
      <c r="B68" s="36" t="inlineStr">
        <is>
          <t>MtCO2</t>
        </is>
      </c>
      <c r="C68" s="37" t="n"/>
      <c r="D68" s="37" t="n"/>
      <c r="E68" s="37" t="n">
        <v>0.010138</v>
      </c>
      <c r="F68" s="37" t="n">
        <v>0.001878</v>
      </c>
      <c r="G68" s="37" t="n">
        <v>0.000171</v>
      </c>
      <c r="H68" s="37" t="n"/>
      <c r="I68" s="37" t="n"/>
      <c r="J68" s="44" t="n"/>
      <c r="K68" s="44" t="n"/>
      <c r="L68" s="44" t="n"/>
    </row>
    <row r="69">
      <c r="A69" s="36" t="inlineStr">
        <is>
          <t>Fugitive non-CO2 emissions (CH4 mostly)</t>
        </is>
      </c>
      <c r="B69" s="36" t="inlineStr">
        <is>
          <t>MtCO2eq</t>
        </is>
      </c>
      <c r="C69" s="37" t="n"/>
      <c r="D69" s="37" t="n"/>
      <c r="E69" s="37" t="n">
        <v>0.890181</v>
      </c>
      <c r="F69" s="37" t="n">
        <v>0.164867</v>
      </c>
      <c r="G69" s="37" t="n">
        <v>0.015052</v>
      </c>
      <c r="H69" s="37" t="n"/>
      <c r="I69" s="37" t="n"/>
      <c r="J69" s="44" t="n"/>
      <c r="K69" s="44" t="n"/>
      <c r="L69" s="44" t="n"/>
    </row>
    <row r="70">
      <c r="A70" s="134" t="inlineStr">
        <is>
          <t xml:space="preserve"> - of which crude oil &amp; natural gas extraction</t>
        </is>
      </c>
      <c r="B70" s="36" t="inlineStr">
        <is>
          <t>MtCO2eq</t>
        </is>
      </c>
      <c r="C70" s="37" t="n"/>
      <c r="D70" s="37" t="n"/>
      <c r="E70" s="37" t="n"/>
      <c r="F70" s="37" t="n"/>
      <c r="G70" s="37" t="n"/>
      <c r="H70" s="37" t="n"/>
      <c r="I70" s="37" t="n"/>
      <c r="J70" s="44" t="n"/>
      <c r="K70" s="44" t="n"/>
      <c r="L70" s="44" t="n"/>
    </row>
    <row r="71">
      <c r="A71" s="134" t="inlineStr">
        <is>
          <t xml:space="preserve"> - of which coal extraction</t>
        </is>
      </c>
      <c r="B71" s="36" t="inlineStr">
        <is>
          <t>MtCO2eq</t>
        </is>
      </c>
      <c r="C71" s="37" t="n"/>
      <c r="D71" s="37" t="n"/>
      <c r="E71" s="37" t="n">
        <v>0.890181</v>
      </c>
      <c r="F71" s="37" t="n">
        <v>0.164867</v>
      </c>
      <c r="G71" s="37" t="n">
        <v>0.015052</v>
      </c>
      <c r="H71" s="37" t="n"/>
      <c r="I71" s="37" t="n"/>
      <c r="J71" s="44" t="n"/>
      <c r="K71" s="44" t="n"/>
      <c r="L71" s="44" t="n"/>
    </row>
    <row r="72">
      <c r="A72" s="17" t="inlineStr">
        <is>
          <t>Estimated CO2 captured and stored</t>
        </is>
      </c>
      <c r="B72" s="17" t="n"/>
      <c r="C72" s="17" t="n"/>
      <c r="D72" s="17" t="n"/>
      <c r="E72" s="17" t="n"/>
      <c r="F72" s="17" t="n"/>
      <c r="G72" s="17" t="n"/>
      <c r="H72" s="17" t="n"/>
      <c r="I72" s="17" t="n"/>
      <c r="J72" s="44" t="n"/>
      <c r="K72" s="44" t="n"/>
      <c r="L72" s="44" t="n"/>
    </row>
    <row r="73">
      <c r="A73" s="19" t="inlineStr">
        <is>
          <t>TOTAL CO2 captured and stored</t>
        </is>
      </c>
      <c r="B73" s="99" t="inlineStr">
        <is>
          <t>MtCO2 captured &amp; stored (positive values)</t>
        </is>
      </c>
      <c r="C73" s="37" t="n"/>
      <c r="D73" s="37" t="n"/>
      <c r="E73" s="37" t="n"/>
      <c r="F73" s="37" t="n"/>
      <c r="G73" s="37" t="n"/>
      <c r="H73" s="37" t="n"/>
      <c r="I73" s="37" t="n"/>
      <c r="J73" s="44" t="n"/>
      <c r="K73" s="44" t="n"/>
      <c r="L73" s="44" t="n"/>
    </row>
    <row r="74">
      <c r="A74" s="134" t="inlineStr">
        <is>
          <t xml:space="preserve"> - of which from oil &amp; gas extraction</t>
        </is>
      </c>
      <c r="B74" s="99" t="inlineStr">
        <is>
          <t>MtCO2 captured &amp; stored (positive values)</t>
        </is>
      </c>
      <c r="C74" s="37" t="n"/>
      <c r="D74" s="37" t="n"/>
      <c r="E74" s="37" t="n"/>
      <c r="F74" s="37" t="n"/>
      <c r="G74" s="37" t="n"/>
      <c r="H74" s="37" t="n"/>
      <c r="I74" s="37" t="n"/>
      <c r="J74" s="44" t="n"/>
      <c r="K74" s="44" t="n"/>
      <c r="L74" s="44" t="n"/>
    </row>
    <row r="75">
      <c r="A75" s="134" t="inlineStr">
        <is>
          <t xml:space="preserve"> - of which from coal extraction</t>
        </is>
      </c>
      <c r="B75" s="99" t="inlineStr">
        <is>
          <t>MtCO2 captured &amp; stored (positive values)</t>
        </is>
      </c>
      <c r="C75" s="37" t="n"/>
      <c r="D75" s="37" t="n"/>
      <c r="E75" s="37" t="n"/>
      <c r="F75" s="37" t="n"/>
      <c r="G75" s="37" t="n"/>
      <c r="H75" s="37" t="n"/>
      <c r="I75" s="37" t="n"/>
      <c r="J75" s="44" t="n"/>
      <c r="K75" s="44" t="n"/>
      <c r="L75" s="44" t="n"/>
    </row>
    <row r="76">
      <c r="A76" s="16" t="inlineStr">
        <is>
          <t>Oil &amp; Gas details</t>
        </is>
      </c>
      <c r="B76" s="16" t="n"/>
      <c r="C76" s="16" t="n"/>
      <c r="D76" s="16" t="n"/>
      <c r="E76" s="16" t="n"/>
      <c r="F76" s="16" t="n"/>
      <c r="G76" s="16" t="n"/>
      <c r="H76" s="16" t="n"/>
      <c r="I76" s="16" t="n"/>
      <c r="J76" s="44" t="n"/>
      <c r="K76" s="44" t="n"/>
      <c r="L76" s="44" t="n"/>
    </row>
    <row r="77">
      <c r="A77" s="17" t="inlineStr">
        <is>
          <t>Activity-related energy consumption</t>
        </is>
      </c>
      <c r="B77" s="17" t="n"/>
      <c r="C77" s="17" t="n"/>
      <c r="D77" s="17" t="n"/>
      <c r="E77" s="17" t="n"/>
      <c r="F77" s="17" t="n"/>
      <c r="G77" s="17" t="n"/>
      <c r="H77" s="17" t="n"/>
      <c r="I77" s="17" t="n"/>
      <c r="J77" s="44" t="n"/>
      <c r="K77" s="44" t="n"/>
      <c r="L77" s="44" t="n"/>
    </row>
    <row r="78">
      <c r="A78" s="18" t="inlineStr">
        <is>
          <t>Energy consumption from power generation sector</t>
        </is>
      </c>
      <c r="B78" s="18" t="inlineStr">
        <is>
          <t>TWh</t>
        </is>
      </c>
      <c r="C78" s="37" t="n"/>
      <c r="D78" s="37" t="n"/>
      <c r="E78" s="37" t="n"/>
      <c r="F78" s="37" t="n"/>
      <c r="G78" s="37" t="n"/>
      <c r="H78" s="37" t="n"/>
      <c r="I78" s="37" t="n"/>
      <c r="J78" s="44" t="n"/>
      <c r="K78" s="44" t="n"/>
      <c r="L78" s="44" t="n"/>
    </row>
    <row r="79">
      <c r="A79" s="134" t="inlineStr">
        <is>
          <t xml:space="preserve"> - of which crude oil extraction</t>
        </is>
      </c>
      <c r="B79" s="18" t="inlineStr">
        <is>
          <t>TWh</t>
        </is>
      </c>
      <c r="C79" s="37" t="n"/>
      <c r="D79" s="37" t="n"/>
      <c r="E79" s="37" t="n"/>
      <c r="F79" s="37" t="n"/>
      <c r="G79" s="37" t="n"/>
      <c r="H79" s="37" t="n"/>
      <c r="I79" s="37" t="n"/>
      <c r="J79" s="44" t="n"/>
      <c r="K79" s="44" t="n"/>
      <c r="L79" s="44" t="n"/>
    </row>
    <row r="80">
      <c r="A80" s="134" t="inlineStr">
        <is>
          <t xml:space="preserve"> - of which natural gas extraction</t>
        </is>
      </c>
      <c r="B80" s="18" t="inlineStr">
        <is>
          <t>TWh</t>
        </is>
      </c>
      <c r="C80" s="37" t="n"/>
      <c r="D80" s="37" t="n"/>
      <c r="E80" s="37" t="n"/>
      <c r="F80" s="37" t="n"/>
      <c r="G80" s="37" t="n"/>
      <c r="H80" s="37" t="n"/>
      <c r="I80" s="37" t="n"/>
      <c r="J80" s="44" t="n"/>
      <c r="K80" s="44" t="n"/>
      <c r="L80" s="44" t="n"/>
    </row>
    <row r="81">
      <c r="A81" s="18" t="inlineStr">
        <is>
          <t>Energy consumption from on-site combustion (self-consumption)</t>
        </is>
      </c>
      <c r="B81" s="18" t="inlineStr">
        <is>
          <t>EJ</t>
        </is>
      </c>
      <c r="C81" s="37" t="n"/>
      <c r="D81" s="37" t="n"/>
      <c r="E81" s="37" t="n"/>
      <c r="F81" s="37" t="n"/>
      <c r="G81" s="37" t="n"/>
      <c r="H81" s="37" t="n"/>
      <c r="I81" s="37" t="n"/>
      <c r="J81" s="44" t="n"/>
      <c r="K81" s="44" t="n"/>
      <c r="L81" s="44" t="n"/>
    </row>
    <row r="82">
      <c r="A82" s="134" t="inlineStr">
        <is>
          <t xml:space="preserve"> - of which crude oil extraction</t>
        </is>
      </c>
      <c r="B82" s="18" t="inlineStr">
        <is>
          <t>EJ</t>
        </is>
      </c>
      <c r="C82" s="37" t="n"/>
      <c r="D82" s="37" t="n"/>
      <c r="E82" s="37" t="n"/>
      <c r="F82" s="37" t="n"/>
      <c r="G82" s="37" t="n"/>
      <c r="H82" s="37" t="n"/>
      <c r="I82" s="37" t="n"/>
      <c r="J82" s="44" t="n"/>
      <c r="K82" s="44" t="n"/>
      <c r="L82" s="44" t="n"/>
    </row>
    <row r="83">
      <c r="A83" s="134" t="inlineStr">
        <is>
          <t xml:space="preserve"> - of which natural gas extraction</t>
        </is>
      </c>
      <c r="B83" s="18" t="inlineStr">
        <is>
          <t>EJ</t>
        </is>
      </c>
      <c r="C83" s="37" t="n"/>
      <c r="D83" s="37" t="n"/>
      <c r="E83" s="37" t="n"/>
      <c r="F83" s="37" t="n"/>
      <c r="G83" s="37" t="n"/>
      <c r="H83" s="37" t="n"/>
      <c r="I83" s="37" t="n"/>
      <c r="J83" s="44" t="n"/>
      <c r="K83" s="44" t="n"/>
      <c r="L83" s="44" t="n"/>
    </row>
    <row r="84">
      <c r="A84" s="17" t="inlineStr">
        <is>
          <t>Activity-related GHG emissions</t>
        </is>
      </c>
      <c r="B84" s="17" t="n"/>
      <c r="C84" s="17" t="n"/>
      <c r="D84" s="17" t="n"/>
      <c r="E84" s="17" t="n"/>
      <c r="F84" s="17" t="n"/>
      <c r="G84" s="17" t="n"/>
      <c r="H84" s="17" t="n"/>
      <c r="I84" s="17" t="n"/>
      <c r="J84" s="44" t="n"/>
      <c r="K84" s="44" t="n"/>
      <c r="L84" s="44" t="n"/>
    </row>
    <row r="85">
      <c r="A85" s="36" t="inlineStr">
        <is>
          <t>Combustion CO2 emissions from energy consumption</t>
        </is>
      </c>
      <c r="B85" s="36" t="inlineStr">
        <is>
          <t>MtCO2</t>
        </is>
      </c>
      <c r="C85" s="37" t="n"/>
      <c r="D85" s="37" t="n"/>
      <c r="E85" s="37" t="n"/>
      <c r="F85" s="37" t="n"/>
      <c r="G85" s="37" t="n"/>
      <c r="H85" s="37" t="n"/>
      <c r="I85" s="37" t="n"/>
      <c r="J85" s="44" t="n"/>
      <c r="K85" s="44" t="n"/>
      <c r="L85" s="44" t="n"/>
    </row>
    <row r="86">
      <c r="A86" s="134" t="inlineStr">
        <is>
          <t xml:space="preserve"> - of which crude oil extraction</t>
        </is>
      </c>
      <c r="B86" s="36" t="inlineStr">
        <is>
          <t>MtCO2</t>
        </is>
      </c>
      <c r="C86" s="37" t="n"/>
      <c r="D86" s="37" t="n"/>
      <c r="E86" s="37" t="n"/>
      <c r="F86" s="37" t="n"/>
      <c r="G86" s="37" t="n"/>
      <c r="H86" s="37" t="n"/>
      <c r="I86" s="37" t="n"/>
      <c r="J86" s="44" t="n"/>
      <c r="K86" s="44" t="n"/>
      <c r="L86" s="44" t="n"/>
    </row>
    <row r="87">
      <c r="A87" s="134" t="inlineStr">
        <is>
          <t xml:space="preserve"> - of which natural gas extraction</t>
        </is>
      </c>
      <c r="B87" s="36" t="inlineStr">
        <is>
          <t>MtCO2</t>
        </is>
      </c>
      <c r="C87" s="37" t="n"/>
      <c r="D87" s="37" t="n"/>
      <c r="E87" s="37" t="n"/>
      <c r="F87" s="37" t="n"/>
      <c r="G87" s="37" t="n"/>
      <c r="H87" s="37" t="n"/>
      <c r="I87" s="37" t="n"/>
      <c r="J87" s="44" t="n"/>
      <c r="K87" s="44" t="n"/>
      <c r="L87" s="44" t="n"/>
    </row>
    <row r="88">
      <c r="A88" s="36" t="inlineStr">
        <is>
          <t>Combustion non-CO2 emissions from energy consumption</t>
        </is>
      </c>
      <c r="B88" s="36" t="inlineStr">
        <is>
          <t>MtCO2eq</t>
        </is>
      </c>
      <c r="C88" s="37" t="n"/>
      <c r="D88" s="37" t="n"/>
      <c r="E88" s="37" t="n"/>
      <c r="F88" s="37" t="n"/>
      <c r="G88" s="37" t="n"/>
      <c r="H88" s="37" t="n"/>
      <c r="I88" s="37" t="n"/>
      <c r="J88" s="44" t="n"/>
      <c r="K88" s="44" t="n"/>
      <c r="L88" s="44" t="n"/>
    </row>
    <row r="89">
      <c r="A89" s="134" t="inlineStr">
        <is>
          <t xml:space="preserve"> - of which crude oil extraction</t>
        </is>
      </c>
      <c r="B89" s="36" t="inlineStr">
        <is>
          <t>MtCO2eq</t>
        </is>
      </c>
      <c r="C89" s="37" t="n"/>
      <c r="D89" s="37" t="n"/>
      <c r="E89" s="37" t="n"/>
      <c r="F89" s="37" t="n"/>
      <c r="G89" s="37" t="n"/>
      <c r="H89" s="37" t="n"/>
      <c r="I89" s="37" t="n"/>
      <c r="J89" s="44" t="n"/>
      <c r="K89" s="44" t="n"/>
      <c r="L89" s="44" t="n"/>
    </row>
    <row r="90">
      <c r="A90" s="134" t="inlineStr">
        <is>
          <t xml:space="preserve"> - of which natural gas extraction</t>
        </is>
      </c>
      <c r="B90" s="36" t="inlineStr">
        <is>
          <t>MtCO2eq</t>
        </is>
      </c>
      <c r="C90" s="37" t="n"/>
      <c r="D90" s="37" t="n"/>
      <c r="E90" s="37" t="n"/>
      <c r="F90" s="37" t="n"/>
      <c r="G90" s="37" t="n"/>
      <c r="H90" s="37" t="n"/>
      <c r="I90" s="37" t="n"/>
      <c r="J90" s="44" t="n"/>
      <c r="K90" s="44" t="n"/>
      <c r="L90" s="44" t="n"/>
    </row>
    <row r="91">
      <c r="A91" s="18" t="inlineStr">
        <is>
          <t>Fugitive CO2 emissions</t>
        </is>
      </c>
      <c r="B91" s="36" t="inlineStr">
        <is>
          <t>MtCO2</t>
        </is>
      </c>
      <c r="C91" s="37" t="n"/>
      <c r="D91" s="37" t="n"/>
      <c r="E91" s="37" t="n"/>
      <c r="F91" s="37" t="n"/>
      <c r="G91" s="37" t="n"/>
      <c r="H91" s="37" t="n"/>
      <c r="I91" s="37" t="n"/>
      <c r="J91" s="44" t="n"/>
      <c r="K91" s="44" t="n"/>
      <c r="L91" s="44" t="n"/>
    </row>
    <row r="92">
      <c r="A92" s="134" t="inlineStr">
        <is>
          <t xml:space="preserve"> - of which crude oil extraction</t>
        </is>
      </c>
      <c r="B92" s="36" t="inlineStr">
        <is>
          <t>MtCO2</t>
        </is>
      </c>
      <c r="C92" s="37" t="n"/>
      <c r="D92" s="37" t="n"/>
      <c r="E92" s="37" t="n"/>
      <c r="F92" s="37" t="n"/>
      <c r="G92" s="37" t="n"/>
      <c r="H92" s="37" t="n"/>
      <c r="I92" s="37" t="n"/>
      <c r="J92" s="44" t="n"/>
      <c r="K92" s="44" t="n"/>
      <c r="L92" s="44" t="n"/>
    </row>
    <row r="93">
      <c r="A93" s="134" t="inlineStr">
        <is>
          <t xml:space="preserve"> - of which natural gas extraction</t>
        </is>
      </c>
      <c r="B93" s="36" t="inlineStr">
        <is>
          <t>MtCO2</t>
        </is>
      </c>
      <c r="C93" s="37" t="n"/>
      <c r="D93" s="37" t="n"/>
      <c r="E93" s="37" t="n"/>
      <c r="F93" s="37" t="n"/>
      <c r="G93" s="37" t="n"/>
      <c r="H93" s="37" t="n"/>
      <c r="I93" s="37" t="n"/>
      <c r="J93" s="44" t="n"/>
      <c r="K93" s="44" t="n"/>
      <c r="L93" s="44" t="n"/>
    </row>
    <row r="94">
      <c r="A94" s="18" t="inlineStr">
        <is>
          <t>Fugitive non-CO2 emissions (CH4 mostly)</t>
        </is>
      </c>
      <c r="B94" s="36" t="inlineStr">
        <is>
          <t>MtCO2eq</t>
        </is>
      </c>
      <c r="C94" s="37" t="n"/>
      <c r="D94" s="37" t="n"/>
      <c r="E94" s="37" t="n"/>
      <c r="F94" s="37" t="n"/>
      <c r="G94" s="37" t="n"/>
      <c r="H94" s="37" t="n"/>
      <c r="I94" s="37" t="n"/>
      <c r="J94" s="44" t="n"/>
      <c r="K94" s="44" t="n"/>
      <c r="L94" s="44" t="n"/>
    </row>
    <row r="95">
      <c r="A95" s="134" t="inlineStr">
        <is>
          <t xml:space="preserve"> - of which crude oil extraction</t>
        </is>
      </c>
      <c r="B95" s="36" t="inlineStr">
        <is>
          <t>MtCO2eq</t>
        </is>
      </c>
      <c r="C95" s="37" t="n"/>
      <c r="D95" s="37" t="n"/>
      <c r="E95" s="37" t="n"/>
      <c r="F95" s="37" t="n"/>
      <c r="G95" s="37" t="n"/>
      <c r="H95" s="37" t="n"/>
      <c r="I95" s="37" t="n"/>
      <c r="J95" s="44" t="n"/>
      <c r="K95" s="44" t="n"/>
      <c r="L95" s="44" t="n"/>
    </row>
    <row r="96">
      <c r="A96" s="134" t="inlineStr">
        <is>
          <t xml:space="preserve"> - of which natural gas extraction</t>
        </is>
      </c>
      <c r="B96" s="36" t="inlineStr">
        <is>
          <t>MtCO2eq</t>
        </is>
      </c>
      <c r="C96" s="37" t="n"/>
      <c r="D96" s="37" t="n"/>
      <c r="E96" s="37" t="n"/>
      <c r="F96" s="37" t="n"/>
      <c r="G96" s="37" t="n"/>
      <c r="H96" s="37" t="n"/>
      <c r="I96" s="37" t="n"/>
      <c r="J96" s="44" t="n"/>
      <c r="K96" s="44" t="n"/>
      <c r="L96" s="44" t="n"/>
    </row>
    <row r="97">
      <c r="A97" s="16" t="inlineStr">
        <is>
          <t>National consumption</t>
        </is>
      </c>
      <c r="B97" s="16" t="n"/>
      <c r="C97" s="16" t="n"/>
      <c r="D97" s="16" t="n"/>
      <c r="E97" s="16" t="n"/>
      <c r="F97" s="16" t="n"/>
      <c r="G97" s="16" t="n"/>
      <c r="H97" s="16" t="n"/>
      <c r="I97" s="16" t="n"/>
      <c r="J97" s="44" t="n"/>
      <c r="K97" s="44" t="n"/>
      <c r="L97" s="44" t="n"/>
    </row>
    <row r="98">
      <c r="A98" s="17" t="inlineStr">
        <is>
          <t>National consumption, for energy &amp; non-energy uses</t>
        </is>
      </c>
      <c r="B98" s="17" t="n"/>
      <c r="C98" s="17" t="n"/>
      <c r="D98" s="17" t="n"/>
      <c r="E98" s="17" t="n"/>
      <c r="F98" s="17" t="n"/>
      <c r="G98" s="17" t="n"/>
      <c r="H98" s="17" t="n"/>
      <c r="I98" s="17" t="n"/>
      <c r="J98" s="44" t="n"/>
      <c r="K98" s="44" t="n"/>
      <c r="L98" s="44" t="n"/>
    </row>
    <row r="99">
      <c r="A99" s="18" t="inlineStr">
        <is>
          <t>Crude oil for energy use</t>
        </is>
      </c>
      <c r="B99" s="18" t="inlineStr">
        <is>
          <t>Mt</t>
        </is>
      </c>
      <c r="C99" s="37" t="n"/>
      <c r="D99" s="37" t="n"/>
      <c r="E99" s="37" t="n">
        <v>7.594751</v>
      </c>
      <c r="F99" s="37" t="n"/>
      <c r="G99" s="37" t="n"/>
      <c r="H99" s="37" t="n"/>
      <c r="I99" s="37" t="n"/>
      <c r="J99" s="44" t="n"/>
      <c r="K99" s="44" t="n"/>
      <c r="L99" s="44" t="n"/>
    </row>
    <row r="100">
      <c r="A100" s="18" t="inlineStr">
        <is>
          <t>Crude oil for non-energy use</t>
        </is>
      </c>
      <c r="B100" s="18" t="inlineStr">
        <is>
          <t>Mt</t>
        </is>
      </c>
      <c r="C100" s="37" t="n"/>
      <c r="D100" s="37" t="n"/>
      <c r="E100" s="37" t="n"/>
      <c r="F100" s="37" t="n"/>
      <c r="G100" s="37" t="n"/>
      <c r="H100" s="37" t="n"/>
      <c r="I100" s="37" t="n"/>
      <c r="J100" s="44" t="n"/>
      <c r="K100" s="44" t="n"/>
      <c r="L100" s="44" t="n"/>
    </row>
    <row r="101">
      <c r="A101" s="18" t="inlineStr">
        <is>
          <t>Raw NG for energy use</t>
        </is>
      </c>
      <c r="B101" s="18" t="inlineStr">
        <is>
          <t>Nm3</t>
        </is>
      </c>
      <c r="C101" s="37" t="n"/>
      <c r="D101" s="37" t="n"/>
      <c r="E101" s="37" t="n">
        <v>3638203547.352236</v>
      </c>
      <c r="F101" s="37" t="n">
        <v>3240450136.38666</v>
      </c>
      <c r="G101" s="37" t="n">
        <v>4275907254.055286</v>
      </c>
      <c r="H101" s="37" t="n"/>
      <c r="I101" s="37" t="n"/>
      <c r="J101" s="44" t="n"/>
      <c r="K101" s="44" t="n"/>
      <c r="L101" s="44" t="n"/>
    </row>
    <row r="102">
      <c r="A102" s="18" t="inlineStr">
        <is>
          <t>Raw NG for non-energy use</t>
        </is>
      </c>
      <c r="B102" s="18" t="inlineStr">
        <is>
          <t>Nm3</t>
        </is>
      </c>
      <c r="C102" s="37" t="n"/>
      <c r="D102" s="37" t="n"/>
      <c r="E102" s="37" t="n"/>
      <c r="F102" s="37" t="n"/>
      <c r="G102" s="37" t="n"/>
      <c r="H102" s="37" t="n"/>
      <c r="I102" s="37" t="n"/>
      <c r="J102" s="44" t="n"/>
      <c r="K102" s="44" t="n"/>
      <c r="L102" s="44" t="n"/>
    </row>
    <row r="103">
      <c r="A103" s="18" t="inlineStr">
        <is>
          <t>Raw Coal for energy use</t>
        </is>
      </c>
      <c r="B103" s="18" t="inlineStr">
        <is>
          <t>Mt</t>
        </is>
      </c>
      <c r="C103" s="37" t="n"/>
      <c r="D103" s="37" t="n"/>
      <c r="E103" s="37" t="n"/>
      <c r="F103" s="37" t="n"/>
      <c r="G103" s="37" t="n"/>
      <c r="H103" s="37" t="n"/>
      <c r="I103" s="37" t="n"/>
      <c r="J103" s="44" t="n"/>
      <c r="K103" s="44" t="n"/>
      <c r="L103" s="44" t="n"/>
    </row>
    <row r="104">
      <c r="A104" s="18" t="inlineStr">
        <is>
          <t>Raw Coal for non-energy use</t>
        </is>
      </c>
      <c r="B104" s="18" t="inlineStr">
        <is>
          <t>Mt</t>
        </is>
      </c>
      <c r="C104" s="37" t="n"/>
      <c r="D104" s="37" t="n"/>
      <c r="E104" s="37" t="n"/>
      <c r="F104" s="37" t="n"/>
      <c r="G104" s="37" t="n"/>
      <c r="H104" s="37" t="n"/>
      <c r="I104" s="37" t="n"/>
      <c r="J104" s="44" t="n"/>
      <c r="K104" s="44" t="n"/>
      <c r="L104" s="44" t="n"/>
    </row>
    <row r="105">
      <c r="A105" s="17" t="inlineStr">
        <is>
          <t>National consumption by end-use sectors</t>
        </is>
      </c>
      <c r="B105" s="17" t="n"/>
      <c r="C105" s="17" t="n"/>
      <c r="D105" s="17" t="n"/>
      <c r="E105" s="17" t="n"/>
      <c r="F105" s="17" t="n"/>
      <c r="G105" s="17" t="n"/>
      <c r="H105" s="17" t="n"/>
      <c r="I105" s="17" t="n"/>
      <c r="J105" s="44" t="n"/>
      <c r="K105" s="44" t="n"/>
      <c r="L105" s="44" t="n"/>
    </row>
    <row r="106">
      <c r="A106" s="31" t="inlineStr">
        <is>
          <t>Total crude oil</t>
        </is>
      </c>
      <c r="B106" s="18" t="inlineStr">
        <is>
          <t>Mt</t>
        </is>
      </c>
      <c r="C106" s="142">
        <f>SUM(C107:C116)</f>
        <v/>
      </c>
      <c r="D106" s="142">
        <f>SUM(D107:D116)</f>
        <v/>
      </c>
      <c r="E106" s="142">
        <f>SUM(E107:E116)</f>
        <v/>
      </c>
      <c r="F106" s="142">
        <f>SUM(F107:F116)</f>
        <v/>
      </c>
      <c r="G106" s="142">
        <f>SUM(G107:G116)</f>
        <v/>
      </c>
      <c r="H106" s="142">
        <f>SUM(H107:H116)</f>
        <v/>
      </c>
      <c r="I106" s="142">
        <f>SUM(I107:I116)</f>
        <v/>
      </c>
      <c r="J106" s="44" t="n"/>
      <c r="K106" s="44" t="n"/>
      <c r="L106" s="44" t="n"/>
    </row>
    <row r="107">
      <c r="A107" s="18" t="inlineStr">
        <is>
          <t>Passenger Transport</t>
        </is>
      </c>
      <c r="B107" s="18" t="inlineStr">
        <is>
          <t>Mt</t>
        </is>
      </c>
      <c r="C107" s="37" t="n"/>
      <c r="D107" s="37" t="n"/>
      <c r="E107" s="37" t="n"/>
      <c r="F107" s="37" t="n"/>
      <c r="G107" s="37" t="n"/>
      <c r="H107" s="37" t="n"/>
      <c r="I107" s="37" t="n"/>
      <c r="J107" s="44" t="n"/>
      <c r="K107" s="44" t="n"/>
      <c r="L107" s="44" t="n"/>
    </row>
    <row r="108">
      <c r="A108" s="18" t="inlineStr">
        <is>
          <t>Freight Transport</t>
        </is>
      </c>
      <c r="B108" s="18" t="inlineStr">
        <is>
          <t>Mt</t>
        </is>
      </c>
      <c r="C108" s="37" t="n"/>
      <c r="D108" s="37" t="n"/>
      <c r="E108" s="37" t="n"/>
      <c r="F108" s="37" t="n"/>
      <c r="G108" s="37" t="n"/>
      <c r="H108" s="37" t="n"/>
      <c r="I108" s="37" t="n"/>
      <c r="J108" s="44" t="n"/>
      <c r="K108" s="44" t="n"/>
      <c r="L108" s="44" t="n"/>
    </row>
    <row r="109">
      <c r="A109" s="18" t="inlineStr">
        <is>
          <t>Residential buildings</t>
        </is>
      </c>
      <c r="B109" s="18" t="inlineStr">
        <is>
          <t>Mt</t>
        </is>
      </c>
      <c r="C109" s="37" t="n"/>
      <c r="D109" s="37" t="n"/>
      <c r="E109" s="37" t="n"/>
      <c r="F109" s="37" t="n"/>
      <c r="G109" s="37" t="n"/>
      <c r="H109" s="37" t="n"/>
      <c r="I109" s="37" t="n"/>
      <c r="J109" s="44" t="n"/>
      <c r="K109" s="44" t="n"/>
      <c r="L109" s="44" t="n"/>
    </row>
    <row r="110">
      <c r="A110" s="18" t="inlineStr">
        <is>
          <t>Commercial buidlings</t>
        </is>
      </c>
      <c r="B110" s="18" t="inlineStr">
        <is>
          <t>Mt</t>
        </is>
      </c>
      <c r="C110" s="37" t="n"/>
      <c r="D110" s="37" t="n"/>
      <c r="E110" s="37" t="n"/>
      <c r="F110" s="37" t="n"/>
      <c r="G110" s="37" t="n"/>
      <c r="H110" s="37" t="n"/>
      <c r="I110" s="37" t="n"/>
      <c r="J110" s="44" t="n"/>
      <c r="K110" s="44" t="n"/>
      <c r="L110" s="44" t="n"/>
    </row>
    <row r="111">
      <c r="A111" s="18" t="inlineStr">
        <is>
          <t>Industry (EII)</t>
        </is>
      </c>
      <c r="B111" s="18" t="inlineStr">
        <is>
          <t>Mt</t>
        </is>
      </c>
      <c r="C111" s="37" t="n"/>
      <c r="D111" s="37" t="n"/>
      <c r="E111" s="37" t="n"/>
      <c r="F111" s="37" t="n"/>
      <c r="G111" s="37" t="n"/>
      <c r="H111" s="37" t="n"/>
      <c r="I111" s="37" t="n"/>
      <c r="J111" s="44" t="n"/>
      <c r="K111" s="44" t="n"/>
      <c r="L111" s="44" t="n"/>
    </row>
    <row r="112">
      <c r="A112" s="18" t="inlineStr">
        <is>
          <t>Industry (light industry)</t>
        </is>
      </c>
      <c r="B112" s="18" t="inlineStr">
        <is>
          <t>Mt</t>
        </is>
      </c>
      <c r="C112" s="37" t="n"/>
      <c r="D112" s="37" t="n"/>
      <c r="E112" s="37" t="n"/>
      <c r="F112" s="37" t="n"/>
      <c r="G112" s="37" t="n"/>
      <c r="H112" s="37" t="n"/>
      <c r="I112" s="37" t="n"/>
      <c r="J112" s="44" t="n"/>
      <c r="K112" s="44" t="n"/>
      <c r="L112" s="44" t="n"/>
    </row>
    <row r="113">
      <c r="A113" s="18" t="inlineStr">
        <is>
          <t>Agriculture</t>
        </is>
      </c>
      <c r="B113" s="18" t="inlineStr">
        <is>
          <t>Mt</t>
        </is>
      </c>
      <c r="C113" s="37" t="n"/>
      <c r="D113" s="37" t="n"/>
      <c r="E113" s="37" t="n"/>
      <c r="F113" s="37" t="n"/>
      <c r="G113" s="37" t="n"/>
      <c r="H113" s="37" t="n"/>
      <c r="I113" s="37" t="n"/>
      <c r="J113" s="44" t="n"/>
      <c r="K113" s="44" t="n"/>
      <c r="L113" s="44" t="n"/>
    </row>
    <row r="114">
      <c r="A114" s="18" t="inlineStr">
        <is>
          <t>Extractive energy industries (self-consumption)</t>
        </is>
      </c>
      <c r="B114" s="18" t="inlineStr">
        <is>
          <t>Mt</t>
        </is>
      </c>
      <c r="C114" s="37" t="n"/>
      <c r="D114" s="37" t="n"/>
      <c r="E114" s="37" t="n"/>
      <c r="F114" s="37" t="n"/>
      <c r="G114" s="37" t="n"/>
      <c r="H114" s="37" t="n"/>
      <c r="I114" s="37" t="n"/>
      <c r="J114" s="44" t="n"/>
      <c r="K114" s="44" t="n"/>
      <c r="L114" s="44" t="n"/>
    </row>
    <row r="115">
      <c r="A115" s="18" t="inlineStr">
        <is>
          <t>Power</t>
        </is>
      </c>
      <c r="B115" s="18" t="inlineStr">
        <is>
          <t>Mt</t>
        </is>
      </c>
      <c r="C115" s="37" t="n"/>
      <c r="D115" s="37" t="n"/>
      <c r="E115" s="37" t="n"/>
      <c r="F115" s="37" t="n"/>
      <c r="G115" s="37" t="n"/>
      <c r="H115" s="37" t="n"/>
      <c r="I115" s="37" t="n"/>
      <c r="J115" s="44" t="n"/>
      <c r="K115" s="44" t="n"/>
      <c r="L115" s="44" t="n"/>
    </row>
    <row r="116">
      <c r="A116" s="18" t="inlineStr">
        <is>
          <t xml:space="preserve">Other energy industries </t>
        </is>
      </c>
      <c r="B116" s="18" t="inlineStr">
        <is>
          <t>Mt</t>
        </is>
      </c>
      <c r="C116" s="37" t="n"/>
      <c r="D116" s="37" t="n"/>
      <c r="E116" s="37" t="n"/>
      <c r="F116" s="37" t="n"/>
      <c r="G116" s="37" t="n"/>
      <c r="H116" s="37" t="n"/>
      <c r="I116" s="37" t="n"/>
      <c r="J116" s="44" t="n"/>
      <c r="K116" s="44" t="n"/>
      <c r="L116" s="44" t="n"/>
    </row>
    <row r="117">
      <c r="A117" s="31" t="inlineStr">
        <is>
          <t>Total raw natural gas</t>
        </is>
      </c>
      <c r="B117" s="18" t="inlineStr">
        <is>
          <t>Nm3</t>
        </is>
      </c>
      <c r="C117" s="142">
        <f>SUM(C118:C127)</f>
        <v/>
      </c>
      <c r="D117" s="142">
        <f>SUM(D118:D127)</f>
        <v/>
      </c>
      <c r="E117" s="142">
        <f>SUM(E118:E127)</f>
        <v/>
      </c>
      <c r="F117" s="142">
        <f>SUM(F118:F127)</f>
        <v/>
      </c>
      <c r="G117" s="142">
        <f>SUM(G118:G127)</f>
        <v/>
      </c>
      <c r="H117" s="142">
        <f>SUM(H118:H127)</f>
        <v/>
      </c>
      <c r="I117" s="142">
        <f>SUM(I118:I127)</f>
        <v/>
      </c>
      <c r="J117" s="44" t="n"/>
      <c r="K117" s="44" t="n"/>
      <c r="L117" s="44" t="n"/>
    </row>
    <row r="118">
      <c r="A118" s="18" t="inlineStr">
        <is>
          <t>Passenger Transport</t>
        </is>
      </c>
      <c r="B118" s="18" t="inlineStr">
        <is>
          <t>Nm3</t>
        </is>
      </c>
      <c r="C118" s="37" t="n"/>
      <c r="D118" s="37" t="n"/>
      <c r="E118" s="37" t="n"/>
      <c r="F118" s="37" t="n"/>
      <c r="G118" s="37" t="n"/>
      <c r="H118" s="37" t="n"/>
      <c r="I118" s="37" t="n"/>
      <c r="J118" s="44" t="n"/>
      <c r="K118" s="44" t="n"/>
      <c r="L118" s="44" t="n"/>
    </row>
    <row r="119">
      <c r="A119" s="18" t="inlineStr">
        <is>
          <t>Freight Transport</t>
        </is>
      </c>
      <c r="B119" s="18" t="inlineStr">
        <is>
          <t>Nm3</t>
        </is>
      </c>
      <c r="C119" s="37" t="n"/>
      <c r="D119" s="37" t="n"/>
      <c r="E119" s="37" t="n"/>
      <c r="F119" s="37" t="n"/>
      <c r="G119" s="37" t="n"/>
      <c r="H119" s="37" t="n"/>
      <c r="I119" s="37" t="n"/>
      <c r="J119" s="44" t="n"/>
      <c r="K119" s="44" t="n"/>
      <c r="L119" s="44" t="n"/>
    </row>
    <row r="120">
      <c r="A120" s="18" t="inlineStr">
        <is>
          <t>Residential buildings</t>
        </is>
      </c>
      <c r="B120" s="18" t="inlineStr">
        <is>
          <t>Nm3</t>
        </is>
      </c>
      <c r="C120" s="37" t="n"/>
      <c r="D120" s="37" t="n"/>
      <c r="E120" s="37" t="n">
        <v>8.2e-05</v>
      </c>
      <c r="F120" s="37" t="n">
        <v>0.000871</v>
      </c>
      <c r="G120" s="37" t="n">
        <v>0.001376</v>
      </c>
      <c r="H120" s="37" t="n"/>
      <c r="I120" s="37" t="n"/>
      <c r="J120" s="44" t="n"/>
      <c r="K120" s="44" t="n"/>
      <c r="L120" s="44" t="n"/>
    </row>
    <row r="121">
      <c r="A121" s="18" t="inlineStr">
        <is>
          <t>Commercial buidlings</t>
        </is>
      </c>
      <c r="B121" s="18" t="inlineStr">
        <is>
          <t>Nm3</t>
        </is>
      </c>
      <c r="C121" s="37" t="n"/>
      <c r="D121" s="37" t="n"/>
      <c r="E121" s="37" t="n">
        <v>0.001254</v>
      </c>
      <c r="F121" s="37" t="n">
        <v>0.001254</v>
      </c>
      <c r="G121" s="37" t="n"/>
      <c r="H121" s="37" t="n"/>
      <c r="I121" s="37" t="n"/>
      <c r="J121" s="44" t="n"/>
      <c r="K121" s="44" t="n"/>
      <c r="L121" s="44" t="n"/>
    </row>
    <row r="122">
      <c r="A122" s="18" t="inlineStr">
        <is>
          <t>Industry (EII)</t>
        </is>
      </c>
      <c r="B122" s="18" t="inlineStr">
        <is>
          <t>Nm3</t>
        </is>
      </c>
      <c r="C122" s="37" t="n"/>
      <c r="D122" s="37" t="n"/>
      <c r="E122" s="37" t="n">
        <v>0.068923</v>
      </c>
      <c r="F122" s="37" t="n">
        <v>0.075338</v>
      </c>
      <c r="G122" s="37" t="n">
        <v>0.07172000000000001</v>
      </c>
      <c r="H122" s="37" t="n"/>
      <c r="I122" s="37" t="n"/>
      <c r="J122" s="44" t="n"/>
      <c r="K122" s="44" t="n"/>
      <c r="L122" s="44" t="n"/>
    </row>
    <row r="123">
      <c r="A123" s="18" t="inlineStr">
        <is>
          <t>Industry (light industry)</t>
        </is>
      </c>
      <c r="B123" s="18" t="inlineStr">
        <is>
          <t>Nm3</t>
        </is>
      </c>
      <c r="C123" s="37" t="n"/>
      <c r="D123" s="37" t="n"/>
      <c r="E123" s="37" t="n">
        <v>0.015403</v>
      </c>
      <c r="F123" s="37" t="n">
        <v>5e-05</v>
      </c>
      <c r="G123" s="37" t="n">
        <v>7.2e-05</v>
      </c>
      <c r="H123" s="37" t="n"/>
      <c r="I123" s="37" t="n"/>
      <c r="J123" s="44" t="n"/>
      <c r="K123" s="44" t="n"/>
      <c r="L123" s="44" t="n"/>
    </row>
    <row r="124">
      <c r="A124" s="18" t="inlineStr">
        <is>
          <t>Agriculture</t>
        </is>
      </c>
      <c r="B124" s="18" t="inlineStr">
        <is>
          <t>Nm3</t>
        </is>
      </c>
      <c r="C124" s="37" t="n"/>
      <c r="D124" s="37" t="n"/>
      <c r="E124" s="37" t="n"/>
      <c r="F124" s="37" t="n"/>
      <c r="G124" s="37" t="n"/>
      <c r="H124" s="37" t="n"/>
      <c r="I124" s="37" t="n"/>
      <c r="J124" s="44" t="n"/>
      <c r="K124" s="44" t="n"/>
      <c r="L124" s="44" t="n"/>
    </row>
    <row r="125">
      <c r="A125" s="18" t="inlineStr">
        <is>
          <t>Extractive energy industries (self-consumption)</t>
        </is>
      </c>
      <c r="B125" s="18" t="inlineStr">
        <is>
          <t>Nm3</t>
        </is>
      </c>
      <c r="C125" s="37" t="n"/>
      <c r="D125" s="37" t="n"/>
      <c r="E125" s="37" t="n"/>
      <c r="F125" s="37" t="n"/>
      <c r="G125" s="37" t="n"/>
      <c r="H125" s="37" t="n"/>
      <c r="I125" s="37" t="n"/>
      <c r="J125" s="44" t="n"/>
      <c r="K125" s="44" t="n"/>
      <c r="L125" s="44" t="n"/>
    </row>
    <row r="126">
      <c r="A126" s="18" t="inlineStr">
        <is>
          <t>Power</t>
        </is>
      </c>
      <c r="B126" s="18" t="inlineStr">
        <is>
          <t>Nm3</t>
        </is>
      </c>
      <c r="C126" s="37" t="n"/>
      <c r="D126" s="37" t="n"/>
      <c r="E126" s="37" t="n">
        <v>0.010654</v>
      </c>
      <c r="F126" s="37" t="n">
        <v>0.05003</v>
      </c>
      <c r="G126" s="37" t="n">
        <v>0.092888</v>
      </c>
      <c r="H126" s="37" t="n"/>
      <c r="I126" s="37" t="n"/>
      <c r="J126" s="44" t="n"/>
      <c r="K126" s="44" t="n"/>
      <c r="L126" s="44" t="n"/>
    </row>
    <row r="127">
      <c r="A127" s="18" t="inlineStr">
        <is>
          <t xml:space="preserve">Other energy industries </t>
        </is>
      </c>
      <c r="B127" s="18" t="inlineStr">
        <is>
          <t>Mt</t>
        </is>
      </c>
      <c r="C127" s="37" t="n"/>
      <c r="D127" s="37" t="n"/>
      <c r="E127" s="37" t="n">
        <v>0.048599</v>
      </c>
      <c r="F127" s="37" t="n"/>
      <c r="G127" s="37" t="n"/>
      <c r="H127" s="37" t="n"/>
      <c r="I127" s="37" t="n"/>
      <c r="J127" s="44" t="n"/>
      <c r="K127" s="44" t="n"/>
      <c r="L127" s="44" t="n"/>
    </row>
    <row r="128">
      <c r="A128" s="31" t="inlineStr">
        <is>
          <t>Total raw coal</t>
        </is>
      </c>
      <c r="B128" s="18" t="inlineStr">
        <is>
          <t>Mt</t>
        </is>
      </c>
      <c r="C128" s="142">
        <f>SUM(C129:C138)</f>
        <v/>
      </c>
      <c r="D128" s="142">
        <f>SUM(D129:D138)</f>
        <v/>
      </c>
      <c r="E128" s="142">
        <f>SUM(E129:E138)</f>
        <v/>
      </c>
      <c r="F128" s="142">
        <f>SUM(F129:F138)</f>
        <v/>
      </c>
      <c r="G128" s="142">
        <f>SUM(G129:G138)</f>
        <v/>
      </c>
      <c r="H128" s="142">
        <f>SUM(H129:H138)</f>
        <v/>
      </c>
      <c r="I128" s="142">
        <f>SUM(I129:I138)</f>
        <v/>
      </c>
      <c r="J128" s="44" t="n"/>
      <c r="K128" s="44" t="n"/>
      <c r="L128" s="44" t="n"/>
    </row>
    <row r="129">
      <c r="A129" s="18" t="inlineStr">
        <is>
          <t>Passenger Transport</t>
        </is>
      </c>
      <c r="B129" s="18" t="inlineStr">
        <is>
          <t>Mt</t>
        </is>
      </c>
      <c r="C129" s="37" t="n"/>
      <c r="D129" s="37" t="n"/>
      <c r="E129" s="37" t="n"/>
      <c r="F129" s="37" t="n"/>
      <c r="G129" s="37" t="n"/>
      <c r="H129" s="37" t="n"/>
      <c r="I129" s="37" t="n"/>
      <c r="J129" s="44" t="n"/>
      <c r="K129" s="44" t="n"/>
      <c r="L129" s="44" t="n"/>
    </row>
    <row r="130">
      <c r="A130" s="18" t="inlineStr">
        <is>
          <t>Freight Transport</t>
        </is>
      </c>
      <c r="B130" s="18" t="inlineStr">
        <is>
          <t>Mt</t>
        </is>
      </c>
      <c r="C130" s="37" t="n"/>
      <c r="D130" s="37" t="n"/>
      <c r="E130" s="37" t="n"/>
      <c r="F130" s="37" t="n"/>
      <c r="G130" s="37" t="n"/>
      <c r="H130" s="37" t="n"/>
      <c r="I130" s="37" t="n"/>
      <c r="J130" s="44" t="n"/>
      <c r="K130" s="44" t="n"/>
      <c r="L130" s="44" t="n"/>
    </row>
    <row r="131">
      <c r="A131" s="18" t="inlineStr">
        <is>
          <t>Residential buildings</t>
        </is>
      </c>
      <c r="B131" s="18" t="inlineStr">
        <is>
          <t>Mt</t>
        </is>
      </c>
      <c r="C131" s="37" t="n"/>
      <c r="D131" s="37" t="n"/>
      <c r="E131" s="37" t="n">
        <v>0.016472</v>
      </c>
      <c r="F131" s="37" t="n">
        <v>0.015286</v>
      </c>
      <c r="G131" s="37" t="n">
        <v>0.004665</v>
      </c>
      <c r="H131" s="37" t="n"/>
      <c r="I131" s="37" t="n"/>
      <c r="J131" s="44" t="n"/>
      <c r="K131" s="44" t="n"/>
      <c r="L131" s="44" t="n"/>
    </row>
    <row r="132">
      <c r="A132" s="18" t="inlineStr">
        <is>
          <t>Commercial buidlings</t>
        </is>
      </c>
      <c r="B132" s="18" t="inlineStr">
        <is>
          <t>Mt</t>
        </is>
      </c>
      <c r="C132" s="37" t="n"/>
      <c r="D132" s="37" t="n"/>
      <c r="E132" s="37" t="n">
        <v>0.027412</v>
      </c>
      <c r="F132" s="37" t="n">
        <v>0.018029</v>
      </c>
      <c r="G132" s="37" t="n"/>
      <c r="H132" s="37" t="n"/>
      <c r="I132" s="37" t="n"/>
      <c r="J132" s="44" t="n"/>
      <c r="K132" s="44" t="n"/>
      <c r="L132" s="44" t="n"/>
    </row>
    <row r="133">
      <c r="A133" s="18" t="inlineStr">
        <is>
          <t>Industry (EII)</t>
        </is>
      </c>
      <c r="B133" s="18" t="inlineStr">
        <is>
          <t>Mt</t>
        </is>
      </c>
      <c r="C133" s="37" t="n"/>
      <c r="D133" s="37" t="n"/>
      <c r="E133" s="37" t="n">
        <v>0.130832</v>
      </c>
      <c r="F133" s="37" t="n">
        <v>0.15712</v>
      </c>
      <c r="G133" s="37" t="n">
        <v>0.022981</v>
      </c>
      <c r="H133" s="37" t="n"/>
      <c r="I133" s="37" t="n"/>
      <c r="J133" s="44" t="n"/>
      <c r="K133" s="44" t="n"/>
      <c r="L133" s="44" t="n"/>
    </row>
    <row r="134">
      <c r="A134" s="18" t="inlineStr">
        <is>
          <t>Industry (light industry)</t>
        </is>
      </c>
      <c r="B134" s="18" t="inlineStr">
        <is>
          <t>Mt</t>
        </is>
      </c>
      <c r="C134" s="37" t="n"/>
      <c r="D134" s="37" t="n"/>
      <c r="E134" s="37" t="n">
        <v>0.161672</v>
      </c>
      <c r="F134" s="37" t="n">
        <v>0.117585</v>
      </c>
      <c r="G134" s="37" t="n">
        <v>0.001067</v>
      </c>
      <c r="H134" s="37" t="n"/>
      <c r="I134" s="37" t="n"/>
      <c r="J134" s="44" t="n"/>
      <c r="K134" s="44" t="n"/>
      <c r="L134" s="44" t="n"/>
    </row>
    <row r="135">
      <c r="A135" s="18" t="inlineStr">
        <is>
          <t>Agriculture</t>
        </is>
      </c>
      <c r="B135" s="18" t="inlineStr">
        <is>
          <t>Mt</t>
        </is>
      </c>
      <c r="C135" s="37" t="n"/>
      <c r="D135" s="37" t="n"/>
      <c r="E135" s="37" t="n">
        <v>0.000463</v>
      </c>
      <c r="F135" s="37" t="n">
        <v>0.004399</v>
      </c>
      <c r="G135" s="37" t="n"/>
      <c r="H135" s="37" t="n"/>
      <c r="I135" s="37" t="n"/>
      <c r="J135" s="44" t="n"/>
      <c r="K135" s="44" t="n"/>
      <c r="L135" s="44" t="n"/>
    </row>
    <row r="136">
      <c r="A136" s="18" t="inlineStr">
        <is>
          <t>Extractive energy industries (self-consumption)</t>
        </is>
      </c>
      <c r="B136" s="18" t="inlineStr">
        <is>
          <t>Mt</t>
        </is>
      </c>
      <c r="C136" s="37" t="n"/>
      <c r="D136" s="37" t="n"/>
      <c r="E136" s="37" t="n"/>
      <c r="F136" s="37" t="n"/>
      <c r="G136" s="37" t="n"/>
      <c r="H136" s="37" t="n"/>
      <c r="I136" s="37" t="n"/>
      <c r="J136" s="44" t="n"/>
      <c r="K136" s="44" t="n"/>
      <c r="L136" s="44" t="n"/>
    </row>
    <row r="137">
      <c r="A137" s="18" t="inlineStr">
        <is>
          <t>Power</t>
        </is>
      </c>
      <c r="B137" s="18" t="inlineStr">
        <is>
          <t>Mt</t>
        </is>
      </c>
      <c r="C137" s="37" t="n"/>
      <c r="D137" s="37" t="n"/>
      <c r="E137" s="37" t="n">
        <v>1.363171</v>
      </c>
      <c r="F137" s="37" t="n">
        <v>0.170974</v>
      </c>
      <c r="G137" s="37" t="n">
        <v>0.003408</v>
      </c>
      <c r="H137" s="37" t="n"/>
      <c r="I137" s="37" t="n"/>
      <c r="J137" s="44" t="n"/>
      <c r="K137" s="44" t="n"/>
      <c r="L137" s="44" t="n"/>
    </row>
    <row r="138">
      <c r="A138" s="18" t="inlineStr">
        <is>
          <t xml:space="preserve">Other energy industries </t>
        </is>
      </c>
      <c r="B138" s="18" t="inlineStr">
        <is>
          <t>Mt</t>
        </is>
      </c>
      <c r="C138" s="37" t="n"/>
      <c r="D138" s="37" t="n"/>
      <c r="E138" s="37" t="n">
        <v>0.738031</v>
      </c>
      <c r="F138" s="37" t="n"/>
      <c r="G138" s="37" t="n"/>
      <c r="H138" s="37" t="n"/>
      <c r="I138" s="37" t="n"/>
      <c r="J138" s="44" t="n"/>
      <c r="K138" s="44" t="n"/>
      <c r="L138" s="44" t="n"/>
    </row>
    <row r="139">
      <c r="A139" s="136" t="n"/>
      <c r="B139" s="136" t="n"/>
      <c r="J139" s="44" t="n"/>
      <c r="K139" s="44" t="n"/>
      <c r="L139" s="44" t="n"/>
    </row>
  </sheetData>
  <pageMargins left="0.7" right="0.7" top="0.75" bottom="0.75" header="0.3" footer="0.3"/>
  <pageSetup orientation="portrait" paperSize="9"/>
</worksheet>
</file>

<file path=xl/worksheets/sheet27.xml><?xml version="1.0" encoding="utf-8"?>
<worksheet xmlns="http://schemas.openxmlformats.org/spreadsheetml/2006/main">
  <sheetPr>
    <tabColor rgb="FF7030A0"/>
    <outlinePr summaryBelow="1" summaryRight="1"/>
    <pageSetUpPr/>
  </sheetPr>
  <dimension ref="A1:E11"/>
  <sheetViews>
    <sheetView topLeftCell="A10" zoomScaleNormal="100" workbookViewId="0">
      <selection activeCell="A10" sqref="A10"/>
    </sheetView>
  </sheetViews>
  <sheetFormatPr baseColWidth="8" defaultColWidth="11.5546875" defaultRowHeight="14.4"/>
  <cols>
    <col width="34" customWidth="1" min="1" max="1"/>
    <col width="42.77734375" customWidth="1" min="2" max="3"/>
    <col width="54.77734375" customWidth="1" min="4" max="4"/>
    <col width="34" customWidth="1" min="5" max="5"/>
  </cols>
  <sheetData>
    <row r="1" ht="15.6" customHeight="1">
      <c r="A1" s="1" t="inlineStr">
        <is>
          <t>The Pathways Design Framework: OTHER ENERGY SUPPLY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OTHER ENERGY INDUSTRIES decarbonization and key other sustainable development priorities </t>
        </is>
      </c>
      <c r="B6" s="42" t="n"/>
      <c r="C6" s="42" t="n"/>
      <c r="D6" s="59" t="inlineStr">
        <is>
          <t>- What are the main drivers of change explaining the change in:
1) the demand for other energy products (Mt/EJ)
2) the carbon content of their production (gCO2/MJ produced)</t>
        </is>
      </c>
      <c r="E6" s="44" t="n"/>
    </row>
    <row r="7" ht="15.6" customHeight="1">
      <c r="A7" s="40" t="n"/>
      <c r="B7" s="40" t="n"/>
      <c r="C7" s="40" t="n"/>
      <c r="D7" s="40" t="n"/>
      <c r="E7" s="40" t="n"/>
    </row>
    <row r="8" ht="144.75" customHeight="1">
      <c r="A8" s="58" t="inlineStr">
        <is>
          <t>1) The supply of liquid fuel products</t>
        </is>
      </c>
      <c r="B8" s="42" t="n"/>
      <c r="C8" s="42" t="n"/>
      <c r="D8" s="43" t="inlineStr">
        <is>
          <t xml:space="preserve">
Crude oil refining
Coal-to-liquid and Gas-to-liquid fischer tropsch processes
Biorefineries using biomass
Biomass-to-liquid
Synthetic liquids from H2
-national infrastrure needs (types/costs)
-production uses (% national consumption vs.exports)
-environmental ambitions</t>
        </is>
      </c>
      <c r="E8" s="44" t="n"/>
    </row>
    <row r="9" ht="162" customHeight="1">
      <c r="A9" s="58" t="inlineStr">
        <is>
          <t>2) The supply of gaseous fuel products (CH4, H2)</t>
        </is>
      </c>
      <c r="B9" s="42" t="n"/>
      <c r="C9" s="42" t="n"/>
      <c r="D9" s="43" t="inlineStr">
        <is>
          <t xml:space="preserve">
Natural gas compression and liquefaction activities
Biomass conversion to biogas + compression and liquefaction activities
Synthetic methane from H2
H2 generation: from water electrolysis, CH4 reforming
-national infrastrure needs (types/costs)
-production uses (% national consumption vs.exports)
-environmental ambitions</t>
        </is>
      </c>
      <c r="E9" s="44" t="n"/>
    </row>
    <row r="10" ht="145.5" customHeight="1">
      <c r="A10" s="58" t="inlineStr">
        <is>
          <t>2) The supply of solid fuel products</t>
        </is>
      </c>
      <c r="B10" s="42" t="n"/>
      <c r="C10" s="42" t="n"/>
      <c r="D10" s="43" t="inlineStr">
        <is>
          <t xml:space="preserve">
Coal transformation into Brown coal briquettes, peat briquettes, patent fuels, coke oven/gas coke, coal tar…
Biomass transformation into solid fuels: charcoal, biochar, wood &amp; pellets,...
-national infrastrure needs (types/costs)
-production uses (% national consumption vs.exports)
-environmental ambitions</t>
        </is>
      </c>
      <c r="E10" s="44" t="n"/>
    </row>
    <row r="11" ht="53.25" customHeight="1">
      <c r="A11" s="58" t="inlineStr">
        <is>
          <t xml:space="preserve">3) Imports and exports of secondary energies </t>
        </is>
      </c>
      <c r="B11" s="42" t="n"/>
      <c r="C11" s="42" t="n"/>
      <c r="D11" s="43" t="inlineStr">
        <is>
          <t>market &amp; export prices
international users/buyers</t>
        </is>
      </c>
      <c r="E11" s="44" t="n"/>
    </row>
  </sheetData>
  <pageMargins left="0.7" right="0.7" top="0.75" bottom="0.75" header="0.3" footer="0.3"/>
</worksheet>
</file>

<file path=xl/worksheets/sheet28.xml><?xml version="1.0" encoding="utf-8"?>
<worksheet xmlns="http://schemas.openxmlformats.org/spreadsheetml/2006/main">
  <sheetPr>
    <tabColor theme="9" tint="-0.499984740745262"/>
    <outlinePr summaryBelow="1" summaryRight="1"/>
    <pageSetUpPr/>
  </sheetPr>
  <dimension ref="A1:N399"/>
  <sheetViews>
    <sheetView tabSelected="1" topLeftCell="A377" zoomScale="70" zoomScaleNormal="70" workbookViewId="0">
      <selection activeCell="B340" sqref="B340"/>
    </sheetView>
  </sheetViews>
  <sheetFormatPr baseColWidth="8" defaultColWidth="11.5546875" defaultRowHeight="14.4"/>
  <cols>
    <col width="76.21875" customWidth="1" min="1" max="1"/>
    <col width="35.21875" customWidth="1" min="2" max="2"/>
  </cols>
  <sheetData>
    <row r="1" ht="15.6" customHeight="1">
      <c r="A1" s="1" t="inlineStr">
        <is>
          <t>The Pathways Design Framework: WASTE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'[1]User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3" t="n"/>
      <c r="B6" s="13" t="n"/>
      <c r="C6" s="13" t="n"/>
      <c r="D6" s="13" t="n"/>
      <c r="E6" s="13" t="n"/>
      <c r="F6" s="13" t="n"/>
      <c r="G6" s="13" t="n"/>
      <c r="H6" s="13" t="n"/>
      <c r="I6" s="13" t="n"/>
      <c r="J6" s="13" t="n"/>
    </row>
    <row r="7">
      <c r="A7" s="64" t="inlineStr">
        <is>
          <t>Extract of the Economy-wide DB TAB relevant rows for this sub-sector</t>
        </is>
      </c>
      <c r="B7" s="65" t="n"/>
      <c r="C7" s="65" t="n"/>
      <c r="D7" s="65" t="n"/>
      <c r="E7" s="65" t="n"/>
      <c r="F7" s="65" t="n"/>
      <c r="G7" s="65" t="n"/>
      <c r="H7" s="65" t="n"/>
      <c r="I7" s="65" t="n"/>
      <c r="J7" s="65" t="n"/>
    </row>
    <row r="8" customFormat="1" s="4">
      <c r="A8" s="18" t="inlineStr">
        <is>
          <t>Energy production per "GDP-Energy industries" unit</t>
        </is>
      </c>
      <c r="B8" s="18" t="inlineStr">
        <is>
          <t>MJ /2015 USD</t>
        </is>
      </c>
      <c r="C8" s="156">
        <f>(SUM(C27+C34+C39+C45+C139+C142+C145+C148+C240+C245)*10^9)/(C24*10^9)</f>
        <v/>
      </c>
      <c r="D8" s="156">
        <f>(SUM(D27+D34+D39+D45+D139+D142+D145+D148+D240+D245)*10^9)/(D24*10^9)</f>
        <v/>
      </c>
      <c r="E8" s="156">
        <f>(SUM(E27+E34+E39+E45+E139+E142+E145+E148+E240+E245)*10^9)/(E24*10^9)</f>
        <v/>
      </c>
      <c r="F8" s="156">
        <f>(SUM(F27+F34+F39+F45+F139+F142+F145+F148+F240+F245)*10^9)/(F24*10^9)</f>
        <v/>
      </c>
      <c r="G8" s="156">
        <f>(SUM(G27+G34+G39+G45+G139+G142+G145+G148+G240+G245)*10^9)/(G24*10^9)</f>
        <v/>
      </c>
      <c r="H8" s="156">
        <f>(SUM(H27+H34+H39+H45+H139+H142+H145+H148+H240+H245)*10^9)/(H24*10^9)</f>
        <v/>
      </c>
      <c r="I8" s="156">
        <f>(SUM(I27+I34+I39+I45+I139+I142+I145+I148+I240+I245)*10^9)/(I24*10^9)</f>
        <v/>
      </c>
      <c r="J8" s="14" t="n"/>
    </row>
    <row r="9" customFormat="1" s="4">
      <c r="A9" s="18" t="inlineStr">
        <is>
          <t>CO2 energy-related emissions per energy unit produced</t>
        </is>
      </c>
      <c r="B9" s="18" t="inlineStr">
        <is>
          <t xml:space="preserve">gCO2/MJ </t>
        </is>
      </c>
      <c r="C9" s="156">
        <f>SUM(C62+C161+C258+C72+C171+C264)/SUM(C27+C34+C39+C45+C139+C142+C145+C148+C240+C245)</f>
        <v/>
      </c>
      <c r="D9" s="156">
        <f>SUM(D62+D161+D258+D72+D171+D264)/SUM(D27+D34+D39+D45+D139+D142+D145+D148+D240+D245)</f>
        <v/>
      </c>
      <c r="E9" s="156">
        <f>SUM(E62+E161+E258+E72+E171+E264)/SUM(E27+E34+E39+E45+E139+E142+E145+E148+E240+E245)</f>
        <v/>
      </c>
      <c r="F9" s="156">
        <f>SUM(F62+F161+F258+F72+F171+F264)/SUM(F27+F34+F39+F45+F139+F142+F145+F148+F240+F245)</f>
        <v/>
      </c>
      <c r="G9" s="156">
        <f>SUM(G62+G161+G258+G72+G171+G264)/SUM(G27+G34+G39+G45+G139+G142+G145+G148+G240+G245)</f>
        <v/>
      </c>
      <c r="H9" s="156">
        <f>SUM(H62+H161+H258+H72+H171+H264)/SUM(H27+H34+H39+H45+H139+H142+H145+H148+H240+H245)</f>
        <v/>
      </c>
      <c r="I9" s="156">
        <f>SUM(I62+I161+I258+I72+I171+I264)/SUM(I27+I34+I39+I45+I139+I142+I145+I148+I240+I245)</f>
        <v/>
      </c>
      <c r="J9" s="14" t="n"/>
    </row>
    <row r="10" ht="16.05" customHeight="1">
      <c r="A10" s="18" t="inlineStr">
        <is>
          <t>Energy production (including distribution losses)</t>
        </is>
      </c>
      <c r="B10" s="18" t="inlineStr">
        <is>
          <t xml:space="preserve">PJ  </t>
        </is>
      </c>
      <c r="C10" s="156">
        <f>(C27+C34+C39+C45+C139+C142+C145+C148+C240+C245)*10^3</f>
        <v/>
      </c>
      <c r="D10" s="156">
        <f>(D27+D34+D39+D45+D139+D142+D145+D148+D240+D245)*10^3</f>
        <v/>
      </c>
      <c r="E10" s="156">
        <f>(E27+E34+E39+E45+E139+E142+E145+E148+E240+E245)*10^3</f>
        <v/>
      </c>
      <c r="F10" s="156">
        <f>(F27+F34+F39+F45+F139+F142+F145+F148+F240+F245)*10^3</f>
        <v/>
      </c>
      <c r="G10" s="156">
        <f>(G27+G34+G39+G45+G139+G142+G145+G148+G240+G245)*10^3</f>
        <v/>
      </c>
      <c r="H10" s="156">
        <f>(H27+H34+H39+H45+H139+H142+H145+H148+H240+H245)*10^3</f>
        <v/>
      </c>
      <c r="I10" s="156">
        <f>(I27+I34+I39+I45+I139+I142+I145+I148+I240+I245)*10^3</f>
        <v/>
      </c>
      <c r="J10" s="25" t="n"/>
    </row>
    <row r="11" customFormat="1" s="4">
      <c r="A11" s="18" t="inlineStr">
        <is>
          <t>Energy consumption of other energy industries (onsite self-consumption and external power from the grid)</t>
        </is>
      </c>
      <c r="B11" s="18" t="inlineStr">
        <is>
          <t>PJ input</t>
        </is>
      </c>
      <c r="C11" s="156">
        <f>(C51*3.6+C56+C150*3.6+C155+C251*3.6+C254)*10^3</f>
        <v/>
      </c>
      <c r="D11" s="156">
        <f>(D51*3.6+D56+D150*3.6+D155+D251*3.6+D254)*10^3</f>
        <v/>
      </c>
      <c r="E11" s="156">
        <f>(E51*3.6+E56+E150*3.6+E155+E251*3.6+E254)*10^3</f>
        <v/>
      </c>
      <c r="F11" s="156">
        <f>(F51*3.6+F56+F150*3.6+F155+F251*3.6+F254)*10^3</f>
        <v/>
      </c>
      <c r="G11" s="156">
        <f>(G51*3.6+G56+G150*3.6+G155+G251*3.6+G254)*10^3</f>
        <v/>
      </c>
      <c r="H11" s="156">
        <f>(H51*3.6+H56+H150*3.6+H155+H251*3.6+H254)*10^3</f>
        <v/>
      </c>
      <c r="I11" s="156">
        <f>(I51*3.6+I56+I150*3.6+I155+I251*3.6+I254)*10^3</f>
        <v/>
      </c>
      <c r="J11" s="25" t="n"/>
    </row>
    <row r="12" customFormat="1" s="4">
      <c r="A12" s="18" t="inlineStr">
        <is>
          <t>Total energy-related CO2 emissions from combustion in other energy production activities</t>
        </is>
      </c>
      <c r="B12" s="18" t="inlineStr">
        <is>
          <t>MtCO2</t>
        </is>
      </c>
      <c r="C12" s="156">
        <f>C62+C161+C258</f>
        <v/>
      </c>
      <c r="D12" s="156">
        <f>D62+D161+D258</f>
        <v/>
      </c>
      <c r="E12" s="156">
        <f>E62+E161+E258</f>
        <v/>
      </c>
      <c r="F12" s="156">
        <f>F62+F161+F258</f>
        <v/>
      </c>
      <c r="G12" s="156">
        <f>G62+G161+G258</f>
        <v/>
      </c>
      <c r="H12" s="156">
        <f>H62+H161+H258</f>
        <v/>
      </c>
      <c r="I12" s="156">
        <f>I62+I161+I258</f>
        <v/>
      </c>
      <c r="J12" s="25" t="n"/>
    </row>
    <row r="13" customFormat="1" s="4">
      <c r="A13" s="18" t="inlineStr">
        <is>
          <t>Total energy-related non-CO2 emissions from combustion in other energy production activities</t>
        </is>
      </c>
      <c r="B13" s="18" t="inlineStr">
        <is>
          <t>MtCO2</t>
        </is>
      </c>
      <c r="C13" s="156">
        <f>C67+C166+C261</f>
        <v/>
      </c>
      <c r="D13" s="156">
        <f>D67+D166+D261</f>
        <v/>
      </c>
      <c r="E13" s="156">
        <f>E67+E166+E261</f>
        <v/>
      </c>
      <c r="F13" s="156">
        <f>F67+F166+F261</f>
        <v/>
      </c>
      <c r="G13" s="156">
        <f>G67+G166+G261</f>
        <v/>
      </c>
      <c r="H13" s="156">
        <f>H67+H166+H261</f>
        <v/>
      </c>
      <c r="I13" s="156">
        <f>I67+I166+I261</f>
        <v/>
      </c>
      <c r="J13" s="25" t="n"/>
    </row>
    <row r="14" customFormat="1" s="4">
      <c r="A14" s="18" t="inlineStr">
        <is>
          <t>Total energy-related fugitive CO2 emissions in other energy production activities</t>
        </is>
      </c>
      <c r="B14" s="18" t="inlineStr">
        <is>
          <t>MtCO2</t>
        </is>
      </c>
      <c r="C14" s="156">
        <f>C72+C171+C264</f>
        <v/>
      </c>
      <c r="D14" s="156">
        <f>D72+D171+D264</f>
        <v/>
      </c>
      <c r="E14" s="156">
        <f>E72+E171+E264</f>
        <v/>
      </c>
      <c r="F14" s="156">
        <f>F72+F171+F264</f>
        <v/>
      </c>
      <c r="G14" s="156">
        <f>G72+G171+G264</f>
        <v/>
      </c>
      <c r="H14" s="156">
        <f>H72+H171+H264</f>
        <v/>
      </c>
      <c r="I14" s="156">
        <f>I72+I171+I264</f>
        <v/>
      </c>
      <c r="J14" s="25" t="n"/>
    </row>
    <row r="15" customFormat="1" s="4">
      <c r="A15" s="18" t="inlineStr">
        <is>
          <t>Total energy-related fugitive non-CO2 emissions in other energy production activities</t>
        </is>
      </c>
      <c r="B15" s="18" t="inlineStr">
        <is>
          <t>MtCO2e</t>
        </is>
      </c>
      <c r="C15" s="156">
        <f>C77+C176+C267</f>
        <v/>
      </c>
      <c r="D15" s="156">
        <f>D77+D176+D267</f>
        <v/>
      </c>
      <c r="E15" s="156">
        <f>E77+E176+E267</f>
        <v/>
      </c>
      <c r="F15" s="156">
        <f>F77+F176+F267</f>
        <v/>
      </c>
      <c r="G15" s="156">
        <f>G77+G176+G267</f>
        <v/>
      </c>
      <c r="H15" s="156">
        <f>H77+H176+H267</f>
        <v/>
      </c>
      <c r="I15" s="156">
        <f>I77+I176+I267</f>
        <v/>
      </c>
      <c r="J15" s="25" t="n"/>
    </row>
    <row r="16">
      <c r="A16" s="18" t="inlineStr">
        <is>
          <t>Total process CO2 emissions in other energy production activities</t>
        </is>
      </c>
      <c r="B16" s="18" t="inlineStr">
        <is>
          <t>MtCO2</t>
        </is>
      </c>
      <c r="C16" s="156">
        <f>C398</f>
        <v/>
      </c>
      <c r="D16" s="156">
        <f>D398</f>
        <v/>
      </c>
      <c r="E16" s="156">
        <f>E398</f>
        <v/>
      </c>
      <c r="F16" s="156">
        <f>F398</f>
        <v/>
      </c>
      <c r="G16" s="156">
        <f>G398</f>
        <v/>
      </c>
      <c r="H16" s="156">
        <f>H398</f>
        <v/>
      </c>
      <c r="I16" s="156">
        <f>I398</f>
        <v/>
      </c>
      <c r="J16" s="25" t="n"/>
    </row>
    <row r="17">
      <c r="A17" s="18" t="inlineStr">
        <is>
          <t>Total process non-CO2 emissions in other energy production activities</t>
        </is>
      </c>
      <c r="B17" s="18" t="inlineStr">
        <is>
          <t>MtCO2eq</t>
        </is>
      </c>
      <c r="C17" s="156">
        <f>C399</f>
        <v/>
      </c>
      <c r="D17" s="156">
        <f>D399</f>
        <v/>
      </c>
      <c r="E17" s="156">
        <f>E399</f>
        <v/>
      </c>
      <c r="F17" s="156">
        <f>F399</f>
        <v/>
      </c>
      <c r="G17" s="156">
        <f>G399</f>
        <v/>
      </c>
      <c r="H17" s="156">
        <f>H399</f>
        <v/>
      </c>
      <c r="I17" s="156">
        <f>I399</f>
        <v/>
      </c>
      <c r="J17" s="25" t="n"/>
    </row>
    <row r="18">
      <c r="A18" s="18" t="inlineStr">
        <is>
          <t>Total other emissions (not included in the listed energy extraction &amp; conversion activities)</t>
        </is>
      </c>
      <c r="B18" s="18" t="inlineStr">
        <is>
          <t>MtCO2eq</t>
        </is>
      </c>
      <c r="C18" s="156">
        <f>SUM(C393:C396)</f>
        <v/>
      </c>
      <c r="D18" s="156">
        <f>SUM(D393:D396)</f>
        <v/>
      </c>
      <c r="E18" s="156">
        <f>SUM(E393:E396)</f>
        <v/>
      </c>
      <c r="F18" s="156">
        <f>SUM(F393:F396)</f>
        <v/>
      </c>
      <c r="G18" s="156">
        <f>SUM(G393:G396)</f>
        <v/>
      </c>
      <c r="H18" s="156">
        <f>SUM(H393:H396)</f>
        <v/>
      </c>
      <c r="I18" s="156">
        <f>SUM(I393:I396)</f>
        <v/>
      </c>
      <c r="J18" s="25" t="n"/>
    </row>
    <row r="19">
      <c r="A19" s="18" t="inlineStr">
        <is>
          <t>TOTAL CO2 captured and stored</t>
        </is>
      </c>
      <c r="B19" s="99" t="inlineStr">
        <is>
          <t>MtCO2 captured &amp; stored (positive values)</t>
        </is>
      </c>
      <c r="C19" s="156">
        <f>C83+C182+C271</f>
        <v/>
      </c>
      <c r="D19" s="156">
        <f>D83+D182+D271</f>
        <v/>
      </c>
      <c r="E19" s="156">
        <f>E83+E182+E271</f>
        <v/>
      </c>
      <c r="F19" s="156">
        <f>F83+F182+F271</f>
        <v/>
      </c>
      <c r="G19" s="156">
        <f>G83+G182+G271</f>
        <v/>
      </c>
      <c r="H19" s="156">
        <f>H83+H182+H271</f>
        <v/>
      </c>
      <c r="I19" s="156">
        <f>I83+I182+I271</f>
        <v/>
      </c>
      <c r="J19" s="25" t="n"/>
    </row>
    <row r="20">
      <c r="A20" s="65" t="n"/>
      <c r="B20" s="65" t="n"/>
      <c r="C20" s="65" t="n"/>
      <c r="D20" s="65" t="n"/>
      <c r="E20" s="65" t="n"/>
      <c r="F20" s="65" t="n"/>
      <c r="G20" s="65" t="n"/>
      <c r="H20" s="65" t="n"/>
      <c r="I20" s="65" t="n"/>
      <c r="J20" s="67" t="n"/>
    </row>
    <row r="21">
      <c r="A21" s="13" t="n"/>
      <c r="B21" s="13" t="n"/>
      <c r="C21" s="13" t="n"/>
      <c r="D21" s="13" t="n"/>
      <c r="E21" s="13" t="n"/>
      <c r="F21" s="13" t="n"/>
      <c r="G21" s="13" t="n"/>
      <c r="H21" s="13" t="n"/>
      <c r="I21" s="13" t="n"/>
      <c r="J21" s="184" t="n"/>
    </row>
    <row r="22">
      <c r="A22" s="14" t="n"/>
      <c r="B22" s="14" t="n"/>
      <c r="C22" s="14" t="n"/>
      <c r="D22" s="14" t="n"/>
      <c r="E22" s="14" t="n"/>
      <c r="F22" s="14" t="n"/>
      <c r="G22" s="14" t="n"/>
      <c r="H22" s="14" t="n"/>
      <c r="I22" s="14" t="n"/>
      <c r="J22" s="191" t="n"/>
      <c r="K22" s="14" t="n"/>
      <c r="L22" s="14" t="n"/>
      <c r="M22" s="14" t="n"/>
      <c r="N22" s="14" t="n"/>
    </row>
    <row r="23">
      <c r="A23" s="68" t="inlineStr">
        <is>
          <t>Variable</t>
        </is>
      </c>
      <c r="B23" s="68" t="inlineStr">
        <is>
          <t>Unit</t>
        </is>
      </c>
      <c r="C23" s="68" t="n">
        <v>2010</v>
      </c>
      <c r="D23" s="179">
        <f>'[1]User guide'!B15</f>
        <v/>
      </c>
      <c r="E23" s="68" t="n">
        <v>2030</v>
      </c>
      <c r="F23" s="68" t="n">
        <v>2040</v>
      </c>
      <c r="G23" s="68" t="n">
        <v>2050</v>
      </c>
      <c r="H23" s="68" t="n">
        <v>2060</v>
      </c>
      <c r="I23" s="180" t="n">
        <v>2070</v>
      </c>
      <c r="J23" s="44" t="inlineStr">
        <is>
          <t>Consistency checks</t>
        </is>
      </c>
      <c r="K23" s="67" t="inlineStr">
        <is>
          <t>Method category</t>
        </is>
      </c>
      <c r="L23" s="67" t="inlineStr">
        <is>
          <t>Note &amp; comments</t>
        </is>
      </c>
    </row>
    <row r="24">
      <c r="A24" s="18" t="inlineStr">
        <is>
          <t>GDP - Energy industries (power, extractive energy industries &amp; other energy industries)</t>
        </is>
      </c>
      <c r="B24" s="18" t="inlineStr">
        <is>
          <t>Bn USD</t>
        </is>
      </c>
      <c r="C24" s="37" t="n"/>
      <c r="D24" s="37" t="n"/>
      <c r="E24" s="37" t="n">
        <v>8.595568999999999</v>
      </c>
      <c r="F24" s="37" t="n">
        <v>7.5322</v>
      </c>
      <c r="G24" s="37" t="n">
        <v>6.708946</v>
      </c>
      <c r="H24" s="37" t="n"/>
      <c r="I24" s="37" t="n"/>
      <c r="J24" s="44" t="inlineStr">
        <is>
          <t>Macro - demo _ eco</t>
        </is>
      </c>
      <c r="K24" s="67" t="n"/>
      <c r="L24" s="67" t="n"/>
    </row>
    <row r="25" ht="18" customHeight="1">
      <c r="A25" s="135" t="inlineStr">
        <is>
          <t>LIQUID FUEL PRODUCTION ACTIVITIES</t>
        </is>
      </c>
      <c r="B25" s="135" t="n"/>
      <c r="C25" s="135" t="n"/>
      <c r="D25" s="135" t="n"/>
      <c r="E25" s="135" t="n"/>
      <c r="F25" s="135" t="n"/>
      <c r="G25" s="135" t="n"/>
      <c r="H25" s="135" t="n"/>
      <c r="I25" s="135" t="n"/>
      <c r="J25" s="44" t="n"/>
      <c r="K25" s="44" t="n"/>
      <c r="L25" s="44" t="n"/>
    </row>
    <row r="26">
      <c r="A26" s="17" t="inlineStr">
        <is>
          <t>Total Energy Products Production</t>
        </is>
      </c>
      <c r="B26" s="17" t="n"/>
      <c r="C26" s="17" t="n"/>
      <c r="D26" s="17" t="n"/>
      <c r="E26" s="17" t="n"/>
      <c r="F26" s="17" t="n"/>
      <c r="G26" s="17" t="n"/>
      <c r="H26" s="17" t="n"/>
      <c r="I26" s="17" t="n"/>
      <c r="J26" s="44" t="n"/>
      <c r="K26" s="44" t="n"/>
      <c r="L26" s="44" t="n"/>
    </row>
    <row r="27">
      <c r="A27" s="31" t="inlineStr">
        <is>
          <t>TOTAL liquid from crude oil</t>
        </is>
      </c>
      <c r="B27" s="31" t="inlineStr">
        <is>
          <t>EJ</t>
        </is>
      </c>
      <c r="C27" s="37" t="n"/>
      <c r="D27" s="37" t="n"/>
      <c r="E27" s="37" t="n">
        <v>0.30755</v>
      </c>
      <c r="F27" s="37" t="n"/>
      <c r="G27" s="37" t="n"/>
      <c r="H27" s="37" t="n"/>
      <c r="I27" s="37" t="n"/>
      <c r="J27" s="44" t="n"/>
      <c r="K27" s="44" t="n"/>
      <c r="L27" s="44" t="n"/>
    </row>
    <row r="28">
      <c r="A28" s="18" t="inlineStr">
        <is>
          <t xml:space="preserve"> of which: gasoline</t>
        </is>
      </c>
      <c r="B28" s="18" t="inlineStr">
        <is>
          <t>EJ</t>
        </is>
      </c>
      <c r="C28" s="37" t="n"/>
      <c r="D28" s="37" t="n"/>
      <c r="E28" s="37" t="n">
        <v>0.095597</v>
      </c>
      <c r="F28" s="37" t="n"/>
      <c r="G28" s="37" t="n"/>
      <c r="H28" s="37" t="n"/>
      <c r="I28" s="37" t="n"/>
      <c r="J28" s="44" t="n"/>
      <c r="K28" s="44" t="n"/>
      <c r="L28" s="44" t="n"/>
    </row>
    <row r="29">
      <c r="A29" s="18" t="inlineStr">
        <is>
          <t xml:space="preserve"> of which: kerosene</t>
        </is>
      </c>
      <c r="B29" s="18" t="inlineStr">
        <is>
          <t>EJ</t>
        </is>
      </c>
      <c r="C29" s="37" t="n"/>
      <c r="D29" s="37" t="n"/>
      <c r="E29" s="37" t="n">
        <v>0.052559</v>
      </c>
      <c r="F29" s="37" t="n"/>
      <c r="G29" s="37" t="n"/>
      <c r="H29" s="37" t="n"/>
      <c r="I29" s="37" t="n"/>
      <c r="J29" s="44" t="n"/>
      <c r="K29" s="44" t="n"/>
      <c r="L29" s="44" t="n"/>
    </row>
    <row r="30">
      <c r="A30" s="18" t="inlineStr">
        <is>
          <t xml:space="preserve"> of which: gas/diesel oil</t>
        </is>
      </c>
      <c r="B30" s="18" t="inlineStr">
        <is>
          <t>EJ</t>
        </is>
      </c>
      <c r="C30" s="37" t="n"/>
      <c r="D30" s="37" t="n"/>
      <c r="E30" s="37" t="n">
        <v>0.113073</v>
      </c>
      <c r="F30" s="37" t="n"/>
      <c r="G30" s="37" t="n"/>
      <c r="H30" s="37" t="n"/>
      <c r="I30" s="37" t="n"/>
      <c r="J30" s="44" t="n"/>
      <c r="K30" s="44" t="n"/>
      <c r="L30" s="44" t="n"/>
    </row>
    <row r="31">
      <c r="A31" s="18" t="inlineStr">
        <is>
          <t xml:space="preserve"> of which: residual fuel oil</t>
        </is>
      </c>
      <c r="B31" s="18" t="inlineStr">
        <is>
          <t>EJ</t>
        </is>
      </c>
      <c r="C31" s="37" t="n"/>
      <c r="D31" s="37" t="n"/>
      <c r="E31" s="37" t="n">
        <v>0.035154</v>
      </c>
      <c r="F31" s="37" t="n"/>
      <c r="G31" s="37" t="n"/>
      <c r="H31" s="37" t="n"/>
      <c r="I31" s="37" t="n"/>
      <c r="J31" s="44" t="n"/>
      <c r="K31" s="44" t="n"/>
      <c r="L31" s="44" t="n"/>
    </row>
    <row r="32">
      <c r="A32" s="18" t="inlineStr">
        <is>
          <t xml:space="preserve"> of which: liquefied petroleum gases (LPG)</t>
        </is>
      </c>
      <c r="B32" s="18" t="inlineStr">
        <is>
          <t>EJ</t>
        </is>
      </c>
      <c r="C32" s="37" t="n"/>
      <c r="D32" s="37" t="n"/>
      <c r="E32" s="37" t="n">
        <v>0.002269</v>
      </c>
      <c r="F32" s="37" t="n"/>
      <c r="G32" s="37" t="n"/>
      <c r="H32" s="37" t="n"/>
      <c r="I32" s="37" t="n"/>
      <c r="J32" s="44" t="n"/>
      <c r="K32" s="44" t="n"/>
      <c r="L32" s="44" t="n"/>
    </row>
    <row r="33" ht="16.05" customHeight="1">
      <c r="A33" s="18" t="inlineStr">
        <is>
          <t xml:space="preserve"> of which: other energy products  (e.g. petroleum coke…)</t>
        </is>
      </c>
      <c r="B33" s="18" t="inlineStr">
        <is>
          <t>EJ</t>
        </is>
      </c>
      <c r="C33" s="37" t="n"/>
      <c r="D33" s="37" t="n"/>
      <c r="E33" s="37" t="n">
        <v>0.008899000000000001</v>
      </c>
      <c r="F33" s="37" t="n"/>
      <c r="G33" s="37" t="n"/>
      <c r="H33" s="37" t="n"/>
      <c r="I33" s="37" t="n"/>
      <c r="J33" s="44" t="n"/>
      <c r="K33" s="44" t="n"/>
      <c r="L33" s="44" t="n"/>
    </row>
    <row r="34">
      <c r="A34" s="31" t="inlineStr">
        <is>
          <t>TOTAL synthetic liquid from coal + CH4</t>
        </is>
      </c>
      <c r="B34" s="31" t="inlineStr">
        <is>
          <t>EJ</t>
        </is>
      </c>
      <c r="C34" s="37" t="n"/>
      <c r="D34" s="37" t="n"/>
      <c r="E34" s="37" t="n">
        <v>0.210662</v>
      </c>
      <c r="F34" s="37" t="n"/>
      <c r="G34" s="37" t="n"/>
      <c r="H34" s="37" t="n"/>
      <c r="I34" s="37" t="n"/>
      <c r="J34" s="44" t="n"/>
      <c r="K34" s="44" t="n"/>
      <c r="L34" s="44" t="n"/>
    </row>
    <row r="35">
      <c r="A35" s="18" t="inlineStr">
        <is>
          <t>syn - gasoline</t>
        </is>
      </c>
      <c r="B35" s="18" t="inlineStr">
        <is>
          <t>EJ</t>
        </is>
      </c>
      <c r="C35" s="37" t="n"/>
      <c r="D35" s="37" t="n"/>
      <c r="E35" s="37" t="n">
        <v>0.120528</v>
      </c>
      <c r="F35" s="37" t="n"/>
      <c r="G35" s="37" t="n"/>
      <c r="H35" s="37" t="n"/>
      <c r="I35" s="37" t="n"/>
      <c r="J35" s="44" t="n"/>
      <c r="K35" s="44" t="n"/>
      <c r="L35" s="44" t="n"/>
    </row>
    <row r="36">
      <c r="A36" s="18" t="inlineStr">
        <is>
          <t>syn - kerosene</t>
        </is>
      </c>
      <c r="B36" s="18" t="inlineStr">
        <is>
          <t>EJ</t>
        </is>
      </c>
      <c r="C36" s="37" t="n"/>
      <c r="D36" s="37" t="n"/>
      <c r="E36" s="37" t="n">
        <v>0.009667</v>
      </c>
      <c r="F36" s="37" t="n"/>
      <c r="G36" s="37" t="n"/>
      <c r="H36" s="37" t="n"/>
      <c r="I36" s="37" t="n"/>
      <c r="J36" s="44" t="n"/>
      <c r="K36" s="44" t="n"/>
      <c r="L36" s="44" t="n"/>
    </row>
    <row r="37">
      <c r="A37" s="18" t="inlineStr">
        <is>
          <t>syn - gas/diesel oil</t>
        </is>
      </c>
      <c r="B37" s="18" t="inlineStr">
        <is>
          <t>EJ</t>
        </is>
      </c>
      <c r="C37" s="37" t="n"/>
      <c r="D37" s="37" t="n"/>
      <c r="E37" s="37" t="n">
        <v>0.059031</v>
      </c>
      <c r="F37" s="37" t="n"/>
      <c r="G37" s="37" t="n"/>
      <c r="H37" s="37" t="n"/>
      <c r="I37" s="37" t="n"/>
      <c r="J37" s="44" t="n"/>
      <c r="K37" s="44" t="n"/>
      <c r="L37" s="44" t="n"/>
    </row>
    <row r="38">
      <c r="A38" s="18" t="inlineStr">
        <is>
          <t>LPG from natural gas</t>
        </is>
      </c>
      <c r="B38" s="18" t="inlineStr">
        <is>
          <t>EJ</t>
        </is>
      </c>
      <c r="C38" s="37" t="n"/>
      <c r="D38" s="37" t="n"/>
      <c r="E38" s="37" t="n"/>
      <c r="F38" s="37" t="n"/>
      <c r="G38" s="37" t="n"/>
      <c r="H38" s="37" t="n"/>
      <c r="I38" s="37" t="n"/>
      <c r="J38" s="44" t="n"/>
      <c r="K38" s="44" t="n"/>
      <c r="L38" s="44" t="n"/>
    </row>
    <row r="39">
      <c r="A39" s="31" t="inlineStr">
        <is>
          <t>TOTAL liquid from biomass</t>
        </is>
      </c>
      <c r="B39" s="31" t="inlineStr">
        <is>
          <t>EJ</t>
        </is>
      </c>
      <c r="C39" s="37" t="n"/>
      <c r="D39" s="37" t="n"/>
      <c r="E39" s="37" t="n"/>
      <c r="F39" s="37" t="n"/>
      <c r="G39" s="37" t="n"/>
      <c r="H39" s="37" t="n"/>
      <c r="I39" s="37" t="n"/>
      <c r="J39" s="44" t="n"/>
      <c r="K39" s="44" t="n"/>
      <c r="L39" s="44" t="n"/>
    </row>
    <row r="40">
      <c r="A40" s="18" t="inlineStr">
        <is>
          <t xml:space="preserve"> of which: bioethanol</t>
        </is>
      </c>
      <c r="B40" s="18" t="inlineStr">
        <is>
          <t>EJ</t>
        </is>
      </c>
      <c r="C40" s="37" t="n"/>
      <c r="D40" s="37" t="n"/>
      <c r="E40" s="37" t="n"/>
      <c r="F40" s="37" t="n"/>
      <c r="G40" s="37" t="n"/>
      <c r="H40" s="37" t="n"/>
      <c r="I40" s="37" t="n"/>
      <c r="J40" s="44" t="n"/>
      <c r="K40" s="44" t="n"/>
      <c r="L40" s="44" t="n"/>
    </row>
    <row r="41">
      <c r="A41" s="18" t="inlineStr">
        <is>
          <t xml:space="preserve"> of which: biodiesel HVO</t>
        </is>
      </c>
      <c r="B41" s="18" t="inlineStr">
        <is>
          <t>EJ</t>
        </is>
      </c>
      <c r="C41" s="37" t="n"/>
      <c r="D41" s="37" t="n"/>
      <c r="E41" s="37" t="n"/>
      <c r="F41" s="37" t="n"/>
      <c r="G41" s="37" t="n"/>
      <c r="H41" s="37" t="n"/>
      <c r="I41" s="37" t="n"/>
      <c r="J41" s="44" t="n"/>
      <c r="K41" s="44" t="n"/>
      <c r="L41" s="44" t="n"/>
    </row>
    <row r="42">
      <c r="A42" s="18" t="inlineStr">
        <is>
          <t xml:space="preserve"> of which: biodiesel EMAG</t>
        </is>
      </c>
      <c r="B42" s="18" t="inlineStr">
        <is>
          <t>EJ</t>
        </is>
      </c>
      <c r="C42" s="37" t="n"/>
      <c r="D42" s="37" t="n"/>
      <c r="E42" s="37" t="n"/>
      <c r="F42" s="37" t="n"/>
      <c r="G42" s="37" t="n"/>
      <c r="H42" s="37" t="n"/>
      <c r="I42" s="37" t="n"/>
      <c r="J42" s="44" t="n"/>
      <c r="K42" s="44" t="n"/>
      <c r="L42" s="44" t="n"/>
    </row>
    <row r="43">
      <c r="A43" s="18" t="inlineStr">
        <is>
          <t xml:space="preserve"> of which: biokerosene</t>
        </is>
      </c>
      <c r="B43" s="18" t="inlineStr">
        <is>
          <t>EJ</t>
        </is>
      </c>
      <c r="C43" s="37" t="n"/>
      <c r="D43" s="37" t="n"/>
      <c r="E43" s="37" t="n"/>
      <c r="F43" s="37" t="n"/>
      <c r="G43" s="37" t="n"/>
      <c r="H43" s="37" t="n"/>
      <c r="I43" s="37" t="n"/>
      <c r="J43" s="44" t="n"/>
      <c r="K43" s="44" t="n"/>
      <c r="L43" s="44" t="n"/>
    </row>
    <row r="44">
      <c r="A44" s="18" t="inlineStr">
        <is>
          <t xml:space="preserve"> of which: others biofuels</t>
        </is>
      </c>
      <c r="B44" s="18" t="inlineStr">
        <is>
          <t>EJ</t>
        </is>
      </c>
      <c r="C44" s="37" t="n"/>
      <c r="D44" s="37" t="n"/>
      <c r="E44" s="37" t="n"/>
      <c r="F44" s="37" t="n"/>
      <c r="G44" s="37" t="n"/>
      <c r="H44" s="37" t="n"/>
      <c r="I44" s="37" t="n"/>
      <c r="J44" s="44" t="n"/>
      <c r="K44" s="44" t="n"/>
      <c r="L44" s="44" t="n"/>
    </row>
    <row r="45">
      <c r="A45" s="31" t="inlineStr">
        <is>
          <t>TOTAL H2-based liquid synthetic fuels</t>
        </is>
      </c>
      <c r="B45" s="31" t="inlineStr">
        <is>
          <t>EJ</t>
        </is>
      </c>
      <c r="C45" s="37" t="n"/>
      <c r="D45" s="37" t="n"/>
      <c r="E45" s="37" t="n"/>
      <c r="F45" s="37" t="n"/>
      <c r="G45" s="37" t="n"/>
      <c r="H45" s="37" t="n"/>
      <c r="I45" s="37" t="n"/>
      <c r="J45" s="44" t="n"/>
      <c r="K45" s="44" t="n"/>
      <c r="L45" s="44" t="n"/>
    </row>
    <row r="46">
      <c r="A46" s="18" t="inlineStr">
        <is>
          <t xml:space="preserve"> of which: methanol</t>
        </is>
      </c>
      <c r="B46" s="18" t="inlineStr">
        <is>
          <t>EJ</t>
        </is>
      </c>
      <c r="C46" s="37" t="n"/>
      <c r="D46" s="37" t="n"/>
      <c r="E46" s="37" t="n"/>
      <c r="F46" s="37" t="n"/>
      <c r="G46" s="37" t="n"/>
      <c r="H46" s="37" t="n"/>
      <c r="I46" s="37" t="n"/>
      <c r="J46" s="44" t="n"/>
      <c r="K46" s="44" t="n"/>
      <c r="L46" s="44" t="n"/>
    </row>
    <row r="47">
      <c r="A47" s="18" t="inlineStr">
        <is>
          <t xml:space="preserve"> of which: ammonia</t>
        </is>
      </c>
      <c r="B47" s="18" t="inlineStr">
        <is>
          <t>EJ</t>
        </is>
      </c>
      <c r="C47" s="37" t="n"/>
      <c r="D47" s="37" t="n"/>
      <c r="E47" s="37" t="n"/>
      <c r="F47" s="37" t="n"/>
      <c r="G47" s="37" t="n"/>
      <c r="H47" s="37" t="n"/>
      <c r="I47" s="37" t="n"/>
      <c r="J47" s="44" t="n"/>
      <c r="K47" s="44" t="n"/>
      <c r="L47" s="44" t="n"/>
    </row>
    <row r="48">
      <c r="A48" s="18" t="inlineStr">
        <is>
          <t xml:space="preserve"> of which: e-SAF (aviation)</t>
        </is>
      </c>
      <c r="B48" s="18" t="inlineStr">
        <is>
          <t>EJ</t>
        </is>
      </c>
      <c r="C48" s="37" t="n"/>
      <c r="D48" s="37" t="n"/>
      <c r="E48" s="37" t="n"/>
      <c r="F48" s="37" t="n"/>
      <c r="G48" s="37" t="n"/>
      <c r="H48" s="37" t="n"/>
      <c r="I48" s="37" t="n"/>
      <c r="J48" s="44" t="n"/>
      <c r="K48" s="44" t="n"/>
      <c r="L48" s="44" t="n"/>
    </row>
    <row r="49">
      <c r="A49" s="18" t="inlineStr">
        <is>
          <t xml:space="preserve"> of which: others</t>
        </is>
      </c>
      <c r="B49" s="18" t="inlineStr">
        <is>
          <t>EJ</t>
        </is>
      </c>
      <c r="C49" s="37" t="n"/>
      <c r="D49" s="37" t="n"/>
      <c r="E49" s="37" t="n"/>
      <c r="F49" s="37" t="n"/>
      <c r="G49" s="37" t="n"/>
      <c r="H49" s="37" t="n"/>
      <c r="I49" s="37" t="n"/>
      <c r="J49" s="44" t="n"/>
      <c r="K49" s="44" t="n"/>
      <c r="L49" s="44" t="n"/>
    </row>
    <row r="50">
      <c r="A50" s="17" t="inlineStr">
        <is>
          <t>Total activity-related energy consumption: onsite self-consumption and external power from the grid</t>
        </is>
      </c>
      <c r="B50" s="17" t="n"/>
      <c r="C50" s="17" t="n"/>
      <c r="D50" s="17" t="n"/>
      <c r="E50" s="17" t="n"/>
      <c r="F50" s="17" t="n"/>
      <c r="G50" s="17" t="n"/>
      <c r="H50" s="17" t="n"/>
      <c r="I50" s="17" t="n"/>
      <c r="J50" s="44" t="n"/>
      <c r="K50" s="44" t="n"/>
      <c r="L50" s="44" t="n"/>
    </row>
    <row r="51">
      <c r="A51" s="173" t="inlineStr">
        <is>
          <t>Energy consumption from power generation sector</t>
        </is>
      </c>
      <c r="B51" s="31" t="inlineStr">
        <is>
          <t>TWh</t>
        </is>
      </c>
      <c r="C51" s="37" t="n"/>
      <c r="D51" s="37" t="n"/>
      <c r="E51" s="37" t="n">
        <v>9.832858999999999</v>
      </c>
      <c r="F51" s="37" t="n">
        <v>6.707848</v>
      </c>
      <c r="G51" s="37" t="n">
        <v>64.0639</v>
      </c>
      <c r="H51" s="37" t="n"/>
      <c r="I51" s="37" t="n"/>
      <c r="J51" s="44" t="n"/>
      <c r="K51" s="44" t="n"/>
      <c r="L51" s="44" t="n"/>
    </row>
    <row r="52">
      <c r="A52" s="134" t="inlineStr">
        <is>
          <t xml:space="preserve"> - of which from crude oil conversion</t>
        </is>
      </c>
      <c r="B52" s="18" t="inlineStr">
        <is>
          <t>TWh</t>
        </is>
      </c>
      <c r="C52" s="37" t="n"/>
      <c r="D52" s="37" t="n"/>
      <c r="E52" s="37" t="n">
        <v>0.397359</v>
      </c>
      <c r="F52" s="37" t="n"/>
      <c r="G52" s="37" t="n"/>
      <c r="H52" s="37" t="n"/>
      <c r="I52" s="37" t="n"/>
      <c r="J52" s="44" t="n"/>
      <c r="K52" s="44" t="n"/>
      <c r="L52" s="44" t="n"/>
    </row>
    <row r="53">
      <c r="A53" s="134" t="inlineStr">
        <is>
          <t xml:space="preserve"> - of which coal + CH4 conversion</t>
        </is>
      </c>
      <c r="B53" s="18" t="inlineStr">
        <is>
          <t>TWh</t>
        </is>
      </c>
      <c r="C53" s="37" t="n"/>
      <c r="D53" s="37" t="n"/>
      <c r="E53" s="37" t="n">
        <v>9.435499999999999</v>
      </c>
      <c r="F53" s="37" t="n"/>
      <c r="G53" s="37" t="n"/>
      <c r="H53" s="37" t="n"/>
      <c r="I53" s="37" t="n"/>
      <c r="J53" s="44" t="n"/>
      <c r="K53" s="44" t="n"/>
      <c r="L53" s="44" t="n"/>
    </row>
    <row r="54">
      <c r="A54" s="134" t="inlineStr">
        <is>
          <t xml:space="preserve"> - of which biomass conversion</t>
        </is>
      </c>
      <c r="B54" s="18" t="inlineStr">
        <is>
          <t>TWh</t>
        </is>
      </c>
      <c r="C54" s="37" t="n"/>
      <c r="D54" s="37" t="n"/>
      <c r="E54" s="37" t="n"/>
      <c r="F54" s="37" t="n"/>
      <c r="G54" s="37" t="n"/>
      <c r="H54" s="37" t="n"/>
      <c r="I54" s="37" t="n"/>
      <c r="J54" s="44" t="n"/>
      <c r="K54" s="44" t="n"/>
      <c r="L54" s="44" t="n"/>
    </row>
    <row r="55">
      <c r="A55" s="134" t="inlineStr">
        <is>
          <t xml:space="preserve"> - of which H2 conversion</t>
        </is>
      </c>
      <c r="B55" s="18" t="inlineStr">
        <is>
          <t>TWh</t>
        </is>
      </c>
      <c r="C55" s="37" t="n"/>
      <c r="D55" s="37" t="n"/>
      <c r="E55" s="37" t="n"/>
      <c r="F55" s="37" t="n">
        <v>6.707848</v>
      </c>
      <c r="G55" s="37" t="n">
        <v>64.0639</v>
      </c>
      <c r="H55" s="37" t="n"/>
      <c r="I55" s="37" t="n"/>
      <c r="J55" s="44" t="n"/>
      <c r="K55" s="44" t="n"/>
      <c r="L55" s="44" t="n"/>
    </row>
    <row r="56">
      <c r="A56" s="173" t="inlineStr">
        <is>
          <t>Energy consumption from on-site combustion (self-consumption)</t>
        </is>
      </c>
      <c r="B56" s="31" t="inlineStr">
        <is>
          <t xml:space="preserve">EJ </t>
        </is>
      </c>
      <c r="C56" s="37" t="n"/>
      <c r="D56" s="37" t="n"/>
      <c r="E56" s="37" t="n">
        <v>0.234352</v>
      </c>
      <c r="F56" s="37" t="n"/>
      <c r="G56" s="37" t="n"/>
      <c r="H56" s="37" t="n"/>
      <c r="I56" s="37" t="n"/>
      <c r="J56" s="44" t="n"/>
      <c r="K56" s="44" t="n"/>
      <c r="L56" s="44" t="n"/>
    </row>
    <row r="57">
      <c r="A57" s="134" t="inlineStr">
        <is>
          <t xml:space="preserve"> - of which from crude oil conversion</t>
        </is>
      </c>
      <c r="B57" s="18" t="inlineStr">
        <is>
          <t xml:space="preserve">EJ </t>
        </is>
      </c>
      <c r="C57" s="37" t="n"/>
      <c r="D57" s="37" t="n"/>
      <c r="E57" s="37" t="n"/>
      <c r="F57" s="37" t="n"/>
      <c r="G57" s="37" t="n"/>
      <c r="H57" s="37" t="n"/>
      <c r="I57" s="37" t="n"/>
      <c r="J57" s="44" t="n"/>
      <c r="K57" s="44" t="n"/>
      <c r="L57" s="44" t="n"/>
    </row>
    <row r="58">
      <c r="A58" s="134" t="inlineStr">
        <is>
          <t xml:space="preserve"> - of which coal + CH4 conversion</t>
        </is>
      </c>
      <c r="B58" s="18" t="inlineStr">
        <is>
          <t xml:space="preserve">EJ </t>
        </is>
      </c>
      <c r="C58" s="37" t="n"/>
      <c r="D58" s="37" t="n"/>
      <c r="E58" s="37" t="n">
        <v>0.234352</v>
      </c>
      <c r="F58" s="37" t="n"/>
      <c r="G58" s="37" t="n"/>
      <c r="H58" s="37" t="n"/>
      <c r="I58" s="37" t="n"/>
      <c r="J58" s="44" t="n"/>
      <c r="K58" s="44" t="n"/>
      <c r="L58" s="44" t="n"/>
    </row>
    <row r="59">
      <c r="A59" s="134" t="inlineStr">
        <is>
          <t xml:space="preserve"> - of which biomass conversion</t>
        </is>
      </c>
      <c r="B59" s="18" t="inlineStr">
        <is>
          <t xml:space="preserve">EJ </t>
        </is>
      </c>
      <c r="C59" s="37" t="n"/>
      <c r="D59" s="37" t="n"/>
      <c r="E59" s="37" t="n"/>
      <c r="F59" s="37" t="n"/>
      <c r="G59" s="37" t="n"/>
      <c r="H59" s="37" t="n"/>
      <c r="I59" s="37" t="n"/>
      <c r="J59" s="44" t="n"/>
      <c r="K59" s="44" t="n"/>
      <c r="L59" s="44" t="n"/>
    </row>
    <row r="60">
      <c r="A60" s="134" t="inlineStr">
        <is>
          <t xml:space="preserve"> - of which H2 conversion</t>
        </is>
      </c>
      <c r="B60" s="18" t="inlineStr">
        <is>
          <t xml:space="preserve">EJ </t>
        </is>
      </c>
      <c r="C60" s="37" t="n"/>
      <c r="D60" s="37" t="n"/>
      <c r="E60" s="37" t="n"/>
      <c r="F60" s="37" t="n"/>
      <c r="G60" s="37" t="n"/>
      <c r="H60" s="37" t="n"/>
      <c r="I60" s="37" t="n"/>
      <c r="J60" s="44" t="n"/>
      <c r="K60" s="44" t="n"/>
      <c r="L60" s="44" t="n"/>
    </row>
    <row r="61">
      <c r="A61" s="17" t="inlineStr">
        <is>
          <t>Total GHG emissions</t>
        </is>
      </c>
      <c r="B61" s="17" t="n"/>
      <c r="C61" s="17" t="n"/>
      <c r="D61" s="17" t="n"/>
      <c r="E61" s="17" t="n"/>
      <c r="F61" s="17" t="n"/>
      <c r="G61" s="17" t="n"/>
      <c r="H61" s="17" t="n"/>
      <c r="I61" s="17" t="n"/>
      <c r="J61" s="44" t="n"/>
      <c r="K61" s="44" t="n"/>
      <c r="L61" s="44" t="n"/>
    </row>
    <row r="62">
      <c r="A62" s="173" t="inlineStr">
        <is>
          <t>TOTAL Combustion CO2 emissions from energy consumption</t>
        </is>
      </c>
      <c r="B62" s="173" t="inlineStr">
        <is>
          <t>MtCO2</t>
        </is>
      </c>
      <c r="C62" s="37" t="n"/>
      <c r="D62" s="37" t="n"/>
      <c r="E62" s="37" t="n">
        <v>22.280467</v>
      </c>
      <c r="F62" s="37" t="n"/>
      <c r="G62" s="37" t="n"/>
      <c r="H62" s="37" t="n"/>
      <c r="I62" s="37" t="n"/>
      <c r="J62" s="44" t="n"/>
      <c r="K62" s="44" t="n"/>
      <c r="L62" s="44" t="n"/>
    </row>
    <row r="63">
      <c r="A63" s="134" t="inlineStr">
        <is>
          <t xml:space="preserve"> - of which from crude oil conversion</t>
        </is>
      </c>
      <c r="B63" s="36" t="inlineStr">
        <is>
          <t>MtCO2</t>
        </is>
      </c>
      <c r="C63" s="37" t="n"/>
      <c r="D63" s="37" t="n"/>
      <c r="E63" s="37" t="n">
        <v>1.270893</v>
      </c>
      <c r="F63" s="37" t="n"/>
      <c r="G63" s="37" t="n"/>
      <c r="H63" s="37" t="n"/>
      <c r="I63" s="37" t="n"/>
      <c r="J63" s="44" t="n"/>
      <c r="K63" s="44" t="n"/>
      <c r="L63" s="44" t="n"/>
    </row>
    <row r="64">
      <c r="A64" s="134" t="inlineStr">
        <is>
          <t xml:space="preserve"> - of which coal + CH4 conversion</t>
        </is>
      </c>
      <c r="B64" s="36" t="inlineStr">
        <is>
          <t>MtCO2</t>
        </is>
      </c>
      <c r="C64" s="37" t="n"/>
      <c r="D64" s="37" t="n"/>
      <c r="E64" s="37" t="n">
        <v>21.009574</v>
      </c>
      <c r="F64" s="37" t="n"/>
      <c r="G64" s="37" t="n"/>
      <c r="H64" s="37" t="n"/>
      <c r="I64" s="37" t="n"/>
      <c r="J64" s="44" t="n"/>
      <c r="K64" s="44" t="n"/>
      <c r="L64" s="44" t="n"/>
    </row>
    <row r="65">
      <c r="A65" s="134" t="inlineStr">
        <is>
          <t xml:space="preserve"> - of which biomass conversion</t>
        </is>
      </c>
      <c r="B65" s="36" t="inlineStr">
        <is>
          <t>MtCO2</t>
        </is>
      </c>
      <c r="C65" s="37" t="n"/>
      <c r="D65" s="37" t="n"/>
      <c r="E65" s="37" t="n"/>
      <c r="F65" s="37" t="n"/>
      <c r="G65" s="37" t="n"/>
      <c r="H65" s="37" t="n"/>
      <c r="I65" s="37" t="n"/>
      <c r="J65" s="44" t="n"/>
      <c r="K65" s="44" t="n"/>
      <c r="L65" s="44" t="n"/>
    </row>
    <row r="66">
      <c r="A66" s="134" t="inlineStr">
        <is>
          <t xml:space="preserve"> - of which H2 conversion</t>
        </is>
      </c>
      <c r="B66" s="36" t="inlineStr">
        <is>
          <t>MtCO2</t>
        </is>
      </c>
      <c r="C66" s="37" t="n"/>
      <c r="D66" s="37" t="n"/>
      <c r="E66" s="37" t="n"/>
      <c r="F66" s="37" t="n"/>
      <c r="G66" s="37" t="n"/>
      <c r="H66" s="37" t="n"/>
      <c r="I66" s="37" t="n"/>
      <c r="J66" s="44" t="n"/>
      <c r="K66" s="44" t="n"/>
      <c r="L66" s="44" t="n"/>
    </row>
    <row r="67">
      <c r="A67" s="173" t="inlineStr">
        <is>
          <t>Combustion non-CO2 emissions from energy consumption</t>
        </is>
      </c>
      <c r="B67" s="173" t="inlineStr">
        <is>
          <t>MtCO2eq</t>
        </is>
      </c>
      <c r="C67" s="37" t="n"/>
      <c r="D67" s="37" t="n"/>
      <c r="E67" s="37" t="n">
        <v>0.007491</v>
      </c>
      <c r="F67" s="37" t="n"/>
      <c r="G67" s="37" t="n"/>
      <c r="H67" s="37" t="n"/>
      <c r="I67" s="37" t="n"/>
      <c r="J67" s="44" t="n"/>
      <c r="K67" s="44" t="n"/>
      <c r="L67" s="44" t="n"/>
    </row>
    <row r="68">
      <c r="A68" s="134" t="inlineStr">
        <is>
          <t xml:space="preserve"> - of which from crude oil conversion</t>
        </is>
      </c>
      <c r="B68" s="36" t="inlineStr">
        <is>
          <t>MtCO2eq</t>
        </is>
      </c>
      <c r="C68" s="37" t="n"/>
      <c r="D68" s="37" t="n"/>
      <c r="E68" s="37" t="n">
        <v>0.001379</v>
      </c>
      <c r="F68" s="37" t="n"/>
      <c r="G68" s="37" t="n"/>
      <c r="H68" s="37" t="n"/>
      <c r="I68" s="37" t="n"/>
      <c r="J68" s="44" t="n"/>
      <c r="K68" s="44" t="n"/>
      <c r="L68" s="44" t="n"/>
    </row>
    <row r="69">
      <c r="A69" s="134" t="inlineStr">
        <is>
          <t xml:space="preserve"> - of which coal + CH4 conversion</t>
        </is>
      </c>
      <c r="B69" s="36" t="inlineStr">
        <is>
          <t>MtCO2eq</t>
        </is>
      </c>
      <c r="C69" s="37" t="n"/>
      <c r="D69" s="37" t="n"/>
      <c r="E69" s="37" t="n">
        <v>0.006112</v>
      </c>
      <c r="F69" s="37" t="n"/>
      <c r="G69" s="37" t="n"/>
      <c r="H69" s="37" t="n"/>
      <c r="I69" s="37" t="n"/>
      <c r="J69" s="44" t="n"/>
      <c r="K69" s="44" t="n"/>
      <c r="L69" s="44" t="n"/>
    </row>
    <row r="70">
      <c r="A70" s="134" t="inlineStr">
        <is>
          <t xml:space="preserve"> - of which biomass conversion</t>
        </is>
      </c>
      <c r="B70" s="36" t="inlineStr">
        <is>
          <t>MtCO2eq</t>
        </is>
      </c>
      <c r="C70" s="37" t="n"/>
      <c r="D70" s="37" t="n"/>
      <c r="E70" s="37" t="n"/>
      <c r="F70" s="37" t="n"/>
      <c r="G70" s="37" t="n"/>
      <c r="H70" s="37" t="n"/>
      <c r="I70" s="37" t="n"/>
      <c r="J70" s="44" t="n"/>
      <c r="K70" s="44" t="n"/>
      <c r="L70" s="44" t="n"/>
    </row>
    <row r="71">
      <c r="A71" s="134" t="inlineStr">
        <is>
          <t xml:space="preserve"> - of which H2 conversion</t>
        </is>
      </c>
      <c r="B71" s="36" t="inlineStr">
        <is>
          <t>MtCO2eq</t>
        </is>
      </c>
      <c r="C71" s="37" t="n"/>
      <c r="D71" s="37" t="n"/>
      <c r="E71" s="37" t="n"/>
      <c r="F71" s="37" t="n"/>
      <c r="G71" s="37" t="n"/>
      <c r="H71" s="37" t="n"/>
      <c r="I71" s="37" t="n"/>
      <c r="J71" s="44" t="n"/>
      <c r="K71" s="44" t="n"/>
      <c r="L71" s="44" t="n"/>
    </row>
    <row r="72">
      <c r="A72" s="173" t="inlineStr">
        <is>
          <t>Fugitive CO2 emissions</t>
        </is>
      </c>
      <c r="B72" s="173" t="inlineStr">
        <is>
          <t>MtCO2</t>
        </is>
      </c>
      <c r="C72" s="37" t="n"/>
      <c r="D72" s="37" t="n"/>
      <c r="E72" s="37" t="n">
        <v>24.988328</v>
      </c>
      <c r="F72" s="37" t="n"/>
      <c r="G72" s="37" t="n"/>
      <c r="H72" s="37" t="n"/>
      <c r="I72" s="37" t="n"/>
      <c r="J72" s="44" t="n"/>
      <c r="K72" s="44" t="n"/>
      <c r="L72" s="44" t="n"/>
    </row>
    <row r="73">
      <c r="A73" s="134" t="inlineStr">
        <is>
          <t xml:space="preserve"> - of which from crude oil conversion</t>
        </is>
      </c>
      <c r="B73" s="36" t="inlineStr">
        <is>
          <t>MtCO2</t>
        </is>
      </c>
      <c r="C73" s="37" t="n"/>
      <c r="D73" s="37" t="n"/>
      <c r="E73" s="37" t="n"/>
      <c r="F73" s="37" t="n"/>
      <c r="G73" s="37" t="n"/>
      <c r="H73" s="37" t="n"/>
      <c r="I73" s="37" t="n"/>
      <c r="J73" s="44" t="n"/>
      <c r="K73" s="44" t="n"/>
      <c r="L73" s="44" t="n"/>
    </row>
    <row r="74">
      <c r="A74" s="134" t="inlineStr">
        <is>
          <t xml:space="preserve"> - of which coal + CH4 conversion</t>
        </is>
      </c>
      <c r="B74" s="36" t="inlineStr">
        <is>
          <t>MtCO2</t>
        </is>
      </c>
      <c r="C74" s="37" t="n"/>
      <c r="D74" s="37" t="n"/>
      <c r="E74" s="37" t="n">
        <v>24.988328</v>
      </c>
      <c r="F74" s="37" t="n"/>
      <c r="G74" s="37" t="n"/>
      <c r="H74" s="37" t="n"/>
      <c r="I74" s="37" t="n"/>
      <c r="J74" s="44" t="n"/>
      <c r="K74" s="44" t="n"/>
      <c r="L74" s="44" t="n"/>
    </row>
    <row r="75">
      <c r="A75" s="134" t="inlineStr">
        <is>
          <t xml:space="preserve"> - of which biomass conversion</t>
        </is>
      </c>
      <c r="B75" s="36" t="inlineStr">
        <is>
          <t>MtCO2</t>
        </is>
      </c>
      <c r="C75" s="37" t="n"/>
      <c r="D75" s="37" t="n"/>
      <c r="E75" s="37" t="n"/>
      <c r="F75" s="37" t="n"/>
      <c r="G75" s="37" t="n"/>
      <c r="H75" s="37" t="n"/>
      <c r="I75" s="37" t="n"/>
      <c r="J75" s="44" t="n"/>
      <c r="K75" s="44" t="n"/>
      <c r="L75" s="44" t="n"/>
    </row>
    <row r="76">
      <c r="A76" s="134" t="inlineStr">
        <is>
          <t xml:space="preserve"> - of which H2 conversion</t>
        </is>
      </c>
      <c r="B76" s="36" t="inlineStr">
        <is>
          <t>MtCO2</t>
        </is>
      </c>
      <c r="C76" s="37" t="n"/>
      <c r="D76" s="37" t="n"/>
      <c r="E76" s="37" t="n"/>
      <c r="F76" s="37" t="n"/>
      <c r="G76" s="37" t="n"/>
      <c r="H76" s="37" t="n"/>
      <c r="I76" s="37" t="n"/>
      <c r="J76" s="44" t="n"/>
      <c r="K76" s="44" t="n"/>
      <c r="L76" s="44" t="n"/>
    </row>
    <row r="77">
      <c r="A77" s="173" t="inlineStr">
        <is>
          <t>Fugitive non-CO2 emissions (CH4 mostly)</t>
        </is>
      </c>
      <c r="B77" s="173" t="inlineStr">
        <is>
          <t>MtCO2eq</t>
        </is>
      </c>
      <c r="C77" s="37" t="n"/>
      <c r="D77" s="37" t="n"/>
      <c r="E77" s="37" t="n">
        <v>2.623007</v>
      </c>
      <c r="F77" s="37" t="n"/>
      <c r="G77" s="37" t="n"/>
      <c r="H77" s="37" t="n"/>
      <c r="I77" s="37" t="n"/>
      <c r="J77" s="44" t="n"/>
      <c r="K77" s="44" t="n"/>
      <c r="L77" s="44" t="n"/>
    </row>
    <row r="78">
      <c r="A78" s="134" t="inlineStr">
        <is>
          <t xml:space="preserve"> - of which from crude oil conversion</t>
        </is>
      </c>
      <c r="B78" s="36" t="inlineStr">
        <is>
          <t>MtCO2eq</t>
        </is>
      </c>
      <c r="C78" s="37" t="n"/>
      <c r="D78" s="37" t="n"/>
      <c r="E78" s="37" t="n"/>
      <c r="F78" s="37" t="n"/>
      <c r="G78" s="37" t="n"/>
      <c r="H78" s="37" t="n"/>
      <c r="I78" s="37" t="n"/>
      <c r="J78" s="44" t="n"/>
      <c r="K78" s="44" t="n"/>
      <c r="L78" s="44" t="n"/>
    </row>
    <row r="79">
      <c r="A79" s="134" t="inlineStr">
        <is>
          <t xml:space="preserve"> - of which coal + CH4 conversion</t>
        </is>
      </c>
      <c r="B79" s="36" t="inlineStr">
        <is>
          <t>MtCO2eq</t>
        </is>
      </c>
      <c r="C79" s="37" t="n"/>
      <c r="D79" s="37" t="n"/>
      <c r="E79" s="37" t="n">
        <v>2.623007</v>
      </c>
      <c r="F79" s="37" t="n"/>
      <c r="G79" s="37" t="n"/>
      <c r="H79" s="37" t="n"/>
      <c r="I79" s="37" t="n"/>
      <c r="J79" s="44" t="n"/>
      <c r="K79" s="44" t="n"/>
      <c r="L79" s="44" t="n"/>
    </row>
    <row r="80">
      <c r="A80" s="134" t="inlineStr">
        <is>
          <t xml:space="preserve"> - of which biomass conversion</t>
        </is>
      </c>
      <c r="B80" s="36" t="inlineStr">
        <is>
          <t>MtCO2eq</t>
        </is>
      </c>
      <c r="C80" s="37" t="n"/>
      <c r="D80" s="37" t="n"/>
      <c r="E80" s="37" t="n"/>
      <c r="F80" s="37" t="n"/>
      <c r="G80" s="37" t="n"/>
      <c r="H80" s="37" t="n"/>
      <c r="I80" s="37" t="n"/>
      <c r="J80" s="44" t="n"/>
      <c r="K80" s="44" t="n"/>
      <c r="L80" s="44" t="n"/>
    </row>
    <row r="81">
      <c r="A81" s="134" t="inlineStr">
        <is>
          <t xml:space="preserve"> - of which H2 conversion</t>
        </is>
      </c>
      <c r="B81" s="36" t="inlineStr">
        <is>
          <t>MtCO2eq</t>
        </is>
      </c>
      <c r="C81" s="37" t="n"/>
      <c r="D81" s="37" t="n"/>
      <c r="E81" s="37" t="n"/>
      <c r="F81" s="37" t="n"/>
      <c r="G81" s="37" t="n"/>
      <c r="H81" s="37" t="n"/>
      <c r="I81" s="37" t="n"/>
      <c r="J81" s="44" t="n"/>
      <c r="K81" s="44" t="n"/>
      <c r="L81" s="44" t="n"/>
    </row>
    <row r="82">
      <c r="A82" s="17" t="inlineStr">
        <is>
          <t>Estimated CO2 captured and stored</t>
        </is>
      </c>
      <c r="B82" s="17" t="n"/>
      <c r="C82" s="17" t="n"/>
      <c r="D82" s="17" t="n"/>
      <c r="E82" s="17" t="n"/>
      <c r="F82" s="17" t="n"/>
      <c r="G82" s="17" t="n"/>
      <c r="H82" s="17" t="n"/>
      <c r="I82" s="17" t="n"/>
      <c r="J82" s="44" t="n"/>
      <c r="K82" s="44" t="n"/>
      <c r="L82" s="44" t="n"/>
    </row>
    <row r="83">
      <c r="A83" s="19" t="inlineStr">
        <is>
          <t>TOTAL CO2 captured and stored</t>
        </is>
      </c>
      <c r="B83" s="99" t="inlineStr">
        <is>
          <t>MtCO2 captured &amp; stored (positive values)</t>
        </is>
      </c>
      <c r="C83" s="37" t="n"/>
      <c r="D83" s="37" t="n"/>
      <c r="E83" s="37" t="n"/>
      <c r="F83" s="37" t="n"/>
      <c r="G83" s="37" t="n"/>
      <c r="H83" s="37" t="n"/>
      <c r="I83" s="37" t="n"/>
      <c r="J83" s="44" t="n"/>
      <c r="K83" s="44" t="n"/>
      <c r="L83" s="44" t="n"/>
    </row>
    <row r="84">
      <c r="A84" s="134" t="inlineStr">
        <is>
          <t xml:space="preserve"> - of which from crude oil refining</t>
        </is>
      </c>
      <c r="B84" s="99" t="inlineStr">
        <is>
          <t>MtCO2 captured &amp; stored (positive values)</t>
        </is>
      </c>
      <c r="C84" s="37" t="n"/>
      <c r="D84" s="37" t="n"/>
      <c r="E84" s="37" t="n"/>
      <c r="F84" s="37" t="n"/>
      <c r="G84" s="37" t="n"/>
      <c r="H84" s="37" t="n"/>
      <c r="I84" s="37" t="n"/>
      <c r="J84" s="44" t="n"/>
      <c r="K84" s="44" t="n"/>
      <c r="L84" s="44" t="n"/>
    </row>
    <row r="85">
      <c r="A85" s="16" t="inlineStr">
        <is>
          <t>Liquid fuel production activities: details from crude oil (fossil oil refineries)</t>
        </is>
      </c>
      <c r="B85" s="16" t="n"/>
      <c r="C85" s="16" t="n"/>
      <c r="D85" s="16" t="n"/>
      <c r="E85" s="16" t="n"/>
      <c r="F85" s="16" t="n"/>
      <c r="G85" s="16" t="n"/>
      <c r="H85" s="16" t="n"/>
      <c r="I85" s="16" t="n"/>
      <c r="J85" s="44" t="n"/>
      <c r="K85" s="44" t="n"/>
      <c r="L85" s="44" t="n"/>
    </row>
    <row r="86">
      <c r="A86" s="17" t="inlineStr">
        <is>
          <t>Other non-energy co-products from crude oil refining</t>
        </is>
      </c>
      <c r="B86" s="17" t="n"/>
      <c r="C86" s="17" t="n"/>
      <c r="D86" s="17" t="n"/>
      <c r="E86" s="17" t="n"/>
      <c r="F86" s="17" t="n"/>
      <c r="G86" s="17" t="n"/>
      <c r="H86" s="17" t="n"/>
      <c r="I86" s="17" t="n"/>
      <c r="J86" s="44" t="n"/>
      <c r="K86" s="44" t="n"/>
      <c r="L86" s="44" t="n"/>
    </row>
    <row r="87">
      <c r="A87" s="18" t="inlineStr">
        <is>
          <t>Total "non-energy" products</t>
        </is>
      </c>
      <c r="B87" s="18" t="inlineStr">
        <is>
          <t>Mt</t>
        </is>
      </c>
      <c r="C87" s="37" t="n"/>
      <c r="D87" s="37" t="n"/>
      <c r="E87" s="37" t="n"/>
      <c r="F87" s="37" t="n"/>
      <c r="G87" s="37" t="n"/>
      <c r="H87" s="37" t="n"/>
      <c r="I87" s="37" t="n"/>
      <c r="J87" s="44" t="n"/>
      <c r="K87" s="44" t="n"/>
      <c r="L87" s="44" t="n"/>
    </row>
    <row r="88">
      <c r="A88" s="18" t="inlineStr">
        <is>
          <t>- of which Naphta</t>
        </is>
      </c>
      <c r="B88" s="18" t="inlineStr">
        <is>
          <t>Mtoe</t>
        </is>
      </c>
      <c r="C88" s="37" t="n"/>
      <c r="D88" s="37" t="n"/>
      <c r="E88" s="37" t="n"/>
      <c r="F88" s="37" t="n"/>
      <c r="G88" s="37" t="n"/>
      <c r="H88" s="37" t="n"/>
      <c r="I88" s="37" t="n"/>
      <c r="J88" s="44" t="n"/>
      <c r="K88" s="44" t="n"/>
      <c r="L88" s="44" t="n"/>
    </row>
    <row r="89">
      <c r="A89" s="18" t="inlineStr">
        <is>
          <t>- of which Lubricants</t>
        </is>
      </c>
      <c r="B89" s="18" t="inlineStr">
        <is>
          <t>Mt</t>
        </is>
      </c>
      <c r="C89" s="37" t="n"/>
      <c r="D89" s="37" t="n"/>
      <c r="E89" s="37" t="n"/>
      <c r="F89" s="37" t="n"/>
      <c r="G89" s="37" t="n"/>
      <c r="H89" s="37" t="n"/>
      <c r="I89" s="37" t="n"/>
      <c r="J89" s="44" t="n"/>
      <c r="K89" s="44" t="n"/>
      <c r="L89" s="44" t="n"/>
    </row>
    <row r="90">
      <c r="A90" s="18" t="inlineStr">
        <is>
          <t>- of which Bitumen</t>
        </is>
      </c>
      <c r="B90" s="18" t="inlineStr">
        <is>
          <t>Mt</t>
        </is>
      </c>
      <c r="C90" s="37" t="n"/>
      <c r="D90" s="37" t="n"/>
      <c r="E90" s="37" t="n"/>
      <c r="F90" s="37" t="n"/>
      <c r="G90" s="37" t="n"/>
      <c r="H90" s="37" t="n"/>
      <c r="I90" s="37" t="n"/>
      <c r="J90" s="44" t="n"/>
      <c r="K90" s="44" t="n"/>
      <c r="L90" s="44" t="n"/>
    </row>
    <row r="91">
      <c r="A91" s="18" t="inlineStr">
        <is>
          <t>- of which Others (please specify)</t>
        </is>
      </c>
      <c r="B91" s="18" t="inlineStr">
        <is>
          <t>Mt</t>
        </is>
      </c>
      <c r="C91" s="37" t="n"/>
      <c r="D91" s="37" t="n"/>
      <c r="E91" s="37" t="n"/>
      <c r="F91" s="37" t="n"/>
      <c r="G91" s="37" t="n"/>
      <c r="H91" s="37" t="n"/>
      <c r="I91" s="37" t="n"/>
      <c r="J91" s="44" t="n"/>
      <c r="K91" s="44" t="n"/>
      <c r="L91" s="44" t="n"/>
    </row>
    <row r="92">
      <c r="A92" s="17" t="inlineStr">
        <is>
          <t>Refineries feedstocks</t>
        </is>
      </c>
      <c r="B92" s="17" t="n"/>
      <c r="C92" s="17" t="n"/>
      <c r="D92" s="17" t="n"/>
      <c r="E92" s="17" t="n"/>
      <c r="F92" s="17" t="n"/>
      <c r="G92" s="17" t="n"/>
      <c r="H92" s="17" t="n"/>
      <c r="I92" s="17" t="n"/>
      <c r="J92" s="44" t="n"/>
      <c r="K92" s="44" t="n"/>
      <c r="L92" s="44" t="n"/>
    </row>
    <row r="93">
      <c r="A93" s="18" t="inlineStr">
        <is>
          <t>Total feedstocks</t>
        </is>
      </c>
      <c r="B93" s="18" t="inlineStr">
        <is>
          <t>Mt</t>
        </is>
      </c>
      <c r="C93" s="37" t="n"/>
      <c r="D93" s="37" t="n"/>
      <c r="E93" s="37" t="n">
        <v>7.594751</v>
      </c>
      <c r="F93" s="37" t="n"/>
      <c r="G93" s="37" t="n"/>
      <c r="H93" s="37" t="n"/>
      <c r="I93" s="37" t="n"/>
      <c r="J93" s="44" t="n"/>
      <c r="K93" s="44" t="n"/>
      <c r="L93" s="44" t="n"/>
    </row>
    <row r="94">
      <c r="A94" s="18" t="inlineStr">
        <is>
          <t>Total feedstocks</t>
        </is>
      </c>
      <c r="B94" s="18" t="inlineStr">
        <is>
          <t xml:space="preserve">EJ </t>
        </is>
      </c>
      <c r="C94" s="37" t="n"/>
      <c r="D94" s="37" t="n"/>
      <c r="E94" s="37" t="n">
        <v>0.31898</v>
      </c>
      <c r="F94" s="37" t="n"/>
      <c r="G94" s="37" t="n"/>
      <c r="H94" s="37" t="n"/>
      <c r="I94" s="37" t="n"/>
      <c r="J94" s="44" t="n"/>
      <c r="K94" s="44" t="n"/>
      <c r="L94" s="44" t="n"/>
    </row>
    <row r="95">
      <c r="A95" s="17" t="inlineStr">
        <is>
          <t>Assets</t>
        </is>
      </c>
      <c r="B95" s="17" t="n"/>
      <c r="C95" s="17" t="n"/>
      <c r="D95" s="17" t="n"/>
      <c r="E95" s="17" t="n"/>
      <c r="F95" s="17" t="n"/>
      <c r="G95" s="17" t="n"/>
      <c r="H95" s="17" t="n"/>
      <c r="I95" s="17" t="n"/>
      <c r="J95" s="44" t="n"/>
      <c r="K95" s="44" t="n"/>
      <c r="L95" s="44" t="n"/>
    </row>
    <row r="96">
      <c r="A96" s="18" t="inlineStr">
        <is>
          <t>Number of refineries</t>
        </is>
      </c>
      <c r="B96" s="134" t="inlineStr">
        <is>
          <t xml:space="preserve">nb </t>
        </is>
      </c>
      <c r="C96" s="37" t="n"/>
      <c r="D96" s="37" t="n"/>
      <c r="E96" s="37" t="n"/>
      <c r="F96" s="37" t="n"/>
      <c r="G96" s="37" t="n"/>
      <c r="H96" s="37" t="n"/>
      <c r="I96" s="37" t="n"/>
      <c r="J96" s="44" t="n"/>
      <c r="K96" s="44" t="n"/>
      <c r="L96" s="44" t="n"/>
    </row>
    <row r="97">
      <c r="A97" s="18" t="inlineStr">
        <is>
          <t xml:space="preserve">Maximum liquid fossil fuel capacity </t>
        </is>
      </c>
      <c r="B97" s="36" t="inlineStr">
        <is>
          <t>EJ /year</t>
        </is>
      </c>
      <c r="C97" s="37" t="n"/>
      <c r="D97" s="37" t="n"/>
      <c r="E97" s="37" t="n">
        <v>0.404672</v>
      </c>
      <c r="F97" s="37" t="n"/>
      <c r="G97" s="37" t="n"/>
      <c r="H97" s="37" t="n"/>
      <c r="I97" s="37" t="n"/>
      <c r="J97" s="44" t="n"/>
      <c r="K97" s="44" t="n"/>
      <c r="L97" s="44" t="n"/>
    </row>
    <row r="98" ht="20.25" customHeight="1">
      <c r="A98" s="18" t="inlineStr">
        <is>
          <t>Transport losses between prod and consumption sites</t>
        </is>
      </c>
      <c r="B98" s="36" t="inlineStr">
        <is>
          <t>% of total produced</t>
        </is>
      </c>
      <c r="C98" s="37" t="n"/>
      <c r="D98" s="37" t="n"/>
      <c r="E98" s="37" t="n"/>
      <c r="F98" s="37" t="n"/>
      <c r="G98" s="37" t="n"/>
      <c r="H98" s="37" t="n"/>
      <c r="I98" s="37" t="n"/>
      <c r="J98" s="44" t="n"/>
      <c r="K98" s="44" t="n"/>
      <c r="L98" s="44" t="n"/>
    </row>
    <row r="99">
      <c r="A99" s="16" t="inlineStr">
        <is>
          <t>Liquid fuel production activities: details from coal &amp; CH4 conversion to liquid synthetic fuels (Coal-to-liquid, Gas-to-liquid through Fischer Tropsch)</t>
        </is>
      </c>
      <c r="B99" s="16" t="n"/>
      <c r="C99" s="16" t="n"/>
      <c r="D99" s="16" t="n"/>
      <c r="E99" s="16" t="n"/>
      <c r="F99" s="16" t="n"/>
      <c r="G99" s="16" t="n"/>
      <c r="H99" s="16" t="n"/>
      <c r="I99" s="16" t="n"/>
      <c r="J99" s="44" t="n"/>
      <c r="K99" s="44" t="n"/>
      <c r="L99" s="44" t="n"/>
    </row>
    <row r="100">
      <c r="A100" s="17" t="inlineStr">
        <is>
          <t>Feedstocks</t>
        </is>
      </c>
      <c r="B100" s="17" t="n"/>
      <c r="C100" s="17" t="n"/>
      <c r="D100" s="17" t="n"/>
      <c r="E100" s="17" t="n"/>
      <c r="F100" s="17" t="n"/>
      <c r="G100" s="17" t="n"/>
      <c r="H100" s="17" t="n"/>
      <c r="I100" s="17" t="n"/>
      <c r="J100" s="44" t="n"/>
      <c r="K100" s="44" t="n"/>
      <c r="L100" s="44" t="n"/>
    </row>
    <row r="101">
      <c r="A101" s="18" t="inlineStr">
        <is>
          <t>TOTAL feedstocks</t>
        </is>
      </c>
      <c r="B101" s="18" t="inlineStr">
        <is>
          <t>Mtoe</t>
        </is>
      </c>
      <c r="C101" s="37" t="n"/>
      <c r="D101" s="37" t="n"/>
      <c r="E101" s="37" t="n"/>
      <c r="F101" s="37" t="n"/>
      <c r="G101" s="37" t="n"/>
      <c r="H101" s="37" t="n"/>
      <c r="I101" s="37" t="n"/>
      <c r="J101" s="44" t="n"/>
      <c r="K101" s="44" t="n"/>
      <c r="L101" s="44" t="n"/>
    </row>
    <row r="102">
      <c r="A102" s="99" t="inlineStr">
        <is>
          <t>- of which coal</t>
        </is>
      </c>
      <c r="B102" s="18" t="inlineStr">
        <is>
          <t>Mt</t>
        </is>
      </c>
      <c r="C102" s="37" t="n"/>
      <c r="D102" s="37" t="n"/>
      <c r="E102" s="37" t="n">
        <v>24.939985</v>
      </c>
      <c r="F102" s="37" t="n"/>
      <c r="G102" s="37" t="n"/>
      <c r="H102" s="37" t="n"/>
      <c r="I102" s="37" t="n"/>
      <c r="J102" s="44" t="n"/>
      <c r="K102" s="44" t="n"/>
      <c r="L102" s="44" t="n"/>
    </row>
    <row r="103">
      <c r="A103" s="99" t="inlineStr">
        <is>
          <t>- of which CH4</t>
        </is>
      </c>
      <c r="B103" s="18" t="inlineStr">
        <is>
          <t>Mt</t>
        </is>
      </c>
      <c r="C103" s="37" t="n"/>
      <c r="D103" s="37" t="n"/>
      <c r="E103" s="37" t="n"/>
      <c r="F103" s="37" t="n"/>
      <c r="G103" s="37" t="n"/>
      <c r="H103" s="37" t="n"/>
      <c r="I103" s="37" t="n"/>
      <c r="J103" s="44" t="n"/>
      <c r="K103" s="44" t="n"/>
      <c r="L103" s="44" t="n"/>
    </row>
    <row r="104">
      <c r="A104" s="18" t="inlineStr">
        <is>
          <t>TOTAL feedstocks</t>
        </is>
      </c>
      <c r="B104" s="18" t="inlineStr">
        <is>
          <t xml:space="preserve">EJ </t>
        </is>
      </c>
      <c r="C104" s="37" t="n"/>
      <c r="D104" s="37" t="n"/>
      <c r="E104" s="37" t="n">
        <v>0.568349</v>
      </c>
      <c r="F104" s="37" t="n"/>
      <c r="G104" s="37" t="n"/>
      <c r="H104" s="37" t="n"/>
      <c r="I104" s="37" t="n"/>
      <c r="J104" s="44" t="n"/>
      <c r="K104" s="44" t="n"/>
      <c r="L104" s="44" t="n"/>
    </row>
    <row r="105">
      <c r="A105" s="99" t="inlineStr">
        <is>
          <t>- of which coal</t>
        </is>
      </c>
      <c r="B105" s="18" t="inlineStr">
        <is>
          <t xml:space="preserve">EJ </t>
        </is>
      </c>
      <c r="C105" s="37" t="n"/>
      <c r="D105" s="37" t="n"/>
      <c r="E105" s="37" t="n">
        <v>0.519749</v>
      </c>
      <c r="F105" s="37" t="n"/>
      <c r="G105" s="37" t="n"/>
      <c r="H105" s="37" t="n"/>
      <c r="I105" s="37" t="n"/>
      <c r="J105" s="44" t="n"/>
      <c r="K105" s="44" t="n"/>
      <c r="L105" s="44" t="n"/>
    </row>
    <row r="106">
      <c r="A106" s="99" t="inlineStr">
        <is>
          <t>- of which CH4</t>
        </is>
      </c>
      <c r="B106" s="18" t="inlineStr">
        <is>
          <t xml:space="preserve">EJ </t>
        </is>
      </c>
      <c r="C106" s="37" t="n"/>
      <c r="D106" s="37" t="n"/>
      <c r="E106" s="37" t="n">
        <v>0.048599</v>
      </c>
      <c r="F106" s="37" t="n"/>
      <c r="G106" s="37" t="n"/>
      <c r="H106" s="37" t="n"/>
      <c r="I106" s="37" t="n"/>
      <c r="J106" s="44" t="n"/>
      <c r="K106" s="44" t="n"/>
      <c r="L106" s="44" t="n"/>
    </row>
    <row r="107">
      <c r="A107" s="17" t="inlineStr">
        <is>
          <t>Assets</t>
        </is>
      </c>
      <c r="B107" s="17" t="n"/>
      <c r="C107" s="17" t="n"/>
      <c r="D107" s="17" t="n"/>
      <c r="E107" s="17" t="n"/>
      <c r="F107" s="17" t="n"/>
      <c r="G107" s="17" t="n"/>
      <c r="H107" s="17" t="n"/>
      <c r="I107" s="17" t="n"/>
      <c r="J107" s="44" t="n"/>
      <c r="K107" s="44" t="n"/>
      <c r="L107" s="44" t="n"/>
    </row>
    <row r="108">
      <c r="A108" s="18" t="inlineStr">
        <is>
          <t>Number of facilities</t>
        </is>
      </c>
      <c r="B108" s="134" t="inlineStr">
        <is>
          <t xml:space="preserve">nb </t>
        </is>
      </c>
      <c r="C108" s="37" t="n"/>
      <c r="D108" s="37" t="n"/>
      <c r="E108" s="37" t="n"/>
      <c r="F108" s="37" t="n"/>
      <c r="G108" s="37" t="n"/>
      <c r="H108" s="37" t="n"/>
      <c r="I108" s="37" t="n"/>
      <c r="J108" s="44" t="n"/>
      <c r="K108" s="44" t="n"/>
      <c r="L108" s="44" t="n"/>
    </row>
    <row r="109">
      <c r="A109" s="18" t="inlineStr">
        <is>
          <t xml:space="preserve">Maximum liquid synfuel capacity </t>
        </is>
      </c>
      <c r="B109" s="36" t="inlineStr">
        <is>
          <t>EJ/year</t>
        </is>
      </c>
      <c r="C109" s="37" t="n"/>
      <c r="D109" s="37" t="n"/>
      <c r="E109" s="37" t="n">
        <v>0.237476</v>
      </c>
      <c r="F109" s="37" t="n"/>
      <c r="G109" s="37" t="n"/>
      <c r="H109" s="37" t="n"/>
      <c r="I109" s="37" t="n"/>
      <c r="J109" s="44" t="n"/>
      <c r="K109" s="44" t="n"/>
      <c r="L109" s="44" t="n"/>
    </row>
    <row r="110">
      <c r="A110" s="18" t="inlineStr">
        <is>
          <t>Transport losses between prod and consumption sites</t>
        </is>
      </c>
      <c r="B110" s="36" t="inlineStr">
        <is>
          <t>% of total produced</t>
        </is>
      </c>
      <c r="C110" s="37" t="n"/>
      <c r="D110" s="37" t="n"/>
      <c r="E110" s="37" t="n"/>
      <c r="F110" s="37" t="n"/>
      <c r="G110" s="37" t="n"/>
      <c r="H110" s="37" t="n"/>
      <c r="I110" s="37" t="n"/>
      <c r="J110" s="44" t="n"/>
      <c r="K110" s="44" t="n"/>
      <c r="L110" s="44" t="n"/>
    </row>
    <row r="111">
      <c r="A111" s="16" t="inlineStr">
        <is>
          <t>Liquid fuel production activities: details from biomass conversion to liquid biofuels (biorefineries + biomass to liquid)</t>
        </is>
      </c>
      <c r="B111" s="16" t="n"/>
      <c r="C111" s="16" t="n"/>
      <c r="D111" s="16" t="n"/>
      <c r="E111" s="16" t="n"/>
      <c r="F111" s="16" t="n"/>
      <c r="G111" s="16" t="n"/>
      <c r="H111" s="16" t="n"/>
      <c r="I111" s="16" t="n"/>
      <c r="J111" s="44" t="n"/>
      <c r="K111" s="44" t="n"/>
      <c r="L111" s="44" t="n"/>
    </row>
    <row r="112">
      <c r="A112" s="17" t="inlineStr">
        <is>
          <t>Biomass feedstocks for energy use</t>
        </is>
      </c>
      <c r="B112" s="17" t="n"/>
      <c r="C112" s="17" t="n"/>
      <c r="D112" s="17" t="n"/>
      <c r="E112" s="17" t="n"/>
      <c r="F112" s="17" t="n"/>
      <c r="G112" s="17" t="n"/>
      <c r="H112" s="17" t="n"/>
      <c r="I112" s="17" t="n"/>
      <c r="J112" s="44" t="n"/>
      <c r="K112" s="44" t="n"/>
      <c r="L112" s="44" t="n"/>
    </row>
    <row r="113">
      <c r="A113" s="18" t="inlineStr">
        <is>
          <t>TOTAL feedstocks</t>
        </is>
      </c>
      <c r="B113" s="18" t="inlineStr">
        <is>
          <t>Mtoe</t>
        </is>
      </c>
      <c r="C113" s="37" t="n"/>
      <c r="D113" s="37" t="n"/>
      <c r="E113" s="37" t="n"/>
      <c r="F113" s="37" t="n"/>
      <c r="G113" s="37" t="n"/>
      <c r="H113" s="37" t="n"/>
      <c r="I113" s="37" t="n"/>
      <c r="J113" s="44" t="n"/>
      <c r="K113" s="44" t="n"/>
      <c r="L113" s="44" t="n"/>
    </row>
    <row r="114">
      <c r="A114" s="18" t="inlineStr">
        <is>
          <t>feedstocks from crop culture</t>
        </is>
      </c>
      <c r="B114" s="18" t="inlineStr">
        <is>
          <t>Mt</t>
        </is>
      </c>
      <c r="C114" s="37" t="n"/>
      <c r="D114" s="37" t="n"/>
      <c r="E114" s="37" t="n"/>
      <c r="F114" s="37" t="n"/>
      <c r="G114" s="37" t="n"/>
      <c r="H114" s="37" t="n"/>
      <c r="I114" s="37" t="n"/>
      <c r="J114" s="44" t="n"/>
      <c r="K114" s="44" t="n"/>
      <c r="L114" s="44" t="n"/>
    </row>
    <row r="115">
      <c r="A115" s="18" t="inlineStr">
        <is>
          <t>feedstocks from vegetable oils</t>
        </is>
      </c>
      <c r="B115" s="18" t="inlineStr">
        <is>
          <t>Mt</t>
        </is>
      </c>
      <c r="C115" s="37" t="n"/>
      <c r="D115" s="37" t="n"/>
      <c r="E115" s="37" t="n"/>
      <c r="F115" s="37" t="n"/>
      <c r="G115" s="37" t="n"/>
      <c r="H115" s="37" t="n"/>
      <c r="I115" s="37" t="n"/>
      <c r="J115" s="44" t="n"/>
      <c r="K115" s="44" t="n"/>
      <c r="L115" s="44" t="n"/>
    </row>
    <row r="116">
      <c r="A116" s="18" t="inlineStr">
        <is>
          <t>feedstocks from animal fats</t>
        </is>
      </c>
      <c r="B116" s="18" t="inlineStr">
        <is>
          <t>Mt</t>
        </is>
      </c>
      <c r="C116" s="37" t="n"/>
      <c r="D116" s="37" t="n"/>
      <c r="E116" s="37" t="n"/>
      <c r="F116" s="37" t="n"/>
      <c r="G116" s="37" t="n"/>
      <c r="H116" s="37" t="n"/>
      <c r="I116" s="37" t="n"/>
      <c r="J116" s="44" t="n"/>
      <c r="K116" s="44" t="n"/>
      <c r="L116" s="44" t="n"/>
    </row>
    <row r="117">
      <c r="A117" s="18" t="inlineStr">
        <is>
          <t>other feedstocks</t>
        </is>
      </c>
      <c r="B117" s="18" t="inlineStr">
        <is>
          <t>Mt</t>
        </is>
      </c>
      <c r="C117" s="37" t="n"/>
      <c r="D117" s="37" t="n"/>
      <c r="E117" s="37" t="n"/>
      <c r="F117" s="37" t="n"/>
      <c r="G117" s="37" t="n"/>
      <c r="H117" s="37" t="n"/>
      <c r="I117" s="37" t="n"/>
      <c r="J117" s="44" t="n"/>
      <c r="K117" s="44" t="n"/>
      <c r="L117" s="44" t="n"/>
    </row>
    <row r="118">
      <c r="A118" s="18" t="inlineStr">
        <is>
          <t>TOTAL feedstocks</t>
        </is>
      </c>
      <c r="B118" s="18" t="inlineStr">
        <is>
          <t xml:space="preserve">EJ </t>
        </is>
      </c>
      <c r="C118" s="37" t="n"/>
      <c r="D118" s="37" t="n"/>
      <c r="E118" s="37" t="n"/>
      <c r="F118" s="37" t="n"/>
      <c r="G118" s="37" t="n"/>
      <c r="H118" s="37" t="n"/>
      <c r="I118" s="37" t="n"/>
      <c r="J118" s="44" t="n"/>
      <c r="K118" s="44" t="n"/>
      <c r="L118" s="44" t="n"/>
    </row>
    <row r="119">
      <c r="A119" s="18" t="inlineStr">
        <is>
          <t>feedstocks from crop culture</t>
        </is>
      </c>
      <c r="B119" s="18" t="inlineStr">
        <is>
          <t xml:space="preserve">EJ </t>
        </is>
      </c>
      <c r="C119" s="37" t="n"/>
      <c r="D119" s="37" t="n"/>
      <c r="E119" s="37" t="n"/>
      <c r="F119" s="37" t="n"/>
      <c r="G119" s="37" t="n"/>
      <c r="H119" s="37" t="n"/>
      <c r="I119" s="37" t="n"/>
      <c r="J119" s="44" t="n"/>
      <c r="K119" s="44" t="n"/>
      <c r="L119" s="44" t="n"/>
    </row>
    <row r="120">
      <c r="A120" s="18" t="inlineStr">
        <is>
          <t>feedstocks from vegetable oils</t>
        </is>
      </c>
      <c r="B120" s="18" t="inlineStr">
        <is>
          <t xml:space="preserve">EJ </t>
        </is>
      </c>
      <c r="C120" s="37" t="n"/>
      <c r="D120" s="37" t="n"/>
      <c r="E120" s="37" t="n"/>
      <c r="F120" s="37" t="n"/>
      <c r="G120" s="37" t="n"/>
      <c r="H120" s="37" t="n"/>
      <c r="I120" s="37" t="n"/>
      <c r="J120" s="44" t="n"/>
      <c r="K120" s="44" t="n"/>
      <c r="L120" s="44" t="n"/>
    </row>
    <row r="121">
      <c r="A121" s="18" t="inlineStr">
        <is>
          <t>feedstocks from animal fats</t>
        </is>
      </c>
      <c r="B121" s="18" t="inlineStr">
        <is>
          <t xml:space="preserve">EJ </t>
        </is>
      </c>
      <c r="C121" s="37" t="n"/>
      <c r="D121" s="37" t="n"/>
      <c r="E121" s="37" t="n"/>
      <c r="F121" s="37" t="n"/>
      <c r="G121" s="37" t="n"/>
      <c r="H121" s="37" t="n"/>
      <c r="I121" s="37" t="n"/>
      <c r="J121" s="44" t="n"/>
      <c r="K121" s="44" t="n"/>
      <c r="L121" s="44" t="n"/>
    </row>
    <row r="122">
      <c r="A122" s="18" t="inlineStr">
        <is>
          <t>other feedstocks</t>
        </is>
      </c>
      <c r="B122" s="18" t="inlineStr">
        <is>
          <t xml:space="preserve">EJ </t>
        </is>
      </c>
      <c r="C122" s="37" t="n"/>
      <c r="D122" s="37" t="n"/>
      <c r="E122" s="37" t="n"/>
      <c r="F122" s="37" t="n"/>
      <c r="G122" s="37" t="n"/>
      <c r="H122" s="37" t="n"/>
      <c r="I122" s="37" t="n"/>
      <c r="J122" s="44" t="n"/>
      <c r="K122" s="44" t="n"/>
      <c r="L122" s="44" t="n"/>
    </row>
    <row r="123">
      <c r="A123" s="17" t="inlineStr">
        <is>
          <t>Assets</t>
        </is>
      </c>
      <c r="B123" s="17" t="n"/>
      <c r="C123" s="17" t="n"/>
      <c r="D123" s="17" t="n"/>
      <c r="E123" s="17" t="n"/>
      <c r="F123" s="17" t="n"/>
      <c r="G123" s="17" t="n"/>
      <c r="H123" s="17" t="n"/>
      <c r="I123" s="17" t="n"/>
      <c r="J123" s="44" t="n"/>
      <c r="K123" s="44" t="n"/>
      <c r="L123" s="44" t="n"/>
    </row>
    <row r="124">
      <c r="A124" s="18" t="inlineStr">
        <is>
          <t>Number of biorefineries based on conventional "sugar-process"</t>
        </is>
      </c>
      <c r="B124" s="18" t="inlineStr">
        <is>
          <t>nb</t>
        </is>
      </c>
      <c r="C124" s="37" t="n"/>
      <c r="D124" s="37" t="n"/>
      <c r="E124" s="37" t="n"/>
      <c r="F124" s="37" t="n"/>
      <c r="G124" s="37" t="n"/>
      <c r="H124" s="37" t="n"/>
      <c r="I124" s="37" t="n"/>
      <c r="J124" s="44" t="n"/>
      <c r="K124" s="44" t="n"/>
      <c r="L124" s="44" t="n"/>
    </row>
    <row r="125">
      <c r="A125" s="18" t="inlineStr">
        <is>
          <t>Maximum liquid biofuel capacity based on conventional "sugar-process"</t>
        </is>
      </c>
      <c r="B125" s="18" t="inlineStr">
        <is>
          <t>EJ/year</t>
        </is>
      </c>
      <c r="C125" s="37" t="n"/>
      <c r="D125" s="37" t="n"/>
      <c r="E125" s="37" t="n"/>
      <c r="F125" s="37" t="n"/>
      <c r="G125" s="37" t="n"/>
      <c r="H125" s="37" t="n"/>
      <c r="I125" s="37" t="n"/>
      <c r="J125" s="44" t="n"/>
      <c r="K125" s="44" t="n"/>
      <c r="L125" s="44" t="n"/>
    </row>
    <row r="126">
      <c r="A126" s="18" t="inlineStr">
        <is>
          <t>Number of biorefineries based on "thermochemical process"</t>
        </is>
      </c>
      <c r="B126" s="18" t="inlineStr">
        <is>
          <t>-</t>
        </is>
      </c>
      <c r="C126" s="37" t="n"/>
      <c r="D126" s="37" t="n"/>
      <c r="E126" s="37" t="n"/>
      <c r="F126" s="37" t="n"/>
      <c r="G126" s="37" t="n"/>
      <c r="H126" s="37" t="n"/>
      <c r="I126" s="37" t="n"/>
      <c r="J126" s="44" t="n"/>
      <c r="K126" s="44" t="n"/>
      <c r="L126" s="44" t="n"/>
    </row>
    <row r="127">
      <c r="A127" s="18" t="inlineStr">
        <is>
          <t>Maximum liquid biofuel capacity based on "thermochemical-process"</t>
        </is>
      </c>
      <c r="B127" s="18" t="inlineStr">
        <is>
          <t>EJ/year</t>
        </is>
      </c>
      <c r="C127" s="37" t="n"/>
      <c r="D127" s="37" t="n"/>
      <c r="E127" s="37" t="n"/>
      <c r="F127" s="37" t="n"/>
      <c r="G127" s="37" t="n"/>
      <c r="H127" s="37" t="n"/>
      <c r="I127" s="37" t="n"/>
      <c r="J127" s="44" t="n"/>
      <c r="K127" s="44" t="n"/>
      <c r="L127" s="44" t="n"/>
    </row>
    <row r="128">
      <c r="A128" s="18" t="inlineStr">
        <is>
          <t>Transport losses between prod and consumption sites</t>
        </is>
      </c>
      <c r="B128" s="36" t="inlineStr">
        <is>
          <t>% of total produced</t>
        </is>
      </c>
      <c r="C128" s="37" t="n"/>
      <c r="D128" s="37" t="n"/>
      <c r="E128" s="37" t="n"/>
      <c r="F128" s="37" t="n"/>
      <c r="G128" s="37" t="n"/>
      <c r="H128" s="37" t="n"/>
      <c r="I128" s="37" t="n"/>
      <c r="J128" s="44" t="n"/>
      <c r="K128" s="44" t="n"/>
      <c r="L128" s="44" t="n"/>
    </row>
    <row r="129">
      <c r="A129" s="16" t="inlineStr">
        <is>
          <t>Hydrogen conversion to liquid synthetic fuels</t>
        </is>
      </c>
      <c r="B129" s="16" t="n"/>
      <c r="C129" s="16" t="n"/>
      <c r="D129" s="16" t="n"/>
      <c r="E129" s="16" t="n"/>
      <c r="F129" s="16" t="n"/>
      <c r="G129" s="16" t="n"/>
      <c r="H129" s="16" t="n"/>
      <c r="I129" s="16" t="n"/>
      <c r="J129" s="44" t="n"/>
      <c r="K129" s="44" t="n"/>
      <c r="L129" s="44" t="n"/>
    </row>
    <row r="130">
      <c r="A130" s="17" t="inlineStr">
        <is>
          <t>Hydrogen feedstocks</t>
        </is>
      </c>
      <c r="B130" s="17" t="n"/>
      <c r="C130" s="17" t="n"/>
      <c r="D130" s="17" t="n"/>
      <c r="E130" s="17" t="n"/>
      <c r="F130" s="17" t="n"/>
      <c r="G130" s="17" t="n"/>
      <c r="H130" s="17" t="n"/>
      <c r="I130" s="17" t="n"/>
      <c r="J130" s="44" t="n"/>
      <c r="K130" s="44" t="n"/>
      <c r="L130" s="44" t="n"/>
    </row>
    <row r="131">
      <c r="A131" s="18" t="inlineStr">
        <is>
          <t>Total feedstocks</t>
        </is>
      </c>
      <c r="B131" s="18" t="inlineStr">
        <is>
          <t>Nm3</t>
        </is>
      </c>
      <c r="C131" s="37" t="n"/>
      <c r="D131" s="37" t="n"/>
      <c r="E131" s="37" t="n"/>
      <c r="F131" s="37" t="n"/>
      <c r="G131" s="37" t="n"/>
      <c r="H131" s="37" t="n"/>
      <c r="I131" s="37" t="n"/>
      <c r="J131" s="44" t="n"/>
      <c r="K131" s="44" t="n"/>
      <c r="L131" s="44" t="n"/>
    </row>
    <row r="132">
      <c r="A132" s="18" t="inlineStr">
        <is>
          <t>Total feedstocks</t>
        </is>
      </c>
      <c r="B132" s="18" t="inlineStr">
        <is>
          <t xml:space="preserve">EJ </t>
        </is>
      </c>
      <c r="C132" s="37" t="n"/>
      <c r="D132" s="37" t="n"/>
      <c r="E132" s="37" t="n"/>
      <c r="F132" s="37" t="n"/>
      <c r="G132" s="37" t="n"/>
      <c r="H132" s="37" t="n"/>
      <c r="I132" s="37" t="n"/>
      <c r="J132" s="44" t="n"/>
      <c r="K132" s="44" t="n"/>
      <c r="L132" s="44" t="n"/>
    </row>
    <row r="133">
      <c r="A133" s="17" t="inlineStr">
        <is>
          <t>Assets</t>
        </is>
      </c>
      <c r="B133" s="17" t="n"/>
      <c r="C133" s="17" t="n"/>
      <c r="D133" s="17" t="n"/>
      <c r="E133" s="17" t="n"/>
      <c r="F133" s="17" t="n"/>
      <c r="G133" s="17" t="n"/>
      <c r="H133" s="17" t="n"/>
      <c r="I133" s="17" t="n"/>
      <c r="J133" s="44" t="n"/>
      <c r="K133" s="44" t="n"/>
      <c r="L133" s="44" t="n"/>
    </row>
    <row r="134">
      <c r="A134" s="18" t="inlineStr">
        <is>
          <t>Number of facilities</t>
        </is>
      </c>
      <c r="B134" s="134" t="inlineStr">
        <is>
          <t>-</t>
        </is>
      </c>
      <c r="C134" s="37" t="n"/>
      <c r="D134" s="37" t="n"/>
      <c r="E134" s="37" t="n"/>
      <c r="F134" s="37" t="n"/>
      <c r="G134" s="37" t="n"/>
      <c r="H134" s="37" t="n"/>
      <c r="I134" s="37" t="n"/>
      <c r="J134" s="44" t="n"/>
      <c r="K134" s="44" t="n"/>
      <c r="L134" s="44" t="n"/>
    </row>
    <row r="135">
      <c r="A135" s="18" t="inlineStr">
        <is>
          <t xml:space="preserve">Maximum liquid synfuel capacity </t>
        </is>
      </c>
      <c r="B135" s="36" t="inlineStr">
        <is>
          <t>EJ/year</t>
        </is>
      </c>
      <c r="C135" s="37" t="n"/>
      <c r="D135" s="37" t="n"/>
      <c r="E135" s="37" t="n"/>
      <c r="F135" s="37" t="n"/>
      <c r="G135" s="37" t="n"/>
      <c r="H135" s="37" t="n"/>
      <c r="I135" s="37" t="n"/>
      <c r="J135" s="44" t="n"/>
      <c r="K135" s="44" t="n"/>
      <c r="L135" s="44" t="n"/>
    </row>
    <row r="136">
      <c r="A136" s="18" t="inlineStr">
        <is>
          <t>Transport losses between prod and consumption sites</t>
        </is>
      </c>
      <c r="B136" s="36" t="inlineStr">
        <is>
          <t>% of total produced</t>
        </is>
      </c>
      <c r="C136" s="37" t="n"/>
      <c r="D136" s="37" t="n"/>
      <c r="E136" s="37" t="n"/>
      <c r="F136" s="37" t="n"/>
      <c r="G136" s="37" t="n"/>
      <c r="H136" s="37" t="n"/>
      <c r="I136" s="37" t="n"/>
      <c r="J136" s="44" t="n"/>
      <c r="K136" s="44" t="n"/>
      <c r="L136" s="44" t="n"/>
    </row>
    <row r="137" ht="18" customHeight="1">
      <c r="A137" s="135" t="inlineStr">
        <is>
          <t>GASEOUS FUEL PRODUCTION ACTIVITIES</t>
        </is>
      </c>
      <c r="B137" s="135" t="n"/>
      <c r="C137" s="135" t="n"/>
      <c r="D137" s="135" t="n"/>
      <c r="E137" s="135" t="n"/>
      <c r="F137" s="135" t="n"/>
      <c r="G137" s="135" t="n"/>
      <c r="H137" s="135" t="n"/>
      <c r="I137" s="135" t="n"/>
      <c r="J137" s="44" t="n"/>
      <c r="K137" s="44" t="n"/>
      <c r="L137" s="44" t="n"/>
    </row>
    <row r="138">
      <c r="A138" s="17" t="inlineStr">
        <is>
          <t>Total Energy Products Production</t>
        </is>
      </c>
      <c r="B138" s="17" t="n"/>
      <c r="C138" s="17" t="n"/>
      <c r="D138" s="17" t="n"/>
      <c r="E138" s="17" t="n"/>
      <c r="F138" s="17" t="n"/>
      <c r="G138" s="17" t="n"/>
      <c r="H138" s="17" t="n"/>
      <c r="I138" s="17" t="n"/>
      <c r="J138" s="44" t="n"/>
      <c r="K138" s="44" t="n"/>
      <c r="L138" s="44" t="n"/>
    </row>
    <row r="139">
      <c r="A139" s="31" t="inlineStr">
        <is>
          <t>TOTAL CH4 from natural gas</t>
        </is>
      </c>
      <c r="B139" s="31" t="inlineStr">
        <is>
          <t>EJ</t>
        </is>
      </c>
      <c r="C139" s="37" t="n"/>
      <c r="D139" s="37" t="n"/>
      <c r="E139" s="37" t="n">
        <v>0.0292</v>
      </c>
      <c r="F139" s="37" t="n">
        <v>0.0292</v>
      </c>
      <c r="G139" s="37" t="n"/>
      <c r="H139" s="37" t="n"/>
      <c r="I139" s="37" t="n"/>
      <c r="J139" s="44" t="n"/>
      <c r="K139" s="44" t="n"/>
      <c r="L139" s="44" t="n"/>
    </row>
    <row r="140">
      <c r="A140" s="18" t="inlineStr">
        <is>
          <t xml:space="preserve"> of which: CNG</t>
        </is>
      </c>
      <c r="B140" s="18" t="inlineStr">
        <is>
          <t>EJ</t>
        </is>
      </c>
      <c r="C140" s="37" t="n"/>
      <c r="D140" s="37" t="n"/>
      <c r="E140" s="37" t="n">
        <v>0.0292</v>
      </c>
      <c r="F140" s="37" t="n">
        <v>0.0292</v>
      </c>
      <c r="G140" s="37" t="n"/>
      <c r="H140" s="37" t="n"/>
      <c r="I140" s="37" t="n"/>
      <c r="J140" s="44" t="n"/>
      <c r="K140" s="44" t="n"/>
      <c r="L140" s="44" t="n"/>
    </row>
    <row r="141">
      <c r="A141" s="18" t="inlineStr">
        <is>
          <t xml:space="preserve"> of which: LNG</t>
        </is>
      </c>
      <c r="B141" s="18" t="inlineStr">
        <is>
          <t>EJ</t>
        </is>
      </c>
      <c r="C141" s="37" t="n"/>
      <c r="D141" s="37" t="n"/>
      <c r="E141" s="37" t="n"/>
      <c r="F141" s="37" t="n"/>
      <c r="G141" s="37" t="n"/>
      <c r="H141" s="37" t="n"/>
      <c r="I141" s="37" t="n"/>
      <c r="J141" s="44" t="n"/>
      <c r="K141" s="44" t="n"/>
      <c r="L141" s="44" t="n"/>
    </row>
    <row r="142">
      <c r="A142" s="31" t="inlineStr">
        <is>
          <t>TOTAL CH4 from biomass</t>
        </is>
      </c>
      <c r="B142" s="31" t="inlineStr">
        <is>
          <t>EJ</t>
        </is>
      </c>
      <c r="C142" s="37" t="n"/>
      <c r="D142" s="37" t="n"/>
      <c r="E142" s="37" t="n"/>
      <c r="F142" s="37" t="n"/>
      <c r="G142" s="37" t="n"/>
      <c r="H142" s="37" t="n"/>
      <c r="I142" s="37" t="n"/>
      <c r="J142" s="44" t="n"/>
      <c r="K142" s="44" t="n"/>
      <c r="L142" s="44" t="n"/>
    </row>
    <row r="143">
      <c r="A143" s="18" t="inlineStr">
        <is>
          <t xml:space="preserve"> of which: bio-CNG</t>
        </is>
      </c>
      <c r="B143" s="18" t="inlineStr">
        <is>
          <t>EJ</t>
        </is>
      </c>
      <c r="C143" s="37" t="n"/>
      <c r="D143" s="37" t="n"/>
      <c r="E143" s="37" t="n"/>
      <c r="F143" s="37" t="n"/>
      <c r="G143" s="37" t="n"/>
      <c r="H143" s="37" t="n"/>
      <c r="I143" s="37" t="n"/>
      <c r="J143" s="44" t="n"/>
      <c r="K143" s="44" t="n"/>
      <c r="L143" s="44" t="n"/>
    </row>
    <row r="144">
      <c r="A144" s="18" t="inlineStr">
        <is>
          <t xml:space="preserve"> of which: bio-LNG</t>
        </is>
      </c>
      <c r="B144" s="18" t="inlineStr">
        <is>
          <t>EJ</t>
        </is>
      </c>
      <c r="C144" s="37" t="n"/>
      <c r="D144" s="37" t="n"/>
      <c r="E144" s="37" t="n"/>
      <c r="F144" s="37" t="n"/>
      <c r="G144" s="37" t="n"/>
      <c r="H144" s="37" t="n"/>
      <c r="I144" s="37" t="n"/>
      <c r="J144" s="44" t="n"/>
      <c r="K144" s="44" t="n"/>
      <c r="L144" s="44" t="n"/>
    </row>
    <row r="145">
      <c r="A145" s="31" t="inlineStr">
        <is>
          <t>TOTAL CH4 from H2 conversion</t>
        </is>
      </c>
      <c r="B145" s="31" t="inlineStr">
        <is>
          <t>EJ</t>
        </is>
      </c>
      <c r="C145" s="37" t="n"/>
      <c r="D145" s="37" t="n"/>
      <c r="E145" s="37" t="n"/>
      <c r="F145" s="37" t="n"/>
      <c r="G145" s="37" t="n"/>
      <c r="H145" s="37" t="n"/>
      <c r="I145" s="37" t="n"/>
      <c r="J145" s="44" t="n"/>
      <c r="K145" s="44" t="n"/>
      <c r="L145" s="44" t="n"/>
    </row>
    <row r="146">
      <c r="A146" s="18" t="inlineStr">
        <is>
          <t xml:space="preserve"> of which: syn-CNG</t>
        </is>
      </c>
      <c r="B146" s="18" t="inlineStr">
        <is>
          <t>EJ</t>
        </is>
      </c>
      <c r="C146" s="37" t="n"/>
      <c r="D146" s="37" t="n"/>
      <c r="E146" s="37" t="n"/>
      <c r="F146" s="37" t="n"/>
      <c r="G146" s="37" t="n"/>
      <c r="H146" s="37" t="n"/>
      <c r="I146" s="37" t="n"/>
      <c r="J146" s="44" t="n"/>
      <c r="K146" s="44" t="n"/>
      <c r="L146" s="44" t="n"/>
    </row>
    <row r="147">
      <c r="A147" s="18" t="inlineStr">
        <is>
          <t xml:space="preserve"> of which: syn-LNG</t>
        </is>
      </c>
      <c r="B147" s="18" t="inlineStr">
        <is>
          <t>EJ</t>
        </is>
      </c>
      <c r="C147" s="37" t="n"/>
      <c r="D147" s="37" t="n"/>
      <c r="E147" s="37" t="n"/>
      <c r="F147" s="37" t="n"/>
      <c r="G147" s="37" t="n"/>
      <c r="H147" s="37" t="n"/>
      <c r="I147" s="37" t="n"/>
      <c r="J147" s="44" t="n"/>
      <c r="K147" s="44" t="n"/>
      <c r="L147" s="44" t="n"/>
    </row>
    <row r="148">
      <c r="A148" s="31" t="inlineStr">
        <is>
          <t>TOTAL H2 generation</t>
        </is>
      </c>
      <c r="B148" s="31" t="inlineStr">
        <is>
          <t>EJ</t>
        </is>
      </c>
      <c r="C148" s="37" t="n"/>
      <c r="D148" s="37" t="n"/>
      <c r="E148" s="37" t="n"/>
      <c r="F148" s="37" t="n"/>
      <c r="G148" s="37" t="n"/>
      <c r="H148" s="37" t="n"/>
      <c r="I148" s="37" t="n"/>
      <c r="J148" s="44" t="n"/>
      <c r="K148" s="44" t="n"/>
      <c r="L148" s="44" t="n"/>
    </row>
    <row r="149">
      <c r="A149" s="17" t="inlineStr">
        <is>
          <t>Total activity-related energy consumption: onsite self-consumption and external power from the grid</t>
        </is>
      </c>
      <c r="B149" s="17" t="n"/>
      <c r="C149" s="17" t="n"/>
      <c r="D149" s="17" t="n"/>
      <c r="E149" s="17" t="n"/>
      <c r="F149" s="17" t="n"/>
      <c r="G149" s="17" t="n"/>
      <c r="H149" s="17" t="n"/>
      <c r="I149" s="17" t="n"/>
      <c r="J149" s="44" t="n"/>
      <c r="K149" s="44" t="n"/>
      <c r="L149" s="44" t="n"/>
    </row>
    <row r="150">
      <c r="A150" s="173" t="inlineStr">
        <is>
          <t>Energy consumption from power generation sector</t>
        </is>
      </c>
      <c r="B150" s="31" t="inlineStr">
        <is>
          <t>TWh</t>
        </is>
      </c>
      <c r="C150" s="37" t="n"/>
      <c r="D150" s="37" t="n"/>
      <c r="E150" s="37" t="n"/>
      <c r="F150" s="37" t="n"/>
      <c r="G150" s="37" t="n"/>
      <c r="H150" s="37" t="n"/>
      <c r="I150" s="37" t="n"/>
      <c r="J150" s="44" t="n"/>
      <c r="K150" s="44" t="n"/>
      <c r="L150" s="44" t="n"/>
    </row>
    <row r="151">
      <c r="A151" s="134" t="inlineStr">
        <is>
          <t xml:space="preserve"> - of which from natural gas conversion</t>
        </is>
      </c>
      <c r="B151" s="18" t="inlineStr">
        <is>
          <t>TWh</t>
        </is>
      </c>
      <c r="C151" s="37" t="n"/>
      <c r="D151" s="37" t="n"/>
      <c r="E151" s="37" t="n"/>
      <c r="F151" s="37" t="n"/>
      <c r="G151" s="37" t="n"/>
      <c r="H151" s="37" t="n"/>
      <c r="I151" s="37" t="n"/>
      <c r="J151" s="44" t="n"/>
      <c r="K151" s="44" t="n"/>
      <c r="L151" s="44" t="n"/>
    </row>
    <row r="152">
      <c r="A152" s="134" t="inlineStr">
        <is>
          <t xml:space="preserve"> - of which biomass conversion</t>
        </is>
      </c>
      <c r="B152" s="18" t="inlineStr">
        <is>
          <t>TWh</t>
        </is>
      </c>
      <c r="C152" s="37" t="n"/>
      <c r="D152" s="37" t="n"/>
      <c r="E152" s="37" t="n"/>
      <c r="F152" s="37" t="n"/>
      <c r="G152" s="37" t="n"/>
      <c r="H152" s="37" t="n"/>
      <c r="I152" s="37" t="n"/>
      <c r="J152" s="44" t="n"/>
      <c r="K152" s="44" t="n"/>
      <c r="L152" s="44" t="n"/>
    </row>
    <row r="153">
      <c r="A153" s="134" t="inlineStr">
        <is>
          <t xml:space="preserve"> - of which H2 conversion</t>
        </is>
      </c>
      <c r="B153" s="18" t="inlineStr">
        <is>
          <t>TWh</t>
        </is>
      </c>
      <c r="C153" s="37" t="n"/>
      <c r="D153" s="37" t="n"/>
      <c r="E153" s="37" t="n"/>
      <c r="F153" s="37" t="n"/>
      <c r="G153" s="37" t="n"/>
      <c r="H153" s="37" t="n"/>
      <c r="I153" s="37" t="n"/>
      <c r="J153" s="44" t="n"/>
      <c r="K153" s="44" t="n"/>
      <c r="L153" s="44" t="n"/>
    </row>
    <row r="154">
      <c r="A154" s="134" t="inlineStr">
        <is>
          <t xml:space="preserve"> - of which H2 generation</t>
        </is>
      </c>
      <c r="B154" s="18" t="inlineStr">
        <is>
          <t>TWh</t>
        </is>
      </c>
      <c r="C154" s="37" t="n"/>
      <c r="D154" s="37" t="n"/>
      <c r="E154" s="37" t="n"/>
      <c r="F154" s="37" t="n">
        <v>1.983051</v>
      </c>
      <c r="G154" s="37" t="n">
        <v>46.731357</v>
      </c>
      <c r="H154" s="37" t="n"/>
      <c r="I154" s="37" t="n"/>
      <c r="J154" s="44" t="n"/>
      <c r="K154" s="44" t="n"/>
      <c r="L154" s="44" t="n"/>
    </row>
    <row r="155">
      <c r="A155" s="173" t="inlineStr">
        <is>
          <t>Energy consumption from on-site combustion (self-consumption)</t>
        </is>
      </c>
      <c r="B155" s="31" t="inlineStr">
        <is>
          <t xml:space="preserve">EJ </t>
        </is>
      </c>
      <c r="C155" s="37" t="n"/>
      <c r="D155" s="37" t="n"/>
      <c r="E155" s="37" t="n"/>
      <c r="F155" s="37" t="n"/>
      <c r="G155" s="37" t="n"/>
      <c r="H155" s="37" t="n"/>
      <c r="I155" s="37" t="n"/>
      <c r="J155" s="44" t="n"/>
      <c r="K155" s="44" t="n"/>
      <c r="L155" s="44" t="n"/>
    </row>
    <row r="156">
      <c r="A156" s="134" t="inlineStr">
        <is>
          <t xml:space="preserve"> - of which from natural gas conversion</t>
        </is>
      </c>
      <c r="B156" s="18" t="inlineStr">
        <is>
          <t xml:space="preserve">EJ </t>
        </is>
      </c>
      <c r="C156" s="37" t="n"/>
      <c r="D156" s="37" t="n"/>
      <c r="E156" s="37" t="n"/>
      <c r="F156" s="37" t="n"/>
      <c r="G156" s="37" t="n"/>
      <c r="H156" s="37" t="n"/>
      <c r="I156" s="37" t="n"/>
      <c r="J156" s="44" t="n"/>
      <c r="K156" s="44" t="n"/>
      <c r="L156" s="44" t="n"/>
    </row>
    <row r="157">
      <c r="A157" s="134" t="inlineStr">
        <is>
          <t xml:space="preserve"> - of which biomass conversion</t>
        </is>
      </c>
      <c r="B157" s="18" t="inlineStr">
        <is>
          <t xml:space="preserve">EJ </t>
        </is>
      </c>
      <c r="C157" s="37" t="n"/>
      <c r="D157" s="37" t="n"/>
      <c r="E157" s="37" t="n"/>
      <c r="F157" s="37" t="n"/>
      <c r="G157" s="37" t="n"/>
      <c r="H157" s="37" t="n"/>
      <c r="I157" s="37" t="n"/>
      <c r="J157" s="44" t="n"/>
      <c r="K157" s="44" t="n"/>
      <c r="L157" s="44" t="n"/>
    </row>
    <row r="158">
      <c r="A158" s="134" t="inlineStr">
        <is>
          <t xml:space="preserve"> - of which H2 conversion</t>
        </is>
      </c>
      <c r="B158" s="18" t="inlineStr">
        <is>
          <t xml:space="preserve">EJ </t>
        </is>
      </c>
      <c r="C158" s="37" t="n"/>
      <c r="D158" s="37" t="n"/>
      <c r="E158" s="37" t="n"/>
      <c r="F158" s="37" t="n"/>
      <c r="G158" s="37" t="n"/>
      <c r="H158" s="37" t="n"/>
      <c r="I158" s="37" t="n"/>
      <c r="J158" s="44" t="n"/>
      <c r="K158" s="44" t="n"/>
      <c r="L158" s="44" t="n"/>
    </row>
    <row r="159">
      <c r="A159" s="134" t="inlineStr">
        <is>
          <t xml:space="preserve"> - of which H2 generation</t>
        </is>
      </c>
      <c r="B159" s="18" t="inlineStr">
        <is>
          <t xml:space="preserve">EJ </t>
        </is>
      </c>
      <c r="C159" s="37" t="n"/>
      <c r="D159" s="37" t="n"/>
      <c r="E159" s="37" t="n"/>
      <c r="F159" s="37" t="n">
        <v>0.007139</v>
      </c>
      <c r="G159" s="37" t="n">
        <v>0.168233</v>
      </c>
      <c r="H159" s="37" t="n"/>
      <c r="I159" s="37" t="n"/>
      <c r="J159" s="44" t="n"/>
      <c r="K159" s="44" t="n"/>
      <c r="L159" s="44" t="n"/>
    </row>
    <row r="160">
      <c r="A160" s="17" t="inlineStr">
        <is>
          <t>Total GHG emissions</t>
        </is>
      </c>
      <c r="B160" s="17" t="n"/>
      <c r="C160" s="17" t="n"/>
      <c r="D160" s="17" t="n"/>
      <c r="E160" s="17" t="n"/>
      <c r="F160" s="17" t="n"/>
      <c r="G160" s="17" t="n"/>
      <c r="H160" s="17" t="n"/>
      <c r="I160" s="17" t="n"/>
      <c r="J160" s="44" t="n"/>
      <c r="K160" s="44" t="n"/>
      <c r="L160" s="44" t="n"/>
    </row>
    <row r="161">
      <c r="A161" s="173" t="inlineStr">
        <is>
          <t>TOTAL Combustion CO2 emissions from energy consumption</t>
        </is>
      </c>
      <c r="B161" s="173" t="inlineStr">
        <is>
          <t>MtCO2</t>
        </is>
      </c>
      <c r="C161" s="37" t="n"/>
      <c r="D161" s="37" t="n"/>
      <c r="E161" s="37" t="n"/>
      <c r="F161" s="37" t="n"/>
      <c r="G161" s="37" t="n"/>
      <c r="H161" s="37" t="n"/>
      <c r="I161" s="37" t="n"/>
      <c r="J161" s="44" t="n"/>
      <c r="K161" s="44" t="n"/>
      <c r="L161" s="44" t="n"/>
    </row>
    <row r="162">
      <c r="A162" s="134" t="inlineStr">
        <is>
          <t xml:space="preserve"> - of which from natural gas conversion</t>
        </is>
      </c>
      <c r="B162" s="36" t="inlineStr">
        <is>
          <t>MtCO2</t>
        </is>
      </c>
      <c r="C162" s="37" t="n"/>
      <c r="D162" s="37" t="n"/>
      <c r="E162" s="37" t="n"/>
      <c r="F162" s="37" t="n"/>
      <c r="G162" s="37" t="n"/>
      <c r="H162" s="37" t="n"/>
      <c r="I162" s="37" t="n"/>
      <c r="J162" s="44" t="n"/>
      <c r="K162" s="44" t="n"/>
      <c r="L162" s="44" t="n"/>
    </row>
    <row r="163">
      <c r="A163" s="134" t="inlineStr">
        <is>
          <t xml:space="preserve"> - of which biomass conversion</t>
        </is>
      </c>
      <c r="B163" s="36" t="inlineStr">
        <is>
          <t>MtCO2</t>
        </is>
      </c>
      <c r="C163" s="37" t="n"/>
      <c r="D163" s="37" t="n"/>
      <c r="E163" s="37" t="n"/>
      <c r="F163" s="37" t="n"/>
      <c r="G163" s="37" t="n"/>
      <c r="H163" s="37" t="n"/>
      <c r="I163" s="37" t="n"/>
      <c r="J163" s="44" t="n"/>
      <c r="K163" s="44" t="n"/>
      <c r="L163" s="44" t="n"/>
    </row>
    <row r="164">
      <c r="A164" s="134" t="inlineStr">
        <is>
          <t xml:space="preserve"> - of which H2 conversion</t>
        </is>
      </c>
      <c r="B164" s="36" t="inlineStr">
        <is>
          <t>MtCO2</t>
        </is>
      </c>
      <c r="C164" s="37" t="n"/>
      <c r="D164" s="37" t="n"/>
      <c r="E164" s="37" t="n"/>
      <c r="F164" s="37" t="n"/>
      <c r="G164" s="37" t="n"/>
      <c r="H164" s="37" t="n"/>
      <c r="I164" s="37" t="n"/>
      <c r="J164" s="44" t="n"/>
      <c r="K164" s="44" t="n"/>
      <c r="L164" s="44" t="n"/>
    </row>
    <row r="165">
      <c r="A165" s="134" t="inlineStr">
        <is>
          <t xml:space="preserve"> - of which H2 generation</t>
        </is>
      </c>
      <c r="B165" s="36" t="inlineStr">
        <is>
          <t>MtCO2</t>
        </is>
      </c>
      <c r="C165" s="37" t="n"/>
      <c r="D165" s="37" t="n"/>
      <c r="E165" s="37" t="n"/>
      <c r="F165" s="37" t="n"/>
      <c r="G165" s="37" t="n"/>
      <c r="H165" s="37" t="n"/>
      <c r="I165" s="37" t="n"/>
      <c r="J165" s="44" t="n"/>
      <c r="K165" s="44" t="n"/>
      <c r="L165" s="44" t="n"/>
    </row>
    <row r="166">
      <c r="A166" s="173" t="inlineStr">
        <is>
          <t>Combustion non-CO2 emissions from energy consumption</t>
        </is>
      </c>
      <c r="B166" s="173" t="inlineStr">
        <is>
          <t>MtCO2eq</t>
        </is>
      </c>
      <c r="C166" s="37" t="n"/>
      <c r="D166" s="37" t="n"/>
      <c r="E166" s="37" t="n"/>
      <c r="F166" s="37" t="n"/>
      <c r="G166" s="37" t="n"/>
      <c r="H166" s="37" t="n"/>
      <c r="I166" s="37" t="n"/>
      <c r="J166" s="44" t="n"/>
      <c r="K166" s="44" t="n"/>
      <c r="L166" s="44" t="n"/>
    </row>
    <row r="167">
      <c r="A167" s="134" t="inlineStr">
        <is>
          <t xml:space="preserve"> - of which from natural gas conversion</t>
        </is>
      </c>
      <c r="B167" s="36" t="inlineStr">
        <is>
          <t>MtCO2eq</t>
        </is>
      </c>
      <c r="C167" s="37" t="n"/>
      <c r="D167" s="37" t="n"/>
      <c r="E167" s="37" t="n"/>
      <c r="F167" s="37" t="n"/>
      <c r="G167" s="37" t="n"/>
      <c r="H167" s="37" t="n"/>
      <c r="I167" s="37" t="n"/>
      <c r="J167" s="44" t="n"/>
      <c r="K167" s="44" t="n"/>
      <c r="L167" s="44" t="n"/>
    </row>
    <row r="168">
      <c r="A168" s="134" t="inlineStr">
        <is>
          <t xml:space="preserve"> - of which biomass conversion</t>
        </is>
      </c>
      <c r="B168" s="36" t="inlineStr">
        <is>
          <t>MtCO2eq</t>
        </is>
      </c>
      <c r="C168" s="37" t="n"/>
      <c r="D168" s="37" t="n"/>
      <c r="E168" s="37" t="n"/>
      <c r="F168" s="37" t="n"/>
      <c r="G168" s="37" t="n"/>
      <c r="H168" s="37" t="n"/>
      <c r="I168" s="37" t="n"/>
      <c r="J168" s="44" t="n"/>
      <c r="K168" s="44" t="n"/>
      <c r="L168" s="44" t="n"/>
    </row>
    <row r="169">
      <c r="A169" s="134" t="inlineStr">
        <is>
          <t xml:space="preserve"> - of which H2 conversion</t>
        </is>
      </c>
      <c r="B169" s="36" t="inlineStr">
        <is>
          <t>MtCO2eq</t>
        </is>
      </c>
      <c r="C169" s="37" t="n"/>
      <c r="D169" s="37" t="n"/>
      <c r="E169" s="37" t="n"/>
      <c r="F169" s="37" t="n"/>
      <c r="G169" s="37" t="n"/>
      <c r="H169" s="37" t="n"/>
      <c r="I169" s="37" t="n"/>
      <c r="J169" s="44" t="n"/>
      <c r="K169" s="44" t="n"/>
      <c r="L169" s="44" t="n"/>
    </row>
    <row r="170">
      <c r="A170" s="134" t="inlineStr">
        <is>
          <t xml:space="preserve"> - of which H2 generation</t>
        </is>
      </c>
      <c r="B170" s="36" t="inlineStr">
        <is>
          <t>MtCO2eq</t>
        </is>
      </c>
      <c r="C170" s="37" t="n"/>
      <c r="D170" s="37" t="n"/>
      <c r="E170" s="37" t="n"/>
      <c r="F170" s="37" t="n"/>
      <c r="G170" s="37" t="n"/>
      <c r="H170" s="37" t="n"/>
      <c r="I170" s="37" t="n"/>
      <c r="J170" s="44" t="n"/>
      <c r="K170" s="44" t="n"/>
      <c r="L170" s="44" t="n"/>
    </row>
    <row r="171">
      <c r="A171" s="173" t="inlineStr">
        <is>
          <t>Fugitive CO2 emissions</t>
        </is>
      </c>
      <c r="B171" s="173" t="inlineStr">
        <is>
          <t>MtCO2</t>
        </is>
      </c>
      <c r="C171" s="37" t="n"/>
      <c r="D171" s="37" t="n"/>
      <c r="E171" s="37" t="n"/>
      <c r="F171" s="37" t="n"/>
      <c r="G171" s="37" t="n"/>
      <c r="H171" s="37" t="n"/>
      <c r="I171" s="37" t="n"/>
      <c r="J171" s="44" t="n"/>
      <c r="K171" s="44" t="n"/>
      <c r="L171" s="44" t="n"/>
    </row>
    <row r="172">
      <c r="A172" s="134" t="inlineStr">
        <is>
          <t xml:space="preserve"> - of which from natural gas conversion</t>
        </is>
      </c>
      <c r="B172" s="36" t="inlineStr">
        <is>
          <t>MtCO2</t>
        </is>
      </c>
      <c r="C172" s="37" t="n"/>
      <c r="D172" s="37" t="n"/>
      <c r="E172" s="37" t="n"/>
      <c r="F172" s="37" t="n"/>
      <c r="G172" s="37" t="n"/>
      <c r="H172" s="37" t="n"/>
      <c r="I172" s="37" t="n"/>
      <c r="J172" s="44" t="n"/>
      <c r="K172" s="44" t="n"/>
      <c r="L172" s="44" t="n"/>
    </row>
    <row r="173">
      <c r="A173" s="134" t="inlineStr">
        <is>
          <t xml:space="preserve"> - of which biomass conversion</t>
        </is>
      </c>
      <c r="B173" s="36" t="inlineStr">
        <is>
          <t>MtCO2</t>
        </is>
      </c>
      <c r="C173" s="37" t="n"/>
      <c r="D173" s="37" t="n"/>
      <c r="E173" s="37" t="n"/>
      <c r="F173" s="37" t="n"/>
      <c r="G173" s="37" t="n"/>
      <c r="H173" s="37" t="n"/>
      <c r="I173" s="37" t="n"/>
      <c r="J173" s="44" t="n"/>
      <c r="K173" s="44" t="n"/>
      <c r="L173" s="44" t="n"/>
    </row>
    <row r="174">
      <c r="A174" s="134" t="inlineStr">
        <is>
          <t xml:space="preserve"> - of which H2 conversion</t>
        </is>
      </c>
      <c r="B174" s="36" t="inlineStr">
        <is>
          <t>MtCO2</t>
        </is>
      </c>
      <c r="C174" s="37" t="n"/>
      <c r="D174" s="37" t="n"/>
      <c r="E174" s="37" t="n"/>
      <c r="F174" s="37" t="n"/>
      <c r="G174" s="37" t="n"/>
      <c r="H174" s="37" t="n"/>
      <c r="I174" s="37" t="n"/>
      <c r="J174" s="44" t="n"/>
      <c r="K174" s="44" t="n"/>
      <c r="L174" s="44" t="n"/>
    </row>
    <row r="175">
      <c r="A175" s="134" t="inlineStr">
        <is>
          <t xml:space="preserve"> - of which H2 generation</t>
        </is>
      </c>
      <c r="B175" s="36" t="inlineStr">
        <is>
          <t>MtCO2</t>
        </is>
      </c>
      <c r="C175" s="37" t="n"/>
      <c r="D175" s="37" t="n"/>
      <c r="E175" s="37" t="n"/>
      <c r="F175" s="37" t="n"/>
      <c r="G175" s="37" t="n"/>
      <c r="H175" s="37" t="n"/>
      <c r="I175" s="37" t="n"/>
      <c r="J175" s="44" t="n"/>
      <c r="K175" s="44" t="n"/>
      <c r="L175" s="44" t="n"/>
    </row>
    <row r="176">
      <c r="A176" s="173" t="inlineStr">
        <is>
          <t>Fugitive non-CO2 emissions (CH4 mostly)</t>
        </is>
      </c>
      <c r="B176" s="173" t="inlineStr">
        <is>
          <t>MtCO2eq</t>
        </is>
      </c>
      <c r="C176" s="37" t="n"/>
      <c r="D176" s="37" t="n"/>
      <c r="E176" s="37" t="n"/>
      <c r="F176" s="37" t="n"/>
      <c r="G176" s="37" t="n"/>
      <c r="H176" s="37" t="n"/>
      <c r="I176" s="37" t="n"/>
      <c r="J176" s="44" t="n"/>
      <c r="K176" s="44" t="n"/>
      <c r="L176" s="44" t="n"/>
    </row>
    <row r="177">
      <c r="A177" s="134" t="inlineStr">
        <is>
          <t xml:space="preserve"> - of which from natural gas conversion</t>
        </is>
      </c>
      <c r="B177" s="36" t="inlineStr">
        <is>
          <t>MtCO2eq</t>
        </is>
      </c>
      <c r="C177" s="37" t="n"/>
      <c r="D177" s="37" t="n"/>
      <c r="E177" s="37" t="n"/>
      <c r="F177" s="37" t="n"/>
      <c r="G177" s="37" t="n"/>
      <c r="H177" s="37" t="n"/>
      <c r="I177" s="37" t="n"/>
      <c r="J177" s="44" t="n"/>
      <c r="K177" s="44" t="n"/>
      <c r="L177" s="44" t="n"/>
    </row>
    <row r="178">
      <c r="A178" s="134" t="inlineStr">
        <is>
          <t xml:space="preserve"> - of which biomass conversion</t>
        </is>
      </c>
      <c r="B178" s="36" t="inlineStr">
        <is>
          <t>MtCO2eq</t>
        </is>
      </c>
      <c r="C178" s="37" t="n"/>
      <c r="D178" s="37" t="n"/>
      <c r="E178" s="37" t="n"/>
      <c r="F178" s="37" t="n"/>
      <c r="G178" s="37" t="n"/>
      <c r="H178" s="37" t="n"/>
      <c r="I178" s="37" t="n"/>
      <c r="J178" s="44" t="n"/>
      <c r="K178" s="44" t="n"/>
      <c r="L178" s="44" t="n"/>
    </row>
    <row r="179">
      <c r="A179" s="134" t="inlineStr">
        <is>
          <t xml:space="preserve"> - of which H2 conversion</t>
        </is>
      </c>
      <c r="B179" s="36" t="inlineStr">
        <is>
          <t>MtCO2eq</t>
        </is>
      </c>
      <c r="C179" s="37" t="n"/>
      <c r="D179" s="37" t="n"/>
      <c r="E179" s="37" t="n"/>
      <c r="F179" s="37" t="n"/>
      <c r="G179" s="37" t="n"/>
      <c r="H179" s="37" t="n"/>
      <c r="I179" s="37" t="n"/>
      <c r="J179" s="44" t="n"/>
      <c r="K179" s="44" t="n"/>
      <c r="L179" s="44" t="n"/>
    </row>
    <row r="180">
      <c r="A180" s="134" t="inlineStr">
        <is>
          <t xml:space="preserve"> - of which H2 generation</t>
        </is>
      </c>
      <c r="B180" s="36" t="inlineStr">
        <is>
          <t>MtCO2eq</t>
        </is>
      </c>
      <c r="C180" s="37" t="n"/>
      <c r="D180" s="37" t="n"/>
      <c r="E180" s="37" t="n"/>
      <c r="F180" s="37" t="n"/>
      <c r="G180" s="37" t="n"/>
      <c r="H180" s="37" t="n"/>
      <c r="I180" s="37" t="n"/>
      <c r="J180" s="44" t="n"/>
      <c r="K180" s="44" t="n"/>
      <c r="L180" s="44" t="n"/>
    </row>
    <row r="181">
      <c r="A181" s="17" t="inlineStr">
        <is>
          <t>Estimated CO2 captured and stored</t>
        </is>
      </c>
      <c r="B181" s="17" t="n"/>
      <c r="C181" s="17" t="n"/>
      <c r="D181" s="17" t="n"/>
      <c r="E181" s="17" t="n"/>
      <c r="F181" s="17" t="n"/>
      <c r="G181" s="17" t="n"/>
      <c r="H181" s="17" t="n"/>
      <c r="I181" s="17" t="n"/>
      <c r="J181" s="44" t="n"/>
      <c r="K181" s="44" t="n"/>
      <c r="L181" s="44" t="n"/>
    </row>
    <row r="182">
      <c r="A182" s="19" t="inlineStr">
        <is>
          <t>TOTAL CO2 captured and stored</t>
        </is>
      </c>
      <c r="B182" s="99" t="inlineStr">
        <is>
          <t>MtCO2 captured &amp; stored (positive values)</t>
        </is>
      </c>
      <c r="C182" s="37" t="n"/>
      <c r="D182" s="37" t="n"/>
      <c r="E182" s="37" t="n"/>
      <c r="F182" s="37" t="n"/>
      <c r="G182" s="37" t="n"/>
      <c r="H182" s="37" t="n"/>
      <c r="I182" s="37" t="n"/>
      <c r="J182" s="44" t="n"/>
      <c r="K182" s="44" t="n"/>
      <c r="L182" s="44" t="n"/>
    </row>
    <row r="183">
      <c r="A183" s="16" t="inlineStr">
        <is>
          <t>Gaseous fuel production activities: details from fossil natural gas conversion in CNG, LNG</t>
        </is>
      </c>
      <c r="B183" s="16" t="n"/>
      <c r="C183" s="16" t="n"/>
      <c r="D183" s="16" t="n"/>
      <c r="E183" s="16" t="n"/>
      <c r="F183" s="16" t="n"/>
      <c r="G183" s="16" t="n"/>
      <c r="H183" s="16" t="n"/>
      <c r="I183" s="16" t="n"/>
      <c r="J183" s="44" t="n"/>
      <c r="K183" s="44" t="n"/>
      <c r="L183" s="44" t="n"/>
    </row>
    <row r="184">
      <c r="A184" s="17" t="inlineStr">
        <is>
          <t>Feedstocks</t>
        </is>
      </c>
      <c r="B184" s="17" t="n"/>
      <c r="C184" s="17" t="n"/>
      <c r="D184" s="17" t="n"/>
      <c r="E184" s="17" t="n"/>
      <c r="F184" s="17" t="n"/>
      <c r="G184" s="17" t="n"/>
      <c r="H184" s="17" t="n"/>
      <c r="I184" s="17" t="n"/>
      <c r="J184" s="44" t="n"/>
      <c r="K184" s="44" t="n"/>
      <c r="L184" s="44" t="n"/>
    </row>
    <row r="185">
      <c r="A185" s="18" t="inlineStr">
        <is>
          <t>TOTAL Natural gas</t>
        </is>
      </c>
      <c r="B185" s="18" t="inlineStr">
        <is>
          <t>Mt</t>
        </is>
      </c>
      <c r="C185" s="37" t="n"/>
      <c r="D185" s="37" t="n"/>
      <c r="E185" s="37" t="n"/>
      <c r="F185" s="37" t="n"/>
      <c r="G185" s="37" t="n"/>
      <c r="H185" s="37" t="n"/>
      <c r="I185" s="37" t="n"/>
      <c r="J185" s="44" t="n"/>
      <c r="K185" s="44" t="n"/>
      <c r="L185" s="44" t="n"/>
    </row>
    <row r="186">
      <c r="A186" s="18" t="inlineStr">
        <is>
          <t>TOTAL Natural gas</t>
        </is>
      </c>
      <c r="B186" s="18" t="inlineStr">
        <is>
          <t xml:space="preserve">EJ </t>
        </is>
      </c>
      <c r="C186" s="37" t="n"/>
      <c r="D186" s="37" t="n"/>
      <c r="E186" s="37" t="n">
        <v>0.147837</v>
      </c>
      <c r="F186" s="37" t="n">
        <v>0.126378</v>
      </c>
      <c r="G186" s="37" t="n">
        <v>0.16676</v>
      </c>
      <c r="H186" s="37" t="n"/>
      <c r="I186" s="37" t="n"/>
      <c r="J186" s="44" t="n"/>
      <c r="K186" s="44" t="n"/>
      <c r="L186" s="44" t="n"/>
    </row>
    <row r="187">
      <c r="A187" s="17" t="inlineStr">
        <is>
          <t>Assets</t>
        </is>
      </c>
      <c r="B187" s="17" t="n"/>
      <c r="C187" s="17" t="n"/>
      <c r="D187" s="17" t="n"/>
      <c r="E187" s="17" t="n"/>
      <c r="F187" s="17" t="n"/>
      <c r="G187" s="17" t="n"/>
      <c r="H187" s="17" t="n"/>
      <c r="I187" s="17" t="n"/>
      <c r="J187" s="44" t="n"/>
      <c r="K187" s="44" t="n"/>
      <c r="L187" s="44" t="n"/>
    </row>
    <row r="188">
      <c r="A188" s="18" t="inlineStr">
        <is>
          <t>Number of CNG facilities</t>
        </is>
      </c>
      <c r="B188" s="134" t="inlineStr">
        <is>
          <t>-</t>
        </is>
      </c>
      <c r="C188" s="37" t="n"/>
      <c r="D188" s="37" t="n"/>
      <c r="E188" s="37" t="n"/>
      <c r="F188" s="37" t="n"/>
      <c r="G188" s="37" t="n"/>
      <c r="H188" s="37" t="n"/>
      <c r="I188" s="37" t="n"/>
      <c r="J188" s="44" t="n"/>
      <c r="K188" s="44" t="n"/>
      <c r="L188" s="44" t="n"/>
    </row>
    <row r="189">
      <c r="A189" s="18" t="inlineStr">
        <is>
          <t>Number of LNG facilities</t>
        </is>
      </c>
      <c r="B189" s="134" t="inlineStr">
        <is>
          <t>-</t>
        </is>
      </c>
      <c r="C189" s="37" t="n"/>
      <c r="D189" s="37" t="n"/>
      <c r="E189" s="37" t="n"/>
      <c r="F189" s="37" t="n"/>
      <c r="G189" s="37" t="n"/>
      <c r="H189" s="37" t="n"/>
      <c r="I189" s="37" t="n"/>
      <c r="J189" s="44" t="n"/>
      <c r="K189" s="44" t="n"/>
      <c r="L189" s="44" t="n"/>
    </row>
    <row r="190">
      <c r="A190" s="18" t="inlineStr">
        <is>
          <t xml:space="preserve">Maximum CNG capacity </t>
        </is>
      </c>
      <c r="B190" s="36" t="inlineStr">
        <is>
          <t>EJ/year</t>
        </is>
      </c>
      <c r="C190" s="37" t="n"/>
      <c r="D190" s="37" t="n"/>
      <c r="E190" s="37" t="n"/>
      <c r="F190" s="37" t="n"/>
      <c r="G190" s="37" t="n"/>
      <c r="H190" s="37" t="n"/>
      <c r="I190" s="37" t="n"/>
      <c r="J190" s="44" t="n"/>
      <c r="K190" s="44" t="n"/>
      <c r="L190" s="44" t="n"/>
    </row>
    <row r="191">
      <c r="A191" s="18" t="inlineStr">
        <is>
          <t xml:space="preserve">Maximum LNG capacity </t>
        </is>
      </c>
      <c r="B191" s="36" t="inlineStr">
        <is>
          <t>EJ/year</t>
        </is>
      </c>
      <c r="C191" s="37" t="n"/>
      <c r="D191" s="37" t="n"/>
      <c r="E191" s="37" t="n"/>
      <c r="F191" s="37" t="n"/>
      <c r="G191" s="37" t="n"/>
      <c r="H191" s="37" t="n"/>
      <c r="I191" s="37" t="n"/>
      <c r="J191" s="44" t="n"/>
      <c r="K191" s="44" t="n"/>
      <c r="L191" s="44" t="n"/>
    </row>
    <row r="192">
      <c r="A192" s="18" t="inlineStr">
        <is>
          <t>Transport losses between prod and consumption sites</t>
        </is>
      </c>
      <c r="B192" s="36" t="inlineStr">
        <is>
          <t>% of total produced</t>
        </is>
      </c>
      <c r="C192" s="37" t="n"/>
      <c r="D192" s="37" t="n"/>
      <c r="E192" s="37" t="n"/>
      <c r="F192" s="37" t="n"/>
      <c r="G192" s="37" t="n"/>
      <c r="H192" s="37" t="n"/>
      <c r="I192" s="37" t="n"/>
      <c r="J192" s="44" t="n"/>
      <c r="K192" s="44" t="n"/>
      <c r="L192" s="44" t="n"/>
    </row>
    <row r="193">
      <c r="A193" s="16" t="inlineStr">
        <is>
          <t>Gaseous fuel production activities: details from biomass conversion to biogas (bio-CNG &amp; bio-LNG)</t>
        </is>
      </c>
      <c r="B193" s="16" t="n"/>
      <c r="C193" s="16" t="n"/>
      <c r="D193" s="16" t="n"/>
      <c r="E193" s="16" t="n"/>
      <c r="F193" s="16" t="n"/>
      <c r="G193" s="16" t="n"/>
      <c r="H193" s="16" t="n"/>
      <c r="I193" s="16" t="n"/>
      <c r="J193" s="44" t="n"/>
      <c r="K193" s="44" t="n"/>
      <c r="L193" s="44" t="n"/>
    </row>
    <row r="194">
      <c r="A194" s="17" t="inlineStr">
        <is>
          <t>Biomass feedstocks for energy use</t>
        </is>
      </c>
      <c r="B194" s="17" t="n"/>
      <c r="C194" s="17" t="n"/>
      <c r="D194" s="17" t="n"/>
      <c r="E194" s="17" t="n"/>
      <c r="F194" s="17" t="n"/>
      <c r="G194" s="17" t="n"/>
      <c r="H194" s="17" t="n"/>
      <c r="I194" s="17" t="n"/>
      <c r="J194" s="44" t="n"/>
      <c r="K194" s="44" t="n"/>
      <c r="L194" s="44" t="n"/>
    </row>
    <row r="195">
      <c r="A195" s="18" t="inlineStr">
        <is>
          <t>TOTAL feedstocks</t>
        </is>
      </c>
      <c r="B195" s="18" t="inlineStr">
        <is>
          <t>Mt</t>
        </is>
      </c>
      <c r="C195" s="37" t="n"/>
      <c r="D195" s="37" t="n"/>
      <c r="E195" s="37" t="n"/>
      <c r="F195" s="37" t="n"/>
      <c r="G195" s="37" t="n"/>
      <c r="H195" s="37" t="n"/>
      <c r="I195" s="37" t="n"/>
      <c r="J195" s="44" t="n"/>
      <c r="K195" s="44" t="n"/>
      <c r="L195" s="44" t="n"/>
    </row>
    <row r="196">
      <c r="A196" s="18" t="inlineStr">
        <is>
          <t>feedstocks from crop culture</t>
        </is>
      </c>
      <c r="B196" s="18" t="inlineStr">
        <is>
          <t>Mt</t>
        </is>
      </c>
      <c r="C196" s="37" t="n"/>
      <c r="D196" s="37" t="n"/>
      <c r="E196" s="37" t="n"/>
      <c r="F196" s="37" t="n"/>
      <c r="G196" s="37" t="n"/>
      <c r="H196" s="37" t="n"/>
      <c r="I196" s="37" t="n"/>
      <c r="J196" s="44" t="n"/>
      <c r="K196" s="44" t="n"/>
      <c r="L196" s="44" t="n"/>
    </row>
    <row r="197">
      <c r="A197" s="18" t="inlineStr">
        <is>
          <t>feedstocks from livestock manure</t>
        </is>
      </c>
      <c r="B197" s="18" t="inlineStr">
        <is>
          <t>Mt</t>
        </is>
      </c>
      <c r="C197" s="37" t="n"/>
      <c r="D197" s="37" t="n"/>
      <c r="E197" s="37" t="n"/>
      <c r="F197" s="37" t="n"/>
      <c r="G197" s="37" t="n"/>
      <c r="H197" s="37" t="n"/>
      <c r="I197" s="37" t="n"/>
      <c r="J197" s="44" t="n"/>
      <c r="K197" s="44" t="n"/>
      <c r="L197" s="44" t="n"/>
    </row>
    <row r="198">
      <c r="A198" s="18" t="inlineStr">
        <is>
          <t>feedstocks from water treatment plants</t>
        </is>
      </c>
      <c r="B198" s="18" t="inlineStr">
        <is>
          <t>Mt</t>
        </is>
      </c>
      <c r="C198" s="37" t="n"/>
      <c r="D198" s="37" t="n"/>
      <c r="E198" s="37" t="n"/>
      <c r="F198" s="37" t="n"/>
      <c r="G198" s="37" t="n"/>
      <c r="H198" s="37" t="n"/>
      <c r="I198" s="37" t="n"/>
      <c r="J198" s="44" t="n"/>
      <c r="K198" s="44" t="n"/>
      <c r="L198" s="44" t="n"/>
    </row>
    <row r="199">
      <c r="A199" s="18" t="inlineStr">
        <is>
          <t>other feedstocks</t>
        </is>
      </c>
      <c r="B199" s="18" t="inlineStr">
        <is>
          <t>Mt</t>
        </is>
      </c>
      <c r="C199" s="37" t="n"/>
      <c r="D199" s="37" t="n"/>
      <c r="E199" s="37" t="n"/>
      <c r="F199" s="37" t="n"/>
      <c r="G199" s="37" t="n"/>
      <c r="H199" s="37" t="n"/>
      <c r="I199" s="37" t="n"/>
      <c r="J199" s="44" t="n"/>
      <c r="K199" s="44" t="n"/>
      <c r="L199" s="44" t="n"/>
    </row>
    <row r="200">
      <c r="A200" s="18" t="inlineStr">
        <is>
          <t>TOTAL feedstocks</t>
        </is>
      </c>
      <c r="B200" s="18" t="inlineStr">
        <is>
          <t xml:space="preserve">EJ </t>
        </is>
      </c>
      <c r="C200" s="37" t="n"/>
      <c r="D200" s="37" t="n"/>
      <c r="E200" s="37" t="n"/>
      <c r="F200" s="37" t="n"/>
      <c r="G200" s="37" t="n"/>
      <c r="H200" s="37" t="n"/>
      <c r="I200" s="37" t="n"/>
      <c r="J200" s="44" t="n"/>
      <c r="K200" s="44" t="n"/>
      <c r="L200" s="44" t="n"/>
    </row>
    <row r="201">
      <c r="A201" s="18" t="inlineStr">
        <is>
          <t>feedstocks from crop culture</t>
        </is>
      </c>
      <c r="B201" s="18" t="inlineStr">
        <is>
          <t xml:space="preserve">EJ </t>
        </is>
      </c>
      <c r="C201" s="37" t="n"/>
      <c r="D201" s="37" t="n"/>
      <c r="E201" s="37" t="n"/>
      <c r="F201" s="37" t="n"/>
      <c r="G201" s="37" t="n"/>
      <c r="H201" s="37" t="n"/>
      <c r="I201" s="37" t="n"/>
      <c r="J201" s="44" t="n"/>
      <c r="K201" s="44" t="n"/>
      <c r="L201" s="44" t="n"/>
    </row>
    <row r="202">
      <c r="A202" s="18" t="inlineStr">
        <is>
          <t>feedstocks from livestock manure</t>
        </is>
      </c>
      <c r="B202" s="18" t="inlineStr">
        <is>
          <t xml:space="preserve">EJ </t>
        </is>
      </c>
      <c r="C202" s="37" t="n"/>
      <c r="D202" s="37" t="n"/>
      <c r="E202" s="37" t="n"/>
      <c r="F202" s="37" t="n"/>
      <c r="G202" s="37" t="n"/>
      <c r="H202" s="37" t="n"/>
      <c r="I202" s="37" t="n"/>
      <c r="J202" s="44" t="n"/>
      <c r="K202" s="44" t="n"/>
      <c r="L202" s="44" t="n"/>
    </row>
    <row r="203">
      <c r="A203" s="18" t="inlineStr">
        <is>
          <t>feedstocks from water treatment plants</t>
        </is>
      </c>
      <c r="B203" s="18" t="inlineStr">
        <is>
          <t xml:space="preserve">EJ </t>
        </is>
      </c>
      <c r="C203" s="37" t="n"/>
      <c r="D203" s="37" t="n"/>
      <c r="E203" s="37" t="n"/>
      <c r="F203" s="37" t="n"/>
      <c r="G203" s="37" t="n"/>
      <c r="H203" s="37" t="n"/>
      <c r="I203" s="37" t="n"/>
      <c r="J203" s="44" t="n"/>
      <c r="K203" s="44" t="n"/>
      <c r="L203" s="44" t="n"/>
    </row>
    <row r="204">
      <c r="A204" s="18" t="inlineStr">
        <is>
          <t>other feedstocks</t>
        </is>
      </c>
      <c r="B204" s="18" t="inlineStr">
        <is>
          <t xml:space="preserve">EJ </t>
        </is>
      </c>
      <c r="C204" s="37" t="n"/>
      <c r="D204" s="37" t="n"/>
      <c r="E204" s="37" t="n"/>
      <c r="F204" s="37" t="n"/>
      <c r="G204" s="37" t="n"/>
      <c r="H204" s="37" t="n"/>
      <c r="I204" s="37" t="n"/>
      <c r="J204" s="44" t="n"/>
      <c r="K204" s="44" t="n"/>
      <c r="L204" s="44" t="n"/>
    </row>
    <row r="205">
      <c r="A205" s="17" t="inlineStr">
        <is>
          <t>Assets</t>
        </is>
      </c>
      <c r="B205" s="17" t="n"/>
      <c r="C205" s="17" t="n"/>
      <c r="D205" s="17" t="n"/>
      <c r="E205" s="17" t="n"/>
      <c r="F205" s="17" t="n"/>
      <c r="G205" s="17" t="n"/>
      <c r="H205" s="17" t="n"/>
      <c r="I205" s="17" t="n"/>
      <c r="J205" s="44" t="n"/>
      <c r="K205" s="44" t="n"/>
      <c r="L205" s="44" t="n"/>
    </row>
    <row r="206">
      <c r="A206" s="18" t="inlineStr">
        <is>
          <t>Number of production sites with compression facilities</t>
        </is>
      </c>
      <c r="B206" s="134" t="inlineStr">
        <is>
          <t>-</t>
        </is>
      </c>
      <c r="C206" s="37" t="n"/>
      <c r="D206" s="37" t="n"/>
      <c r="E206" s="37" t="n"/>
      <c r="F206" s="37" t="n"/>
      <c r="G206" s="37" t="n"/>
      <c r="H206" s="37" t="n"/>
      <c r="I206" s="37" t="n"/>
      <c r="J206" s="44" t="n"/>
      <c r="K206" s="44" t="n"/>
      <c r="L206" s="44" t="n"/>
    </row>
    <row r="207">
      <c r="A207" s="18" t="inlineStr">
        <is>
          <t>Number of production sites with liquefaction facilities</t>
        </is>
      </c>
      <c r="B207" s="134" t="inlineStr">
        <is>
          <t>-</t>
        </is>
      </c>
      <c r="C207" s="37" t="n"/>
      <c r="D207" s="37" t="n"/>
      <c r="E207" s="37" t="n"/>
      <c r="F207" s="37" t="n"/>
      <c r="G207" s="37" t="n"/>
      <c r="H207" s="37" t="n"/>
      <c r="I207" s="37" t="n"/>
      <c r="J207" s="44" t="n"/>
      <c r="K207" s="44" t="n"/>
      <c r="L207" s="44" t="n"/>
    </row>
    <row r="208">
      <c r="A208" s="18" t="inlineStr">
        <is>
          <t xml:space="preserve">Maximum CNG capacity </t>
        </is>
      </c>
      <c r="B208" s="36" t="inlineStr">
        <is>
          <t>EJ/year</t>
        </is>
      </c>
      <c r="C208" s="37" t="n"/>
      <c r="D208" s="37" t="n"/>
      <c r="E208" s="37" t="n"/>
      <c r="F208" s="37" t="n"/>
      <c r="G208" s="37" t="n"/>
      <c r="H208" s="37" t="n"/>
      <c r="I208" s="37" t="n"/>
      <c r="J208" s="44" t="n"/>
      <c r="K208" s="44" t="n"/>
      <c r="L208" s="44" t="n"/>
    </row>
    <row r="209">
      <c r="A209" s="18" t="inlineStr">
        <is>
          <t xml:space="preserve">Maximum LNG capacity </t>
        </is>
      </c>
      <c r="B209" s="36" t="inlineStr">
        <is>
          <t>EJ/year</t>
        </is>
      </c>
      <c r="C209" s="37" t="n"/>
      <c r="D209" s="37" t="n"/>
      <c r="E209" s="37" t="n"/>
      <c r="F209" s="37" t="n"/>
      <c r="G209" s="37" t="n"/>
      <c r="H209" s="37" t="n"/>
      <c r="I209" s="37" t="n"/>
      <c r="J209" s="44" t="n"/>
      <c r="K209" s="44" t="n"/>
      <c r="L209" s="44" t="n"/>
    </row>
    <row r="210">
      <c r="A210" s="18" t="inlineStr">
        <is>
          <t>Transport losses between prod and consumption sites</t>
        </is>
      </c>
      <c r="B210" s="36" t="inlineStr">
        <is>
          <t>% of total produced</t>
        </is>
      </c>
      <c r="C210" s="37" t="n"/>
      <c r="D210" s="37" t="n"/>
      <c r="E210" s="37" t="n"/>
      <c r="F210" s="37" t="n"/>
      <c r="G210" s="37" t="n"/>
      <c r="H210" s="37" t="n"/>
      <c r="I210" s="37" t="n"/>
      <c r="J210" s="44" t="n"/>
      <c r="K210" s="44" t="n"/>
      <c r="L210" s="44" t="n"/>
    </row>
    <row r="211">
      <c r="A211" s="16" t="inlineStr">
        <is>
          <t>Gaseous fuel production activities: details from hydrogen conversion to synthetic methane</t>
        </is>
      </c>
      <c r="B211" s="16" t="n"/>
      <c r="C211" s="16" t="n"/>
      <c r="D211" s="16" t="n"/>
      <c r="E211" s="16" t="n"/>
      <c r="F211" s="16" t="n"/>
      <c r="G211" s="16" t="n"/>
      <c r="H211" s="16" t="n"/>
      <c r="I211" s="16" t="n"/>
      <c r="J211" s="44" t="n"/>
      <c r="K211" s="44" t="n"/>
      <c r="L211" s="44" t="n"/>
    </row>
    <row r="212">
      <c r="A212" s="17" t="inlineStr">
        <is>
          <t>Hydrogen feedstocks</t>
        </is>
      </c>
      <c r="B212" s="17" t="n"/>
      <c r="C212" s="17" t="n"/>
      <c r="D212" s="17" t="n"/>
      <c r="E212" s="17" t="n"/>
      <c r="F212" s="17" t="n"/>
      <c r="G212" s="17" t="n"/>
      <c r="H212" s="17" t="n"/>
      <c r="I212" s="17" t="n"/>
      <c r="J212" s="44" t="n"/>
      <c r="K212" s="44" t="n"/>
      <c r="L212" s="44" t="n"/>
    </row>
    <row r="213">
      <c r="A213" s="18" t="inlineStr">
        <is>
          <t>Hydrogen</t>
        </is>
      </c>
      <c r="B213" s="18" t="inlineStr">
        <is>
          <t>Nm3</t>
        </is>
      </c>
      <c r="C213" s="37" t="n"/>
      <c r="D213" s="37" t="n"/>
      <c r="E213" s="37" t="n"/>
      <c r="F213" s="37" t="n"/>
      <c r="G213" s="37" t="n"/>
      <c r="H213" s="37" t="n"/>
      <c r="I213" s="37" t="n"/>
      <c r="J213" s="44" t="n"/>
      <c r="K213" s="44" t="n"/>
      <c r="L213" s="44" t="n"/>
    </row>
    <row r="214">
      <c r="A214" s="18" t="inlineStr">
        <is>
          <t>Hydrogen</t>
        </is>
      </c>
      <c r="B214" s="18" t="inlineStr">
        <is>
          <t xml:space="preserve">EJ </t>
        </is>
      </c>
      <c r="C214" s="37" t="n"/>
      <c r="D214" s="37" t="n"/>
      <c r="E214" s="37" t="n"/>
      <c r="F214" s="37" t="n"/>
      <c r="G214" s="37" t="n"/>
      <c r="H214" s="37" t="n"/>
      <c r="I214" s="37" t="n"/>
      <c r="J214" s="44" t="n"/>
      <c r="K214" s="44" t="n"/>
      <c r="L214" s="44" t="n"/>
    </row>
    <row r="215">
      <c r="A215" s="17" t="inlineStr">
        <is>
          <t>Assets</t>
        </is>
      </c>
      <c r="B215" s="17" t="n"/>
      <c r="C215" s="17" t="n"/>
      <c r="D215" s="17" t="n"/>
      <c r="E215" s="17" t="n"/>
      <c r="F215" s="17" t="n"/>
      <c r="G215" s="17" t="n"/>
      <c r="H215" s="17" t="n"/>
      <c r="I215" s="17" t="n"/>
      <c r="J215" s="44" t="n"/>
      <c r="K215" s="44" t="n"/>
      <c r="L215" s="44" t="n"/>
    </row>
    <row r="216">
      <c r="A216" s="18" t="inlineStr">
        <is>
          <t>Number of production sites with compression facilities</t>
        </is>
      </c>
      <c r="B216" s="134" t="inlineStr">
        <is>
          <t>-</t>
        </is>
      </c>
      <c r="C216" s="37" t="n"/>
      <c r="D216" s="37" t="n"/>
      <c r="E216" s="37" t="n"/>
      <c r="F216" s="37" t="n"/>
      <c r="G216" s="37" t="n"/>
      <c r="H216" s="37" t="n"/>
      <c r="I216" s="37" t="n"/>
      <c r="J216" s="44" t="n"/>
      <c r="K216" s="44" t="n"/>
      <c r="L216" s="44" t="n"/>
    </row>
    <row r="217">
      <c r="A217" s="18" t="inlineStr">
        <is>
          <t>Number of production sites with liquefaction facilities</t>
        </is>
      </c>
      <c r="B217" s="134" t="inlineStr">
        <is>
          <t>-</t>
        </is>
      </c>
      <c r="C217" s="37" t="n"/>
      <c r="D217" s="37" t="n"/>
      <c r="E217" s="37" t="n"/>
      <c r="F217" s="37" t="n"/>
      <c r="G217" s="37" t="n"/>
      <c r="H217" s="37" t="n"/>
      <c r="I217" s="37" t="n"/>
      <c r="J217" s="44" t="n"/>
      <c r="K217" s="44" t="n"/>
      <c r="L217" s="44" t="n"/>
    </row>
    <row r="218">
      <c r="A218" s="18" t="inlineStr">
        <is>
          <t xml:space="preserve">Maximum CNG capacity </t>
        </is>
      </c>
      <c r="B218" s="36" t="inlineStr">
        <is>
          <t>EJ/year</t>
        </is>
      </c>
      <c r="C218" s="37" t="n"/>
      <c r="D218" s="37" t="n"/>
      <c r="E218" s="37" t="n"/>
      <c r="F218" s="37" t="n"/>
      <c r="G218" s="37" t="n"/>
      <c r="H218" s="37" t="n"/>
      <c r="I218" s="37" t="n"/>
      <c r="J218" s="44" t="n"/>
      <c r="K218" s="44" t="n"/>
      <c r="L218" s="44" t="n"/>
    </row>
    <row r="219">
      <c r="A219" s="18" t="inlineStr">
        <is>
          <t xml:space="preserve">Maximum LNG capacity </t>
        </is>
      </c>
      <c r="B219" s="36" t="inlineStr">
        <is>
          <t>EJ/year</t>
        </is>
      </c>
      <c r="C219" s="37" t="n"/>
      <c r="D219" s="37" t="n"/>
      <c r="E219" s="37" t="n"/>
      <c r="F219" s="37" t="n"/>
      <c r="G219" s="37" t="n"/>
      <c r="H219" s="37" t="n"/>
      <c r="I219" s="37" t="n"/>
      <c r="J219" s="44" t="n"/>
      <c r="K219" s="44" t="n"/>
      <c r="L219" s="44" t="n"/>
    </row>
    <row r="220">
      <c r="A220" s="18" t="inlineStr">
        <is>
          <t>Transport losses between prod and consumption sites</t>
        </is>
      </c>
      <c r="B220" s="36" t="inlineStr">
        <is>
          <t>% of total produced</t>
        </is>
      </c>
      <c r="C220" s="37" t="n"/>
      <c r="D220" s="37" t="n"/>
      <c r="E220" s="37" t="n"/>
      <c r="F220" s="37" t="n"/>
      <c r="G220" s="37" t="n"/>
      <c r="H220" s="37" t="n"/>
      <c r="I220" s="37" t="n"/>
      <c r="J220" s="44" t="n"/>
      <c r="K220" s="44" t="n"/>
      <c r="L220" s="44" t="n"/>
    </row>
    <row r="221">
      <c r="A221" s="16" t="inlineStr">
        <is>
          <t>Gaseous fuel production activitiess: details from hydrogen generation</t>
        </is>
      </c>
      <c r="B221" s="16" t="n"/>
      <c r="C221" s="16" t="n"/>
      <c r="D221" s="16" t="n"/>
      <c r="E221" s="16" t="n"/>
      <c r="F221" s="16" t="n"/>
      <c r="G221" s="16" t="n"/>
      <c r="H221" s="16" t="n"/>
      <c r="I221" s="16" t="n"/>
      <c r="J221" s="44" t="n"/>
      <c r="K221" s="44" t="n"/>
      <c r="L221" s="44" t="n"/>
    </row>
    <row r="222">
      <c r="A222" s="17" t="inlineStr">
        <is>
          <t>Production</t>
        </is>
      </c>
      <c r="B222" s="17" t="n"/>
      <c r="C222" s="17" t="n"/>
      <c r="D222" s="17" t="n"/>
      <c r="E222" s="17" t="n"/>
      <c r="F222" s="17" t="n"/>
      <c r="G222" s="17" t="n"/>
      <c r="H222" s="17" t="n"/>
      <c r="I222" s="17" t="n"/>
      <c r="J222" s="44" t="n"/>
      <c r="K222" s="44" t="n"/>
      <c r="L222" s="44" t="n"/>
    </row>
    <row r="223">
      <c r="A223" s="18" t="inlineStr">
        <is>
          <t>H2 produced from water electrolysis</t>
        </is>
      </c>
      <c r="B223" s="18" t="inlineStr">
        <is>
          <t>Nm3</t>
        </is>
      </c>
      <c r="C223" s="37" t="n"/>
      <c r="D223" s="37" t="n"/>
      <c r="E223" s="37" t="n"/>
      <c r="F223" s="37" t="n">
        <v>421593432.068082</v>
      </c>
      <c r="G223" s="37" t="n">
        <v>10806644721.85057</v>
      </c>
      <c r="H223" s="37" t="n"/>
      <c r="I223" s="37" t="n"/>
      <c r="J223" s="44" t="n"/>
      <c r="K223" s="44" t="n"/>
      <c r="L223" s="44" t="n"/>
    </row>
    <row r="224">
      <c r="A224" s="18" t="inlineStr">
        <is>
          <t>H2 produced from CH4 reforming</t>
        </is>
      </c>
      <c r="B224" s="18" t="inlineStr">
        <is>
          <t>Nm3</t>
        </is>
      </c>
      <c r="C224" s="37" t="n"/>
      <c r="D224" s="37" t="n"/>
      <c r="E224" s="37" t="n"/>
      <c r="F224" s="37" t="n"/>
      <c r="G224" s="37" t="n"/>
      <c r="H224" s="37" t="n"/>
      <c r="I224" s="37" t="n"/>
      <c r="J224" s="44" t="n"/>
      <c r="K224" s="44" t="n"/>
      <c r="L224" s="44" t="n"/>
    </row>
    <row r="225">
      <c r="A225" s="18" t="inlineStr">
        <is>
          <t>H2 produced from water electrolysis</t>
        </is>
      </c>
      <c r="B225" s="18" t="inlineStr">
        <is>
          <t>EJ</t>
        </is>
      </c>
      <c r="C225" s="37" t="n"/>
      <c r="D225" s="37" t="n"/>
      <c r="E225" s="37" t="n"/>
      <c r="F225" s="37" t="n">
        <v>0.005354</v>
      </c>
      <c r="G225" s="37" t="n">
        <v>0.137244</v>
      </c>
      <c r="H225" s="37" t="n"/>
      <c r="I225" s="37" t="n"/>
      <c r="J225" s="44" t="n"/>
      <c r="K225" s="44" t="n"/>
      <c r="L225" s="44" t="n"/>
    </row>
    <row r="226">
      <c r="A226" s="18" t="inlineStr">
        <is>
          <t>H2 produced from CH4 reforming</t>
        </is>
      </c>
      <c r="B226" s="18" t="inlineStr">
        <is>
          <t>EJ</t>
        </is>
      </c>
      <c r="C226" s="37" t="n"/>
      <c r="D226" s="37" t="n"/>
      <c r="E226" s="37" t="n"/>
      <c r="F226" s="37" t="n"/>
      <c r="G226" s="37" t="n"/>
      <c r="H226" s="37" t="n"/>
      <c r="I226" s="37" t="n"/>
      <c r="J226" s="44" t="n"/>
      <c r="K226" s="44" t="n"/>
      <c r="L226" s="44" t="n"/>
    </row>
    <row r="227">
      <c r="A227" s="17" t="inlineStr">
        <is>
          <t>Feedstocks</t>
        </is>
      </c>
      <c r="B227" s="17" t="n"/>
      <c r="C227" s="17" t="n"/>
      <c r="D227" s="17" t="n"/>
      <c r="E227" s="17" t="n"/>
      <c r="F227" s="17" t="n"/>
      <c r="G227" s="17" t="n"/>
      <c r="H227" s="17" t="n"/>
      <c r="I227" s="17" t="n"/>
      <c r="J227" s="44" t="n"/>
      <c r="K227" s="44" t="n"/>
      <c r="L227" s="44" t="n"/>
    </row>
    <row r="228">
      <c r="A228" s="18" t="inlineStr">
        <is>
          <t>Power (through water electrolysis)</t>
        </is>
      </c>
      <c r="B228" s="18" t="inlineStr">
        <is>
          <t>TWh</t>
        </is>
      </c>
      <c r="C228" s="37" t="n"/>
      <c r="D228" s="37" t="n"/>
      <c r="E228" s="37" t="n"/>
      <c r="F228" s="37" t="n">
        <v>1.983051</v>
      </c>
      <c r="G228" s="37" t="n">
        <v>46.731357</v>
      </c>
      <c r="H228" s="37" t="n"/>
      <c r="I228" s="37" t="n"/>
      <c r="J228" s="44" t="n"/>
      <c r="K228" s="44" t="n"/>
      <c r="L228" s="44" t="n"/>
    </row>
    <row r="229">
      <c r="A229" s="18" t="inlineStr">
        <is>
          <t>Water use</t>
        </is>
      </c>
      <c r="B229" s="18" t="inlineStr">
        <is>
          <t>Nm3</t>
        </is>
      </c>
      <c r="C229" s="37" t="n"/>
      <c r="D229" s="37" t="n"/>
      <c r="E229" s="37" t="n"/>
      <c r="F229" s="37" t="n"/>
      <c r="G229" s="37" t="n"/>
      <c r="H229" s="37" t="n"/>
      <c r="I229" s="37" t="n"/>
      <c r="J229" s="44" t="n"/>
      <c r="K229" s="44" t="n"/>
      <c r="L229" s="44" t="n"/>
    </row>
    <row r="230">
      <c r="A230" s="18" t="inlineStr">
        <is>
          <t>CH4 (through reforming)</t>
        </is>
      </c>
      <c r="B230" s="18" t="inlineStr">
        <is>
          <t>EJ</t>
        </is>
      </c>
      <c r="C230" s="37" t="n"/>
      <c r="D230" s="37" t="n"/>
      <c r="E230" s="37" t="n"/>
      <c r="F230" s="37" t="n"/>
      <c r="G230" s="37" t="n"/>
      <c r="H230" s="37" t="n"/>
      <c r="I230" s="37" t="n"/>
      <c r="J230" s="44" t="n"/>
      <c r="K230" s="44" t="n"/>
      <c r="L230" s="44" t="n"/>
    </row>
    <row r="231">
      <c r="A231" s="18" t="inlineStr">
        <is>
          <t>CH4 (through reforming)</t>
        </is>
      </c>
      <c r="B231" s="18" t="inlineStr">
        <is>
          <t>Nm3</t>
        </is>
      </c>
      <c r="C231" s="37" t="n"/>
      <c r="D231" s="37" t="n"/>
      <c r="E231" s="37" t="n"/>
      <c r="F231" s="37" t="n"/>
      <c r="G231" s="37" t="n"/>
      <c r="H231" s="37" t="n"/>
      <c r="I231" s="37" t="n"/>
      <c r="J231" s="44" t="n"/>
      <c r="K231" s="44" t="n"/>
      <c r="L231" s="44" t="n"/>
    </row>
    <row r="232">
      <c r="A232" s="17" t="inlineStr">
        <is>
          <t>Assets</t>
        </is>
      </c>
      <c r="B232" s="17" t="n"/>
      <c r="C232" s="17" t="n"/>
      <c r="D232" s="17" t="n"/>
      <c r="E232" s="17" t="n"/>
      <c r="F232" s="17" t="n"/>
      <c r="G232" s="17" t="n"/>
      <c r="H232" s="17" t="n"/>
      <c r="I232" s="17" t="n"/>
      <c r="J232" s="44" t="n"/>
      <c r="K232" s="44" t="n"/>
      <c r="L232" s="44" t="n"/>
    </row>
    <row r="233">
      <c r="A233" s="18" t="inlineStr">
        <is>
          <t>Number of production facilities with electrolysis</t>
        </is>
      </c>
      <c r="B233" s="134" t="inlineStr">
        <is>
          <t>nb</t>
        </is>
      </c>
      <c r="C233" s="37" t="n"/>
      <c r="D233" s="37" t="n"/>
      <c r="E233" s="37" t="n"/>
      <c r="F233" s="37" t="n"/>
      <c r="G233" s="37" t="n"/>
      <c r="H233" s="37" t="n"/>
      <c r="I233" s="37" t="n"/>
      <c r="J233" s="44" t="n"/>
      <c r="K233" s="44" t="n"/>
      <c r="L233" s="44" t="n"/>
    </row>
    <row r="234">
      <c r="A234" s="18" t="inlineStr">
        <is>
          <t>Number of production facilities with CH4 reforming</t>
        </is>
      </c>
      <c r="B234" s="134" t="inlineStr">
        <is>
          <t>nb</t>
        </is>
      </c>
      <c r="C234" s="37" t="n"/>
      <c r="D234" s="37" t="n"/>
      <c r="E234" s="37" t="n"/>
      <c r="F234" s="37" t="n"/>
      <c r="G234" s="37" t="n"/>
      <c r="H234" s="37" t="n"/>
      <c r="I234" s="37" t="n"/>
      <c r="J234" s="44" t="n"/>
      <c r="K234" s="44" t="n"/>
      <c r="L234" s="44" t="n"/>
    </row>
    <row r="235">
      <c r="A235" s="18" t="inlineStr">
        <is>
          <t>Maximum H2 capacity from electrolysis</t>
        </is>
      </c>
      <c r="B235" s="36" t="inlineStr">
        <is>
          <t>EJ/year</t>
        </is>
      </c>
      <c r="C235" s="37" t="n"/>
      <c r="D235" s="37" t="n"/>
      <c r="E235" s="37" t="n"/>
      <c r="F235" s="37" t="n"/>
      <c r="G235" s="37" t="n"/>
      <c r="H235" s="37" t="n"/>
      <c r="I235" s="37" t="n"/>
      <c r="J235" s="44" t="n"/>
      <c r="K235" s="44" t="n"/>
      <c r="L235" s="44" t="n"/>
    </row>
    <row r="236">
      <c r="A236" s="18" t="inlineStr">
        <is>
          <t>Maximum H2 capacity from CH4 reforming</t>
        </is>
      </c>
      <c r="B236" s="36" t="inlineStr">
        <is>
          <t>EJ/year</t>
        </is>
      </c>
      <c r="C236" s="37" t="n"/>
      <c r="D236" s="37" t="n"/>
      <c r="E236" s="37" t="n"/>
      <c r="F236" s="37" t="n"/>
      <c r="G236" s="37" t="n"/>
      <c r="H236" s="37" t="n"/>
      <c r="I236" s="37" t="n"/>
      <c r="J236" s="44" t="n"/>
      <c r="K236" s="44" t="n"/>
      <c r="L236" s="44" t="n"/>
    </row>
    <row r="237">
      <c r="A237" s="18" t="inlineStr">
        <is>
          <t>Transport losses between prod and consumption sites</t>
        </is>
      </c>
      <c r="B237" s="36" t="inlineStr">
        <is>
          <t>% of total produced</t>
        </is>
      </c>
      <c r="C237" s="37" t="n"/>
      <c r="D237" s="37" t="n"/>
      <c r="E237" s="37" t="n"/>
      <c r="F237" s="37" t="n"/>
      <c r="G237" s="37" t="n"/>
      <c r="H237" s="37" t="n"/>
      <c r="I237" s="37" t="n"/>
      <c r="J237" s="44" t="n"/>
      <c r="K237" s="44" t="n"/>
      <c r="L237" s="44" t="n"/>
    </row>
    <row r="238" ht="18" customHeight="1">
      <c r="A238" s="135" t="inlineStr">
        <is>
          <t>SOLID FUEL PRODUCTION ACTIVITIES</t>
        </is>
      </c>
      <c r="B238" s="135" t="n"/>
      <c r="C238" s="135" t="n"/>
      <c r="D238" s="135" t="n"/>
      <c r="E238" s="135" t="n"/>
      <c r="F238" s="135" t="n"/>
      <c r="G238" s="135" t="n"/>
      <c r="H238" s="135" t="n"/>
      <c r="I238" s="135" t="n"/>
      <c r="J238" s="44" t="n"/>
      <c r="K238" s="44" t="n"/>
      <c r="L238" s="44" t="n"/>
    </row>
    <row r="239">
      <c r="A239" s="17" t="inlineStr">
        <is>
          <t>Total Energy Products Production</t>
        </is>
      </c>
      <c r="B239" s="17" t="n"/>
      <c r="C239" s="17" t="n"/>
      <c r="D239" s="17" t="n"/>
      <c r="E239" s="17" t="n"/>
      <c r="F239" s="17" t="n"/>
      <c r="G239" s="17" t="n"/>
      <c r="H239" s="17" t="n"/>
      <c r="I239" s="17" t="n"/>
      <c r="J239" s="44" t="n"/>
      <c r="K239" s="44" t="n"/>
      <c r="L239" s="44" t="n"/>
    </row>
    <row r="240">
      <c r="A240" s="31" t="inlineStr">
        <is>
          <t>TOTAL from coal</t>
        </is>
      </c>
      <c r="B240" s="31" t="inlineStr">
        <is>
          <t>EJ</t>
        </is>
      </c>
      <c r="C240" s="37" t="n"/>
      <c r="D240" s="37" t="n"/>
      <c r="E240" s="37" t="n"/>
      <c r="F240" s="37" t="n"/>
      <c r="G240" s="37" t="n"/>
      <c r="H240" s="37" t="n"/>
      <c r="I240" s="37" t="n"/>
      <c r="J240" s="44" t="n"/>
      <c r="K240" s="44" t="n"/>
      <c r="L240" s="44" t="n"/>
    </row>
    <row r="241">
      <c r="A241" s="18" t="inlineStr">
        <is>
          <t xml:space="preserve"> of which: Brown coal briquettes, peat briquettes, patent fuel</t>
        </is>
      </c>
      <c r="B241" s="18" t="inlineStr">
        <is>
          <t>EJ</t>
        </is>
      </c>
      <c r="C241" s="37" t="n"/>
      <c r="D241" s="37" t="n"/>
      <c r="E241" s="37" t="n"/>
      <c r="F241" s="37" t="n"/>
      <c r="G241" s="37" t="n"/>
      <c r="H241" s="37" t="n"/>
      <c r="I241" s="37" t="n"/>
      <c r="J241" s="44" t="n"/>
      <c r="K241" s="44" t="n"/>
      <c r="L241" s="44" t="n"/>
    </row>
    <row r="242">
      <c r="A242" s="18" t="inlineStr">
        <is>
          <t xml:space="preserve"> of which: Coke oven/gas coke</t>
        </is>
      </c>
      <c r="B242" s="18" t="inlineStr">
        <is>
          <t>EJ</t>
        </is>
      </c>
      <c r="C242" s="37" t="n"/>
      <c r="D242" s="37" t="n"/>
      <c r="E242" s="37" t="n">
        <v>0.107868</v>
      </c>
      <c r="F242" s="37" t="n">
        <v>0.051848</v>
      </c>
      <c r="G242" s="37" t="n">
        <v>0.012222</v>
      </c>
      <c r="H242" s="37" t="n"/>
      <c r="I242" s="37" t="n"/>
      <c r="J242" s="44" t="n"/>
      <c r="K242" s="44" t="n"/>
      <c r="L242" s="44" t="n"/>
    </row>
    <row r="243">
      <c r="A243" s="18" t="inlineStr">
        <is>
          <t xml:space="preserve"> of which: Coal tar</t>
        </is>
      </c>
      <c r="B243" s="18" t="inlineStr">
        <is>
          <t>EJ</t>
        </is>
      </c>
      <c r="C243" s="37" t="n"/>
      <c r="D243" s="37" t="n"/>
      <c r="E243" s="37" t="n"/>
      <c r="F243" s="37" t="n"/>
      <c r="G243" s="37" t="n"/>
      <c r="H243" s="37" t="n"/>
      <c r="I243" s="37" t="n"/>
      <c r="J243" s="44" t="n"/>
      <c r="K243" s="44" t="n"/>
      <c r="L243" s="44" t="n"/>
    </row>
    <row r="244">
      <c r="A244" s="18" t="inlineStr">
        <is>
          <t xml:space="preserve"> of which: others</t>
        </is>
      </c>
      <c r="B244" s="18" t="inlineStr">
        <is>
          <t>EJ</t>
        </is>
      </c>
      <c r="C244" s="37" t="n"/>
      <c r="D244" s="37" t="n"/>
      <c r="E244" s="37" t="n"/>
      <c r="F244" s="37" t="n"/>
      <c r="G244" s="37" t="n"/>
      <c r="H244" s="37" t="n"/>
      <c r="I244" s="37" t="n"/>
      <c r="J244" s="44" t="n"/>
      <c r="K244" s="44" t="n"/>
      <c r="L244" s="44" t="n"/>
    </row>
    <row r="245">
      <c r="A245" s="31" t="inlineStr">
        <is>
          <t>TOTAL from biomass</t>
        </is>
      </c>
      <c r="B245" s="31" t="inlineStr">
        <is>
          <t>EJ</t>
        </is>
      </c>
      <c r="C245" s="37" t="n"/>
      <c r="D245" s="37" t="n"/>
      <c r="E245" s="37" t="n"/>
      <c r="F245" s="37" t="n"/>
      <c r="G245" s="37" t="n"/>
      <c r="H245" s="37" t="n"/>
      <c r="I245" s="37" t="n"/>
      <c r="J245" s="44" t="n"/>
      <c r="K245" s="44" t="n"/>
      <c r="L245" s="44" t="n"/>
    </row>
    <row r="246">
      <c r="A246" s="18" t="inlineStr">
        <is>
          <t xml:space="preserve"> of which: charcoal</t>
        </is>
      </c>
      <c r="B246" s="18" t="inlineStr">
        <is>
          <t>EJ</t>
        </is>
      </c>
      <c r="C246" s="37" t="n"/>
      <c r="D246" s="37" t="n"/>
      <c r="E246" s="37" t="n"/>
      <c r="F246" s="37" t="n"/>
      <c r="G246" s="37" t="n"/>
      <c r="H246" s="37" t="n"/>
      <c r="I246" s="37" t="n"/>
      <c r="J246" s="44" t="n"/>
      <c r="K246" s="44" t="n"/>
      <c r="L246" s="44" t="n"/>
    </row>
    <row r="247">
      <c r="A247" s="18" t="inlineStr">
        <is>
          <t xml:space="preserve"> of which: biochar</t>
        </is>
      </c>
      <c r="B247" s="18" t="inlineStr">
        <is>
          <t>EJ</t>
        </is>
      </c>
      <c r="C247" s="37" t="n"/>
      <c r="D247" s="37" t="n"/>
      <c r="E247" s="37" t="n">
        <v>0.006159</v>
      </c>
      <c r="F247" s="37" t="n">
        <v>0.07287200000000001</v>
      </c>
      <c r="G247" s="37" t="n">
        <v>0.09234299999999999</v>
      </c>
      <c r="H247" s="37" t="n"/>
      <c r="I247" s="37" t="n"/>
      <c r="J247" s="44" t="n"/>
      <c r="K247" s="44" t="n"/>
      <c r="L247" s="44" t="n"/>
    </row>
    <row r="248">
      <c r="A248" s="18" t="inlineStr">
        <is>
          <t xml:space="preserve"> of which: wood &amp; pellets</t>
        </is>
      </c>
      <c r="B248" s="18" t="inlineStr">
        <is>
          <t>EJ</t>
        </is>
      </c>
      <c r="C248" s="37" t="n"/>
      <c r="D248" s="37" t="n"/>
      <c r="E248" s="37" t="n">
        <v>0.351572</v>
      </c>
      <c r="F248" s="37" t="n">
        <v>0.77954</v>
      </c>
      <c r="G248" s="37" t="n">
        <v>1.014898</v>
      </c>
      <c r="H248" s="37" t="n"/>
      <c r="I248" s="37" t="n"/>
      <c r="J248" s="44" t="n"/>
      <c r="K248" s="44" t="n"/>
      <c r="L248" s="44" t="n"/>
    </row>
    <row r="249">
      <c r="A249" s="18" t="inlineStr">
        <is>
          <t xml:space="preserve"> of which: others</t>
        </is>
      </c>
      <c r="B249" s="18" t="inlineStr">
        <is>
          <t>EJ</t>
        </is>
      </c>
      <c r="C249" s="37" t="n"/>
      <c r="D249" s="37" t="n"/>
      <c r="E249" s="37" t="n">
        <v>0.19468</v>
      </c>
      <c r="F249" s="37" t="n">
        <v>0.444184</v>
      </c>
      <c r="G249" s="37" t="n">
        <v>0.568034</v>
      </c>
      <c r="H249" s="37" t="n"/>
      <c r="I249" s="37" t="n"/>
      <c r="J249" s="44" t="n"/>
      <c r="K249" s="44" t="n"/>
      <c r="L249" s="44" t="n"/>
    </row>
    <row r="250">
      <c r="A250" s="17" t="inlineStr">
        <is>
          <t>Total activity-related energy consumption: onsite self-consumption and external power from the grid</t>
        </is>
      </c>
      <c r="B250" s="17" t="n"/>
      <c r="C250" s="17" t="n"/>
      <c r="D250" s="17" t="n"/>
      <c r="E250" s="17" t="n"/>
      <c r="F250" s="17" t="n"/>
      <c r="G250" s="17" t="n"/>
      <c r="H250" s="17" t="n"/>
      <c r="I250" s="17" t="n"/>
      <c r="J250" s="44" t="n"/>
      <c r="K250" s="44" t="n"/>
      <c r="L250" s="44" t="n"/>
    </row>
    <row r="251">
      <c r="A251" s="173" t="inlineStr">
        <is>
          <t>Energy consumption from power generation sector</t>
        </is>
      </c>
      <c r="B251" s="31" t="inlineStr">
        <is>
          <t>TWh</t>
        </is>
      </c>
      <c r="C251" s="37" t="n"/>
      <c r="D251" s="37" t="n"/>
      <c r="E251" s="37" t="n"/>
      <c r="F251" s="37" t="n"/>
      <c r="G251" s="37" t="n"/>
      <c r="H251" s="37" t="n"/>
      <c r="I251" s="37" t="n"/>
      <c r="J251" s="44" t="n"/>
      <c r="K251" s="44" t="n"/>
      <c r="L251" s="44" t="n"/>
    </row>
    <row r="252">
      <c r="A252" s="134" t="inlineStr">
        <is>
          <t xml:space="preserve"> - of which from coal conversion</t>
        </is>
      </c>
      <c r="B252" s="18" t="inlineStr">
        <is>
          <t>TWh</t>
        </is>
      </c>
      <c r="C252" s="37" t="n"/>
      <c r="D252" s="37" t="n"/>
      <c r="E252" s="37" t="n"/>
      <c r="F252" s="37" t="n"/>
      <c r="G252" s="37" t="n"/>
      <c r="H252" s="37" t="n"/>
      <c r="I252" s="37" t="n"/>
      <c r="J252" s="44" t="n"/>
      <c r="K252" s="44" t="n"/>
      <c r="L252" s="44" t="n"/>
    </row>
    <row r="253">
      <c r="A253" s="134" t="inlineStr">
        <is>
          <t xml:space="preserve"> - of which biomass conversion</t>
        </is>
      </c>
      <c r="B253" s="18" t="inlineStr">
        <is>
          <t>TWh</t>
        </is>
      </c>
      <c r="C253" s="37" t="n"/>
      <c r="D253" s="37" t="n"/>
      <c r="E253" s="37" t="n"/>
      <c r="F253" s="37" t="n"/>
      <c r="G253" s="37" t="n"/>
      <c r="H253" s="37" t="n"/>
      <c r="I253" s="37" t="n"/>
      <c r="J253" s="44" t="n"/>
      <c r="K253" s="44" t="n"/>
      <c r="L253" s="44" t="n"/>
    </row>
    <row r="254">
      <c r="A254" s="173" t="inlineStr">
        <is>
          <t>Energy consumption from on-site combustion (self-consumption)</t>
        </is>
      </c>
      <c r="B254" s="31" t="inlineStr">
        <is>
          <t xml:space="preserve">EJ </t>
        </is>
      </c>
      <c r="C254" s="37" t="n"/>
      <c r="D254" s="37" t="n"/>
      <c r="E254" s="37" t="n"/>
      <c r="F254" s="37" t="n"/>
      <c r="G254" s="37" t="n"/>
      <c r="H254" s="37" t="n"/>
      <c r="I254" s="37" t="n"/>
      <c r="J254" s="44" t="n"/>
      <c r="K254" s="44" t="n"/>
      <c r="L254" s="44" t="n"/>
    </row>
    <row r="255">
      <c r="A255" s="134" t="inlineStr">
        <is>
          <t xml:space="preserve"> - of which from coal conversion</t>
        </is>
      </c>
      <c r="B255" s="18" t="inlineStr">
        <is>
          <t xml:space="preserve">EJ </t>
        </is>
      </c>
      <c r="C255" s="37" t="n"/>
      <c r="D255" s="37" t="n"/>
      <c r="E255" s="37" t="n"/>
      <c r="F255" s="37" t="n"/>
      <c r="G255" s="37" t="n"/>
      <c r="H255" s="37" t="n"/>
      <c r="I255" s="37" t="n"/>
      <c r="J255" s="44" t="n"/>
      <c r="K255" s="44" t="n"/>
      <c r="L255" s="44" t="n"/>
    </row>
    <row r="256">
      <c r="A256" s="134" t="inlineStr">
        <is>
          <t xml:space="preserve"> - of which biomass conversion</t>
        </is>
      </c>
      <c r="B256" s="18" t="inlineStr">
        <is>
          <t xml:space="preserve">EJ </t>
        </is>
      </c>
      <c r="C256" s="37" t="n"/>
      <c r="D256" s="37" t="n"/>
      <c r="E256" s="37" t="n"/>
      <c r="F256" s="37" t="n"/>
      <c r="G256" s="37" t="n"/>
      <c r="H256" s="37" t="n"/>
      <c r="I256" s="37" t="n"/>
      <c r="J256" s="44" t="n"/>
      <c r="K256" s="44" t="n"/>
      <c r="L256" s="44" t="n"/>
    </row>
    <row r="257">
      <c r="A257" s="17" t="inlineStr">
        <is>
          <t>Total GHG emissions</t>
        </is>
      </c>
      <c r="B257" s="17" t="n"/>
      <c r="C257" s="17" t="n"/>
      <c r="D257" s="17" t="n"/>
      <c r="E257" s="17" t="n"/>
      <c r="F257" s="17" t="n"/>
      <c r="G257" s="17" t="n"/>
      <c r="H257" s="17" t="n"/>
      <c r="I257" s="17" t="n"/>
      <c r="J257" s="44" t="n"/>
      <c r="K257" s="44" t="n"/>
      <c r="L257" s="44" t="n"/>
    </row>
    <row r="258">
      <c r="A258" s="173" t="inlineStr">
        <is>
          <t>TOTAL Combustion CO2 emissions from energy consumption</t>
        </is>
      </c>
      <c r="B258" s="173" t="inlineStr">
        <is>
          <t>MtCO2</t>
        </is>
      </c>
      <c r="C258" s="37" t="n"/>
      <c r="D258" s="37" t="n"/>
      <c r="E258" s="37" t="n"/>
      <c r="F258" s="37" t="n"/>
      <c r="G258" s="37" t="n"/>
      <c r="H258" s="37" t="n"/>
      <c r="I258" s="37" t="n"/>
      <c r="J258" s="44" t="n"/>
      <c r="K258" s="44" t="n"/>
      <c r="L258" s="44" t="n"/>
    </row>
    <row r="259">
      <c r="A259" s="134" t="inlineStr">
        <is>
          <t xml:space="preserve"> - of which from coal conversion</t>
        </is>
      </c>
      <c r="B259" s="18" t="inlineStr">
        <is>
          <t>MtCO2</t>
        </is>
      </c>
      <c r="C259" s="37" t="n"/>
      <c r="D259" s="37" t="n"/>
      <c r="E259" s="37" t="n">
        <v>1.215313</v>
      </c>
      <c r="F259" s="37" t="n">
        <v>0.584153</v>
      </c>
      <c r="G259" s="37" t="n">
        <v>0.137699</v>
      </c>
      <c r="H259" s="37" t="n"/>
      <c r="I259" s="37" t="n"/>
      <c r="J259" s="44" t="n"/>
      <c r="K259" s="44" t="n"/>
      <c r="L259" s="44" t="n"/>
    </row>
    <row r="260">
      <c r="A260" s="134" t="inlineStr">
        <is>
          <t xml:space="preserve"> - of which biomass conversion</t>
        </is>
      </c>
      <c r="B260" s="18" t="inlineStr">
        <is>
          <t>MtCO2</t>
        </is>
      </c>
      <c r="C260" s="37" t="n"/>
      <c r="D260" s="37" t="n"/>
      <c r="E260" s="37" t="n"/>
      <c r="F260" s="37" t="n"/>
      <c r="G260" s="37" t="n"/>
      <c r="H260" s="37" t="n"/>
      <c r="I260" s="37" t="n"/>
      <c r="J260" s="44" t="n"/>
      <c r="K260" s="44" t="n"/>
      <c r="L260" s="44" t="n"/>
    </row>
    <row r="261">
      <c r="A261" s="173" t="inlineStr">
        <is>
          <t>Combustion non-CO2 emissions from energy consumption</t>
        </is>
      </c>
      <c r="B261" s="173" t="inlineStr">
        <is>
          <t>MtCO2eq</t>
        </is>
      </c>
      <c r="C261" s="37" t="n"/>
      <c r="D261" s="37" t="n"/>
      <c r="E261" s="37" t="n"/>
      <c r="F261" s="37" t="n"/>
      <c r="G261" s="37" t="n"/>
      <c r="H261" s="37" t="n"/>
      <c r="I261" s="37" t="n"/>
      <c r="J261" s="44" t="n"/>
      <c r="K261" s="44" t="n"/>
      <c r="L261" s="44" t="n"/>
    </row>
    <row r="262">
      <c r="A262" s="134" t="inlineStr">
        <is>
          <t xml:space="preserve"> - of which from coal conversion</t>
        </is>
      </c>
      <c r="B262" s="18" t="inlineStr">
        <is>
          <t>MtCO2eq</t>
        </is>
      </c>
      <c r="C262" s="37" t="n"/>
      <c r="D262" s="37" t="n"/>
      <c r="E262" s="37" t="n"/>
      <c r="F262" s="37" t="n"/>
      <c r="G262" s="37" t="n"/>
      <c r="H262" s="37" t="n"/>
      <c r="I262" s="37" t="n"/>
      <c r="J262" s="44" t="n"/>
      <c r="K262" s="44" t="n"/>
      <c r="L262" s="44" t="n"/>
    </row>
    <row r="263">
      <c r="A263" s="134" t="inlineStr">
        <is>
          <t xml:space="preserve"> - of which biomass conversion</t>
        </is>
      </c>
      <c r="B263" s="18" t="inlineStr">
        <is>
          <t>MtCO2eq</t>
        </is>
      </c>
      <c r="C263" s="37" t="n"/>
      <c r="D263" s="37" t="n"/>
      <c r="E263" s="37" t="n"/>
      <c r="F263" s="37" t="n"/>
      <c r="G263" s="37" t="n"/>
      <c r="H263" s="37" t="n"/>
      <c r="I263" s="37" t="n"/>
      <c r="J263" s="44" t="n"/>
      <c r="K263" s="44" t="n"/>
      <c r="L263" s="44" t="n"/>
    </row>
    <row r="264">
      <c r="A264" s="173" t="inlineStr">
        <is>
          <t>Fugitive CO2 emissions</t>
        </is>
      </c>
      <c r="B264" s="173" t="inlineStr">
        <is>
          <t>MtCO2</t>
        </is>
      </c>
      <c r="C264" s="37" t="n"/>
      <c r="D264" s="37" t="n"/>
      <c r="E264" s="37" t="n"/>
      <c r="F264" s="37" t="n"/>
      <c r="G264" s="37" t="n"/>
      <c r="H264" s="37" t="n"/>
      <c r="I264" s="37" t="n"/>
      <c r="J264" s="44" t="n"/>
      <c r="K264" s="44" t="n"/>
      <c r="L264" s="44" t="n"/>
    </row>
    <row r="265">
      <c r="A265" s="134" t="inlineStr">
        <is>
          <t xml:space="preserve"> - of which from coal conversion</t>
        </is>
      </c>
      <c r="B265" s="18" t="inlineStr">
        <is>
          <t>MtCO2</t>
        </is>
      </c>
      <c r="C265" s="37" t="n"/>
      <c r="D265" s="37" t="n"/>
      <c r="E265" s="37" t="n"/>
      <c r="F265" s="37" t="n"/>
      <c r="G265" s="37" t="n"/>
      <c r="H265" s="37" t="n"/>
      <c r="I265" s="37" t="n"/>
      <c r="J265" s="44" t="n"/>
      <c r="K265" s="44" t="n"/>
      <c r="L265" s="44" t="n"/>
    </row>
    <row r="266">
      <c r="A266" s="134" t="inlineStr">
        <is>
          <t xml:space="preserve"> - of which biomass conversion</t>
        </is>
      </c>
      <c r="B266" s="18" t="inlineStr">
        <is>
          <t>MtCO2</t>
        </is>
      </c>
      <c r="C266" s="37" t="n"/>
      <c r="D266" s="37" t="n"/>
      <c r="E266" s="37" t="n"/>
      <c r="F266" s="37" t="n"/>
      <c r="G266" s="37" t="n"/>
      <c r="H266" s="37" t="n"/>
      <c r="I266" s="37" t="n"/>
      <c r="J266" s="44" t="n"/>
      <c r="K266" s="44" t="n"/>
      <c r="L266" s="44" t="n"/>
    </row>
    <row r="267">
      <c r="A267" s="173" t="inlineStr">
        <is>
          <t>Fugitive non-CO2 emissions (CH4 mostly)</t>
        </is>
      </c>
      <c r="B267" s="173" t="inlineStr">
        <is>
          <t>MtCO2eq</t>
        </is>
      </c>
      <c r="C267" s="37" t="n"/>
      <c r="D267" s="37" t="n"/>
      <c r="E267" s="37" t="n"/>
      <c r="F267" s="37" t="n"/>
      <c r="G267" s="37" t="n"/>
      <c r="H267" s="37" t="n"/>
      <c r="I267" s="37" t="n"/>
      <c r="J267" s="44" t="n"/>
      <c r="K267" s="44" t="n"/>
      <c r="L267" s="44" t="n"/>
    </row>
    <row r="268">
      <c r="A268" s="134" t="inlineStr">
        <is>
          <t xml:space="preserve"> - of which from coal conversion</t>
        </is>
      </c>
      <c r="B268" s="18" t="inlineStr">
        <is>
          <t>MtCO2eq</t>
        </is>
      </c>
      <c r="C268" s="37" t="n"/>
      <c r="D268" s="37" t="n"/>
      <c r="E268" s="37" t="n"/>
      <c r="F268" s="37" t="n"/>
      <c r="G268" s="37" t="n"/>
      <c r="H268" s="37" t="n"/>
      <c r="I268" s="37" t="n"/>
      <c r="J268" s="44" t="n"/>
      <c r="K268" s="44" t="n"/>
      <c r="L268" s="44" t="n"/>
    </row>
    <row r="269">
      <c r="A269" s="134" t="inlineStr">
        <is>
          <t xml:space="preserve"> - of which biomass conversion</t>
        </is>
      </c>
      <c r="B269" s="18" t="inlineStr">
        <is>
          <t>MtCO2eq</t>
        </is>
      </c>
      <c r="C269" s="37" t="n"/>
      <c r="D269" s="37" t="n"/>
      <c r="E269" s="37" t="n"/>
      <c r="F269" s="37" t="n"/>
      <c r="G269" s="37" t="n"/>
      <c r="H269" s="37" t="n"/>
      <c r="I269" s="37" t="n"/>
      <c r="J269" s="44" t="n"/>
      <c r="K269" s="44" t="n"/>
      <c r="L269" s="44" t="n"/>
    </row>
    <row r="270">
      <c r="A270" s="17" t="inlineStr">
        <is>
          <t>Estimated CO2 captured and stored</t>
        </is>
      </c>
      <c r="B270" s="17" t="n"/>
      <c r="C270" s="17" t="n"/>
      <c r="D270" s="17" t="n"/>
      <c r="E270" s="17" t="n"/>
      <c r="F270" s="17" t="n"/>
      <c r="G270" s="17" t="n"/>
      <c r="H270" s="17" t="n"/>
      <c r="I270" s="17" t="n"/>
      <c r="J270" s="44" t="n"/>
      <c r="K270" s="44" t="n"/>
      <c r="L270" s="44" t="n"/>
    </row>
    <row r="271">
      <c r="A271" s="19" t="inlineStr">
        <is>
          <t>TOTAL CO2 captured and stored</t>
        </is>
      </c>
      <c r="B271" s="99" t="inlineStr">
        <is>
          <t>MtCO2 captured &amp; stored (positive values)</t>
        </is>
      </c>
      <c r="C271" s="37" t="n"/>
      <c r="D271" s="37" t="n"/>
      <c r="E271" s="37" t="n"/>
      <c r="F271" s="37" t="n"/>
      <c r="G271" s="37" t="n"/>
      <c r="H271" s="37" t="n"/>
      <c r="I271" s="37" t="n"/>
      <c r="J271" s="44" t="n"/>
      <c r="K271" s="44" t="n"/>
      <c r="L271" s="44" t="n"/>
    </row>
    <row r="272">
      <c r="A272" s="30" t="inlineStr">
        <is>
          <t>- of which from coal transformation</t>
        </is>
      </c>
      <c r="B272" s="99" t="inlineStr">
        <is>
          <t>MtCO2 captured &amp; stored (positive values)</t>
        </is>
      </c>
      <c r="C272" s="37" t="n"/>
      <c r="D272" s="37" t="n"/>
      <c r="E272" s="37" t="n"/>
      <c r="F272" s="37" t="n"/>
      <c r="G272" s="37" t="n"/>
      <c r="H272" s="37" t="n"/>
      <c r="I272" s="37" t="n"/>
      <c r="J272" s="44" t="n"/>
      <c r="K272" s="44" t="n"/>
      <c r="L272" s="44" t="n"/>
    </row>
    <row r="273">
      <c r="A273" s="16" t="inlineStr">
        <is>
          <t>Solid fuel production activities: details from coal conversion to solid fuels (Coal &amp; coke generation)</t>
        </is>
      </c>
      <c r="B273" s="16" t="n"/>
      <c r="C273" s="16" t="n"/>
      <c r="D273" s="16" t="n"/>
      <c r="E273" s="16" t="n"/>
      <c r="F273" s="16" t="n"/>
      <c r="G273" s="16" t="n"/>
      <c r="H273" s="16" t="n"/>
      <c r="I273" s="16" t="n"/>
      <c r="J273" s="44" t="n"/>
      <c r="K273" s="44" t="n"/>
      <c r="L273" s="44" t="n"/>
    </row>
    <row r="274">
      <c r="A274" s="17" t="inlineStr">
        <is>
          <t>Coal feedstocks</t>
        </is>
      </c>
      <c r="B274" s="17" t="n"/>
      <c r="C274" s="17" t="n"/>
      <c r="D274" s="17" t="n"/>
      <c r="E274" s="17" t="n"/>
      <c r="F274" s="17" t="n"/>
      <c r="G274" s="17" t="n"/>
      <c r="H274" s="17" t="n"/>
      <c r="I274" s="17" t="n"/>
      <c r="J274" s="44" t="n"/>
      <c r="K274" s="44" t="n"/>
      <c r="L274" s="44" t="n"/>
    </row>
    <row r="275">
      <c r="A275" s="18" t="inlineStr">
        <is>
          <t>TOTAL</t>
        </is>
      </c>
      <c r="B275" s="18" t="inlineStr">
        <is>
          <t>Mt</t>
        </is>
      </c>
      <c r="C275" s="37" t="n"/>
      <c r="D275" s="37" t="n"/>
      <c r="E275" s="37" t="n">
        <v>174.325818</v>
      </c>
      <c r="F275" s="37" t="n">
        <v>36.061268</v>
      </c>
      <c r="G275" s="37" t="n">
        <v>4.019979</v>
      </c>
      <c r="H275" s="37" t="n"/>
      <c r="I275" s="37" t="n"/>
      <c r="J275" s="44" t="n"/>
      <c r="K275" s="44" t="n"/>
      <c r="L275" s="44" t="n"/>
    </row>
    <row r="276">
      <c r="A276" s="18" t="inlineStr">
        <is>
          <t>Anthracite</t>
        </is>
      </c>
      <c r="B276" s="18" t="inlineStr">
        <is>
          <t>Mt</t>
        </is>
      </c>
      <c r="C276" s="37" t="n"/>
      <c r="D276" s="37" t="n"/>
      <c r="E276" s="37" t="n"/>
      <c r="F276" s="37" t="n"/>
      <c r="G276" s="37" t="n"/>
      <c r="H276" s="37" t="n"/>
      <c r="I276" s="37" t="n"/>
      <c r="J276" s="44" t="n"/>
      <c r="K276" s="44" t="n"/>
      <c r="L276" s="44" t="n"/>
    </row>
    <row r="277">
      <c r="A277" s="18" t="inlineStr">
        <is>
          <t>Lignite</t>
        </is>
      </c>
      <c r="B277" s="18" t="inlineStr">
        <is>
          <t>Mt</t>
        </is>
      </c>
      <c r="C277" s="37" t="n"/>
      <c r="D277" s="37" t="n"/>
      <c r="E277" s="37" t="n"/>
      <c r="F277" s="37" t="n"/>
      <c r="G277" s="37" t="n"/>
      <c r="H277" s="37" t="n"/>
      <c r="I277" s="37" t="n"/>
      <c r="J277" s="44" t="n"/>
      <c r="K277" s="44" t="n"/>
      <c r="L277" s="44" t="n"/>
    </row>
    <row r="278">
      <c r="A278" s="18" t="inlineStr">
        <is>
          <t>Coking coal</t>
        </is>
      </c>
      <c r="B278" s="18" t="inlineStr">
        <is>
          <t>Mt</t>
        </is>
      </c>
      <c r="C278" s="37" t="n"/>
      <c r="D278" s="37" t="n"/>
      <c r="E278" s="37" t="n">
        <v>3.595599</v>
      </c>
      <c r="F278" s="37" t="n">
        <v>1.728262</v>
      </c>
      <c r="G278" s="37" t="n">
        <v>0.407393</v>
      </c>
      <c r="H278" s="37" t="n"/>
      <c r="I278" s="37" t="n"/>
      <c r="J278" s="44" t="n"/>
      <c r="K278" s="44" t="n"/>
      <c r="L278" s="44" t="n"/>
    </row>
    <row r="279">
      <c r="A279" s="18" t="inlineStr">
        <is>
          <t>Other bituminous and sub-bituminous coal</t>
        </is>
      </c>
      <c r="B279" s="18" t="inlineStr">
        <is>
          <t>Mt</t>
        </is>
      </c>
      <c r="C279" s="37" t="n"/>
      <c r="D279" s="37" t="n"/>
      <c r="E279" s="37" t="n">
        <v>170.730218</v>
      </c>
      <c r="F279" s="37" t="n">
        <v>34.333006</v>
      </c>
      <c r="G279" s="37" t="n">
        <v>3.612586</v>
      </c>
      <c r="H279" s="37" t="n"/>
      <c r="I279" s="37" t="n"/>
      <c r="J279" s="44" t="n"/>
      <c r="K279" s="44" t="n"/>
      <c r="L279" s="44" t="n"/>
    </row>
    <row r="280">
      <c r="A280" s="18" t="inlineStr">
        <is>
          <t>Oil shale and tar sand</t>
        </is>
      </c>
      <c r="B280" s="18" t="inlineStr">
        <is>
          <t>Mt</t>
        </is>
      </c>
      <c r="C280" s="37" t="n"/>
      <c r="D280" s="37" t="n"/>
      <c r="E280" s="37" t="n"/>
      <c r="F280" s="37" t="n"/>
      <c r="G280" s="37" t="n"/>
      <c r="H280" s="37" t="n"/>
      <c r="I280" s="37" t="n"/>
      <c r="J280" s="44" t="n"/>
      <c r="K280" s="44" t="n"/>
      <c r="L280" s="44" t="n"/>
    </row>
    <row r="281">
      <c r="A281" s="18" t="inlineStr">
        <is>
          <t>Peat</t>
        </is>
      </c>
      <c r="B281" s="18" t="inlineStr">
        <is>
          <t>Mt</t>
        </is>
      </c>
      <c r="C281" s="37" t="n"/>
      <c r="D281" s="37" t="n"/>
      <c r="E281" s="37" t="n"/>
      <c r="F281" s="37" t="n"/>
      <c r="G281" s="37" t="n"/>
      <c r="H281" s="37" t="n"/>
      <c r="I281" s="37" t="n"/>
      <c r="J281" s="44" t="n"/>
      <c r="K281" s="44" t="n"/>
      <c r="L281" s="44" t="n"/>
    </row>
    <row r="282">
      <c r="A282" s="18" t="inlineStr">
        <is>
          <t>Others</t>
        </is>
      </c>
      <c r="B282" s="18" t="inlineStr">
        <is>
          <t>Mt</t>
        </is>
      </c>
      <c r="C282" s="37" t="n"/>
      <c r="D282" s="37" t="n"/>
      <c r="E282" s="37" t="n"/>
      <c r="F282" s="37" t="n"/>
      <c r="G282" s="37" t="n"/>
      <c r="H282" s="37" t="n"/>
      <c r="I282" s="37" t="n"/>
      <c r="J282" s="44" t="n"/>
      <c r="K282" s="44" t="n"/>
      <c r="L282" s="44" t="n"/>
    </row>
    <row r="283">
      <c r="A283" s="18" t="inlineStr">
        <is>
          <t>TOTAL</t>
        </is>
      </c>
      <c r="B283" s="18" t="inlineStr">
        <is>
          <t xml:space="preserve">EJ </t>
        </is>
      </c>
      <c r="C283" s="37" t="n"/>
      <c r="D283" s="37" t="n"/>
      <c r="E283" s="37" t="n">
        <v>3.623991</v>
      </c>
      <c r="F283" s="37" t="n">
        <v>0.879525</v>
      </c>
      <c r="G283" s="37" t="n">
        <v>0.118098</v>
      </c>
      <c r="H283" s="37" t="n"/>
      <c r="I283" s="37" t="n"/>
      <c r="J283" s="44" t="n"/>
      <c r="K283" s="44" t="n"/>
      <c r="L283" s="44" t="n"/>
    </row>
    <row r="284">
      <c r="A284" s="18" t="inlineStr">
        <is>
          <t>Anthracite</t>
        </is>
      </c>
      <c r="B284" s="18" t="inlineStr">
        <is>
          <t xml:space="preserve">EJ </t>
        </is>
      </c>
      <c r="C284" s="37" t="n"/>
      <c r="D284" s="37" t="n"/>
      <c r="E284" s="37" t="n"/>
      <c r="F284" s="37" t="n"/>
      <c r="G284" s="37" t="n"/>
      <c r="H284" s="37" t="n"/>
      <c r="I284" s="37" t="n"/>
      <c r="J284" s="44" t="n"/>
      <c r="K284" s="44" t="n"/>
      <c r="L284" s="44" t="n"/>
    </row>
    <row r="285">
      <c r="A285" s="18" t="inlineStr">
        <is>
          <t>Lignite</t>
        </is>
      </c>
      <c r="B285" s="18" t="inlineStr">
        <is>
          <t xml:space="preserve">EJ </t>
        </is>
      </c>
      <c r="C285" s="37" t="n"/>
      <c r="D285" s="37" t="n"/>
      <c r="E285" s="37" t="n"/>
      <c r="F285" s="37" t="n"/>
      <c r="G285" s="37" t="n"/>
      <c r="H285" s="37" t="n"/>
      <c r="I285" s="37" t="n"/>
      <c r="J285" s="44" t="n"/>
      <c r="K285" s="44" t="n"/>
      <c r="L285" s="44" t="n"/>
    </row>
    <row r="286">
      <c r="A286" s="18" t="inlineStr">
        <is>
          <t>Coking coal</t>
        </is>
      </c>
      <c r="B286" s="18" t="inlineStr">
        <is>
          <t xml:space="preserve">EJ </t>
        </is>
      </c>
      <c r="C286" s="37" t="n"/>
      <c r="D286" s="37" t="n"/>
      <c r="E286" s="37" t="n">
        <v>0.107868</v>
      </c>
      <c r="F286" s="37" t="n">
        <v>0.051848</v>
      </c>
      <c r="G286" s="37" t="n">
        <v>0.012222</v>
      </c>
      <c r="H286" s="37" t="n"/>
      <c r="I286" s="37" t="n"/>
      <c r="J286" s="44" t="n"/>
      <c r="K286" s="44" t="n"/>
      <c r="L286" s="44" t="n"/>
    </row>
    <row r="287">
      <c r="A287" s="18" t="inlineStr">
        <is>
          <t>Other bituminous and sub-bituminous coal</t>
        </is>
      </c>
      <c r="B287" s="18" t="inlineStr">
        <is>
          <t xml:space="preserve">EJ </t>
        </is>
      </c>
      <c r="C287" s="37" t="n"/>
      <c r="D287" s="37" t="n"/>
      <c r="E287" s="37" t="n">
        <v>3.516123</v>
      </c>
      <c r="F287" s="37" t="n">
        <v>0.827677</v>
      </c>
      <c r="G287" s="37" t="n">
        <v>0.105877</v>
      </c>
      <c r="H287" s="37" t="n"/>
      <c r="I287" s="37" t="n"/>
      <c r="J287" s="44" t="n"/>
      <c r="K287" s="44" t="n"/>
      <c r="L287" s="44" t="n"/>
    </row>
    <row r="288">
      <c r="A288" s="18" t="inlineStr">
        <is>
          <t>Oil shale and tar sand</t>
        </is>
      </c>
      <c r="B288" s="18" t="inlineStr">
        <is>
          <t xml:space="preserve">EJ </t>
        </is>
      </c>
      <c r="C288" s="37" t="n"/>
      <c r="D288" s="37" t="n"/>
      <c r="E288" s="37" t="n"/>
      <c r="F288" s="37" t="n"/>
      <c r="G288" s="37" t="n"/>
      <c r="H288" s="37" t="n"/>
      <c r="I288" s="37" t="n"/>
      <c r="J288" s="44" t="n"/>
      <c r="K288" s="44" t="n"/>
      <c r="L288" s="44" t="n"/>
    </row>
    <row r="289">
      <c r="A289" s="18" t="inlineStr">
        <is>
          <t>Peat</t>
        </is>
      </c>
      <c r="B289" s="18" t="inlineStr">
        <is>
          <t xml:space="preserve">EJ </t>
        </is>
      </c>
      <c r="C289" s="37" t="n"/>
      <c r="D289" s="37" t="n"/>
      <c r="E289" s="37" t="n"/>
      <c r="F289" s="37" t="n"/>
      <c r="G289" s="37" t="n"/>
      <c r="H289" s="37" t="n"/>
      <c r="I289" s="37" t="n"/>
      <c r="J289" s="44" t="n"/>
      <c r="K289" s="44" t="n"/>
      <c r="L289" s="44" t="n"/>
    </row>
    <row r="290">
      <c r="A290" s="18" t="inlineStr">
        <is>
          <t>Others</t>
        </is>
      </c>
      <c r="B290" s="18" t="inlineStr">
        <is>
          <t xml:space="preserve">EJ </t>
        </is>
      </c>
      <c r="C290" s="37" t="n"/>
      <c r="D290" s="37" t="n"/>
      <c r="E290" s="37" t="n"/>
      <c r="F290" s="37" t="n"/>
      <c r="G290" s="37" t="n"/>
      <c r="H290" s="37" t="n"/>
      <c r="I290" s="37" t="n"/>
      <c r="J290" s="44" t="n"/>
      <c r="K290" s="44" t="n"/>
      <c r="L290" s="44" t="n"/>
    </row>
    <row r="291">
      <c r="A291" s="17" t="inlineStr">
        <is>
          <t>Assets</t>
        </is>
      </c>
      <c r="B291" s="17" t="n"/>
      <c r="C291" s="17" t="n"/>
      <c r="D291" s="17" t="n"/>
      <c r="E291" s="17" t="n"/>
      <c r="F291" s="17" t="n"/>
      <c r="G291" s="17" t="n"/>
      <c r="H291" s="17" t="n"/>
      <c r="I291" s="17" t="n"/>
      <c r="J291" s="44" t="n"/>
      <c r="K291" s="44" t="n"/>
      <c r="L291" s="44" t="n"/>
    </row>
    <row r="292">
      <c r="A292" s="18" t="inlineStr">
        <is>
          <t>Number of conversion facilities</t>
        </is>
      </c>
      <c r="B292" s="134" t="inlineStr">
        <is>
          <t>nb</t>
        </is>
      </c>
      <c r="C292" s="37" t="n"/>
      <c r="D292" s="37" t="n"/>
      <c r="E292" s="37" t="n"/>
      <c r="F292" s="37" t="n"/>
      <c r="G292" s="37" t="n"/>
      <c r="H292" s="37" t="n"/>
      <c r="I292" s="37" t="n"/>
      <c r="J292" s="44" t="n"/>
      <c r="K292" s="44" t="n"/>
      <c r="L292" s="44" t="n"/>
    </row>
    <row r="293">
      <c r="A293" s="18" t="inlineStr">
        <is>
          <t xml:space="preserve">Maximum solid fuels capacity </t>
        </is>
      </c>
      <c r="B293" s="36" t="inlineStr">
        <is>
          <t>EJ/year</t>
        </is>
      </c>
      <c r="C293" s="37" t="n"/>
      <c r="D293" s="37" t="n"/>
      <c r="E293" s="37" t="n"/>
      <c r="F293" s="37" t="n"/>
      <c r="G293" s="37" t="n"/>
      <c r="H293" s="37" t="n"/>
      <c r="I293" s="37" t="n"/>
      <c r="J293" s="44" t="n"/>
      <c r="K293" s="44" t="n"/>
      <c r="L293" s="44" t="n"/>
    </row>
    <row r="294">
      <c r="A294" s="18" t="inlineStr">
        <is>
          <t>Transport losses between prod and consumption sites</t>
        </is>
      </c>
      <c r="B294" s="36" t="inlineStr">
        <is>
          <t>% of total produced</t>
        </is>
      </c>
      <c r="C294" s="37" t="n"/>
      <c r="D294" s="37" t="n"/>
      <c r="E294" s="37" t="n"/>
      <c r="F294" s="37" t="n"/>
      <c r="G294" s="37" t="n"/>
      <c r="H294" s="37" t="n"/>
      <c r="I294" s="37" t="n"/>
      <c r="J294" s="44" t="n"/>
      <c r="K294" s="44" t="n"/>
      <c r="L294" s="44" t="n"/>
    </row>
    <row r="295">
      <c r="A295" s="16" t="inlineStr">
        <is>
          <t>Solid fuel production activities: details from biomass conversion to solid fuels (charcoal, biochar, wood...)</t>
        </is>
      </c>
      <c r="B295" s="16" t="n"/>
      <c r="C295" s="16" t="n"/>
      <c r="D295" s="16" t="n"/>
      <c r="E295" s="16" t="n"/>
      <c r="F295" s="16" t="n"/>
      <c r="G295" s="16" t="n"/>
      <c r="H295" s="16" t="n"/>
      <c r="I295" s="16" t="n"/>
      <c r="J295" s="44" t="n"/>
      <c r="K295" s="44" t="n"/>
      <c r="L295" s="44" t="n"/>
    </row>
    <row r="296">
      <c r="A296" s="17" t="inlineStr">
        <is>
          <t>Biomass feedstocks for energy use</t>
        </is>
      </c>
      <c r="B296" s="17" t="n"/>
      <c r="C296" s="17" t="n"/>
      <c r="D296" s="17" t="n"/>
      <c r="E296" s="17" t="n"/>
      <c r="F296" s="17" t="n"/>
      <c r="G296" s="17" t="n"/>
      <c r="H296" s="17" t="n"/>
      <c r="I296" s="17" t="n"/>
      <c r="J296" s="44" t="n"/>
      <c r="K296" s="44" t="n"/>
      <c r="L296" s="44" t="n"/>
    </row>
    <row r="297">
      <c r="A297" s="18" t="inlineStr">
        <is>
          <t>TOTAL</t>
        </is>
      </c>
      <c r="B297" s="18" t="inlineStr">
        <is>
          <t>Mt</t>
        </is>
      </c>
      <c r="C297" s="37" t="n"/>
      <c r="D297" s="37" t="n"/>
      <c r="E297" s="37" t="n">
        <v>13.943026</v>
      </c>
      <c r="F297" s="37" t="n">
        <v>33.870402</v>
      </c>
      <c r="G297" s="37" t="n">
        <v>44.5541</v>
      </c>
      <c r="H297" s="37" t="n"/>
      <c r="I297" s="37" t="n"/>
      <c r="J297" s="44" t="n"/>
      <c r="K297" s="44" t="n"/>
      <c r="L297" s="44" t="n"/>
    </row>
    <row r="298">
      <c r="A298" s="18" t="inlineStr">
        <is>
          <t>feedstocks from crop culture</t>
        </is>
      </c>
      <c r="B298" s="18" t="inlineStr">
        <is>
          <t>Mt</t>
        </is>
      </c>
      <c r="C298" s="37" t="n"/>
      <c r="D298" s="37" t="n"/>
      <c r="E298" s="37" t="n">
        <v>2.956411</v>
      </c>
      <c r="F298" s="37" t="n">
        <v>6.870333</v>
      </c>
      <c r="G298" s="37" t="n">
        <v>9.860141</v>
      </c>
      <c r="H298" s="37" t="n"/>
      <c r="I298" s="37" t="n"/>
      <c r="J298" s="44" t="n"/>
      <c r="K298" s="44" t="n"/>
      <c r="L298" s="44" t="n"/>
    </row>
    <row r="299">
      <c r="A299" s="18" t="inlineStr">
        <is>
          <t>feedstocks from forestry</t>
        </is>
      </c>
      <c r="B299" s="18" t="inlineStr">
        <is>
          <t>Mt</t>
        </is>
      </c>
      <c r="C299" s="37" t="n"/>
      <c r="D299" s="37" t="n"/>
      <c r="E299" s="37" t="n">
        <v>10.986615</v>
      </c>
      <c r="F299" s="37" t="n">
        <v>24.360622</v>
      </c>
      <c r="G299" s="37" t="n">
        <v>31.715559</v>
      </c>
      <c r="H299" s="37" t="n"/>
      <c r="I299" s="37" t="n"/>
      <c r="J299" s="44" t="n"/>
      <c r="K299" s="44" t="n"/>
      <c r="L299" s="44" t="n"/>
    </row>
    <row r="300">
      <c r="A300" s="18" t="inlineStr">
        <is>
          <t>other feedstocks</t>
        </is>
      </c>
      <c r="B300" s="18" t="inlineStr">
        <is>
          <t>Mt</t>
        </is>
      </c>
      <c r="C300" s="37" t="n"/>
      <c r="D300" s="37" t="n"/>
      <c r="E300" s="37" t="n"/>
      <c r="F300" s="37" t="n">
        <v>2.639447</v>
      </c>
      <c r="G300" s="37" t="n">
        <v>2.9784</v>
      </c>
      <c r="H300" s="37" t="n"/>
      <c r="I300" s="37" t="n"/>
      <c r="J300" s="44" t="n"/>
      <c r="K300" s="44" t="n"/>
      <c r="L300" s="44" t="n"/>
    </row>
    <row r="301">
      <c r="A301" s="18" t="inlineStr">
        <is>
          <t>TOTAL</t>
        </is>
      </c>
      <c r="B301" s="18" t="inlineStr">
        <is>
          <t xml:space="preserve">EJ </t>
        </is>
      </c>
      <c r="C301" s="37" t="n"/>
      <c r="D301" s="37" t="n"/>
      <c r="E301" s="37" t="n">
        <v>0.223088</v>
      </c>
      <c r="F301" s="37" t="n">
        <v>0.541926</v>
      </c>
      <c r="G301" s="37" t="n">
        <v>0.712866</v>
      </c>
      <c r="H301" s="37" t="n"/>
      <c r="I301" s="37" t="n"/>
      <c r="J301" s="44" t="n"/>
      <c r="K301" s="44" t="n"/>
      <c r="L301" s="44" t="n"/>
    </row>
    <row r="302">
      <c r="A302" s="18" t="inlineStr">
        <is>
          <t>feedstocks from crop culture</t>
        </is>
      </c>
      <c r="B302" s="18" t="inlineStr">
        <is>
          <t xml:space="preserve">EJ </t>
        </is>
      </c>
      <c r="C302" s="37" t="n"/>
      <c r="D302" s="37" t="n"/>
      <c r="E302" s="37" t="n">
        <v>0.047303</v>
      </c>
      <c r="F302" s="37" t="n">
        <v>0.109925</v>
      </c>
      <c r="G302" s="37" t="n">
        <v>0.157762</v>
      </c>
      <c r="H302" s="37" t="n"/>
      <c r="I302" s="37" t="n"/>
      <c r="J302" s="44" t="n"/>
      <c r="K302" s="44" t="n"/>
      <c r="L302" s="44" t="n"/>
    </row>
    <row r="303">
      <c r="A303" s="18" t="inlineStr">
        <is>
          <t>feedstocks from forestry</t>
        </is>
      </c>
      <c r="B303" s="18" t="inlineStr">
        <is>
          <t xml:space="preserve">EJ </t>
        </is>
      </c>
      <c r="C303" s="37" t="n"/>
      <c r="D303" s="37" t="n"/>
      <c r="E303" s="37" t="n">
        <v>0.175786</v>
      </c>
      <c r="F303" s="37" t="n">
        <v>0.38977</v>
      </c>
      <c r="G303" s="37" t="n">
        <v>0.507449</v>
      </c>
      <c r="H303" s="37" t="n"/>
      <c r="I303" s="37" t="n"/>
      <c r="J303" s="44" t="n"/>
      <c r="K303" s="44" t="n"/>
      <c r="L303" s="44" t="n"/>
    </row>
    <row r="304">
      <c r="A304" s="18" t="inlineStr">
        <is>
          <t>other feedstocks</t>
        </is>
      </c>
      <c r="B304" s="18" t="inlineStr">
        <is>
          <t xml:space="preserve">EJ </t>
        </is>
      </c>
      <c r="C304" s="37" t="n"/>
      <c r="D304" s="37" t="n"/>
      <c r="E304" s="37" t="n"/>
      <c r="F304" s="37" t="n">
        <v>0.042231</v>
      </c>
      <c r="G304" s="37" t="n">
        <v>0.047654</v>
      </c>
      <c r="H304" s="37" t="n"/>
      <c r="I304" s="37" t="n"/>
      <c r="J304" s="44" t="n"/>
      <c r="K304" s="44" t="n"/>
      <c r="L304" s="44" t="n"/>
    </row>
    <row r="305">
      <c r="A305" s="17" t="inlineStr">
        <is>
          <t>Assets</t>
        </is>
      </c>
      <c r="B305" s="17" t="n"/>
      <c r="C305" s="17" t="n"/>
      <c r="D305" s="17" t="n"/>
      <c r="E305" s="17" t="n"/>
      <c r="F305" s="17" t="n"/>
      <c r="G305" s="17" t="n"/>
      <c r="H305" s="17" t="n"/>
      <c r="I305" s="17" t="n"/>
      <c r="J305" s="44" t="n"/>
      <c r="K305" s="44" t="n"/>
      <c r="L305" s="44" t="n"/>
    </row>
    <row r="306">
      <c r="A306" s="18" t="inlineStr">
        <is>
          <t>Number of charcoal or biochar production facilities</t>
        </is>
      </c>
      <c r="B306" s="134" t="inlineStr">
        <is>
          <t>nb</t>
        </is>
      </c>
      <c r="C306" s="37" t="n"/>
      <c r="D306" s="37" t="n"/>
      <c r="E306" s="37" t="n"/>
      <c r="F306" s="37" t="n"/>
      <c r="G306" s="37" t="n"/>
      <c r="H306" s="37" t="n"/>
      <c r="I306" s="37" t="n"/>
      <c r="J306" s="44" t="n"/>
      <c r="K306" s="44" t="n"/>
      <c r="L306" s="44" t="n"/>
    </row>
    <row r="307">
      <c r="A307" s="18" t="inlineStr">
        <is>
          <t>Number of wood for energy production facilities</t>
        </is>
      </c>
      <c r="B307" s="134" t="inlineStr">
        <is>
          <t>nb</t>
        </is>
      </c>
      <c r="C307" s="37" t="n"/>
      <c r="D307" s="37" t="n"/>
      <c r="E307" s="37" t="n"/>
      <c r="F307" s="37" t="n"/>
      <c r="G307" s="37" t="n"/>
      <c r="H307" s="37" t="n"/>
      <c r="I307" s="37" t="n"/>
      <c r="J307" s="44" t="n"/>
      <c r="K307" s="44" t="n"/>
      <c r="L307" s="44" t="n"/>
    </row>
    <row r="308">
      <c r="A308" s="18" t="inlineStr">
        <is>
          <t xml:space="preserve">Maximum charcoal or biochar production capacity </t>
        </is>
      </c>
      <c r="B308" s="36" t="inlineStr">
        <is>
          <t>EJ/year</t>
        </is>
      </c>
      <c r="C308" s="37" t="n"/>
      <c r="D308" s="37" t="n"/>
      <c r="E308" s="37" t="n"/>
      <c r="F308" s="37" t="n"/>
      <c r="G308" s="37" t="n"/>
      <c r="H308" s="37" t="n"/>
      <c r="I308" s="37" t="n"/>
      <c r="J308" s="44" t="n"/>
      <c r="K308" s="44" t="n"/>
      <c r="L308" s="44" t="n"/>
    </row>
    <row r="309">
      <c r="A309" s="18" t="inlineStr">
        <is>
          <t xml:space="preserve">Maximum wood for energy production capacity </t>
        </is>
      </c>
      <c r="B309" s="36" t="inlineStr">
        <is>
          <t>EJ/year</t>
        </is>
      </c>
      <c r="C309" s="37" t="n"/>
      <c r="D309" s="37" t="n"/>
      <c r="E309" s="37" t="n"/>
      <c r="F309" s="37" t="n"/>
      <c r="G309" s="37" t="n"/>
      <c r="H309" s="37" t="n"/>
      <c r="I309" s="37" t="n"/>
      <c r="J309" s="44" t="n"/>
      <c r="K309" s="44" t="n"/>
      <c r="L309" s="44" t="n"/>
    </row>
    <row r="310">
      <c r="A310" s="18" t="inlineStr">
        <is>
          <t>Transport losses between prod and consumption sites</t>
        </is>
      </c>
      <c r="B310" s="36" t="inlineStr">
        <is>
          <t>% of total produced</t>
        </is>
      </c>
      <c r="C310" s="37" t="n"/>
      <c r="D310" s="37" t="n"/>
      <c r="E310" s="37" t="n"/>
      <c r="F310" s="37" t="n"/>
      <c r="G310" s="37" t="n"/>
      <c r="H310" s="37" t="n"/>
      <c r="I310" s="37" t="n"/>
      <c r="J310" s="44" t="n"/>
      <c r="K310" s="44" t="n"/>
      <c r="L310" s="44" t="n"/>
    </row>
    <row r="311" ht="18" customHeight="1">
      <c r="A311" s="135" t="inlineStr">
        <is>
          <t>ALL SECONDARY ENERGY - National consumption, imports &amp; exports</t>
        </is>
      </c>
      <c r="B311" s="135" t="n"/>
      <c r="C311" s="135" t="n"/>
      <c r="D311" s="135" t="n"/>
      <c r="E311" s="135" t="n"/>
      <c r="F311" s="135" t="n"/>
      <c r="G311" s="135" t="n"/>
      <c r="H311" s="135" t="n"/>
      <c r="I311" s="135" t="n"/>
      <c r="J311" s="44" t="n"/>
      <c r="K311" s="44" t="n"/>
      <c r="L311" s="44" t="n"/>
    </row>
    <row r="312">
      <c r="A312" s="17" t="inlineStr">
        <is>
          <t>National consumption by fuels</t>
        </is>
      </c>
      <c r="B312" s="17" t="n"/>
      <c r="C312" s="17" t="n"/>
      <c r="D312" s="17" t="n"/>
      <c r="E312" s="17" t="n"/>
      <c r="F312" s="17" t="n"/>
      <c r="G312" s="17" t="n"/>
      <c r="H312" s="17" t="n"/>
      <c r="I312" s="17" t="n"/>
      <c r="J312" s="44" t="n"/>
      <c r="K312" s="44" t="n"/>
      <c r="L312" s="44" t="n"/>
    </row>
    <row r="313">
      <c r="A313" s="31" t="inlineStr">
        <is>
          <t>Total liquid fuel (See details 124-231)</t>
        </is>
      </c>
      <c r="B313" s="18" t="inlineStr">
        <is>
          <t>Mtoe</t>
        </is>
      </c>
      <c r="C313" s="37" t="n"/>
      <c r="D313" s="37" t="n"/>
      <c r="E313" s="37" t="n">
        <v>49817672.828985</v>
      </c>
      <c r="F313" s="37" t="n">
        <v>48513627.617197</v>
      </c>
      <c r="G313" s="37" t="n">
        <v>10703878.113239</v>
      </c>
      <c r="H313" s="37" t="n"/>
      <c r="I313" s="37" t="n"/>
      <c r="J313" s="44" t="n"/>
      <c r="K313" s="44" t="n"/>
      <c r="L313" s="44" t="n"/>
    </row>
    <row r="314">
      <c r="A314" s="18" t="inlineStr">
        <is>
          <t>of which: from fossil</t>
        </is>
      </c>
      <c r="B314" s="18" t="inlineStr">
        <is>
          <t>Mtoe</t>
        </is>
      </c>
      <c r="C314" s="37" t="n"/>
      <c r="D314" s="37" t="n"/>
      <c r="E314" s="37" t="n">
        <v>49817672.828985</v>
      </c>
      <c r="F314" s="37" t="n">
        <v>48513627.617197</v>
      </c>
      <c r="G314" s="37" t="n">
        <v>10703878.113239</v>
      </c>
      <c r="H314" s="37" t="n"/>
      <c r="I314" s="37" t="n"/>
      <c r="J314" s="44" t="n"/>
      <c r="K314" s="44" t="n"/>
      <c r="L314" s="44" t="n"/>
    </row>
    <row r="315">
      <c r="A315" s="18" t="inlineStr">
        <is>
          <t>of which: from biomass</t>
        </is>
      </c>
      <c r="B315" s="18" t="inlineStr">
        <is>
          <t>Mtoe</t>
        </is>
      </c>
      <c r="C315" s="37" t="n"/>
      <c r="D315" s="37" t="n"/>
      <c r="E315" s="37" t="n"/>
      <c r="F315" s="37" t="n"/>
      <c r="G315" s="37" t="n"/>
      <c r="H315" s="37" t="n"/>
      <c r="I315" s="37" t="n"/>
      <c r="J315" s="44" t="n"/>
      <c r="K315" s="44" t="n"/>
      <c r="L315" s="44" t="n"/>
    </row>
    <row r="316">
      <c r="A316" s="18" t="inlineStr">
        <is>
          <t>of which: H2-based liquid synthetic fuels</t>
        </is>
      </c>
      <c r="B316" s="18" t="inlineStr">
        <is>
          <t>Mtoe</t>
        </is>
      </c>
      <c r="C316" s="37" t="n"/>
      <c r="D316" s="37" t="n"/>
      <c r="E316" s="37" t="n"/>
      <c r="F316" s="37" t="n"/>
      <c r="G316" s="37" t="n"/>
      <c r="H316" s="37" t="n"/>
      <c r="I316" s="37" t="n"/>
      <c r="J316" s="44" t="n"/>
      <c r="K316" s="44" t="n"/>
      <c r="L316" s="44" t="n"/>
    </row>
    <row r="317">
      <c r="A317" s="31" t="inlineStr">
        <is>
          <t>Total CH4 and natural gas (See details 232-330)</t>
        </is>
      </c>
      <c r="B317" s="18" t="inlineStr">
        <is>
          <t>Mtoe</t>
        </is>
      </c>
      <c r="C317" s="37" t="n"/>
      <c r="D317" s="37" t="n"/>
      <c r="E317" s="37" t="n"/>
      <c r="F317" s="37" t="n"/>
      <c r="G317" s="37" t="n"/>
      <c r="H317" s="37" t="n"/>
      <c r="I317" s="37" t="n"/>
      <c r="J317" s="44" t="n"/>
      <c r="K317" s="44" t="n"/>
      <c r="L317" s="44" t="n"/>
    </row>
    <row r="318">
      <c r="A318" s="18" t="inlineStr">
        <is>
          <t>of which: from fossil</t>
        </is>
      </c>
      <c r="B318" s="18" t="inlineStr">
        <is>
          <t>Mtoe</t>
        </is>
      </c>
      <c r="C318" s="37" t="n"/>
      <c r="D318" s="37" t="n"/>
      <c r="E318" s="37" t="n"/>
      <c r="F318" s="37" t="n"/>
      <c r="G318" s="37" t="n"/>
      <c r="H318" s="37" t="n"/>
      <c r="I318" s="37" t="n"/>
      <c r="J318" s="44" t="n"/>
      <c r="K318" s="44" t="n"/>
      <c r="L318" s="44" t="n"/>
    </row>
    <row r="319">
      <c r="A319" s="18" t="inlineStr">
        <is>
          <t>of which: from biomass</t>
        </is>
      </c>
      <c r="B319" s="18" t="inlineStr">
        <is>
          <t>Mtoe</t>
        </is>
      </c>
      <c r="C319" s="37" t="n"/>
      <c r="D319" s="37" t="n"/>
      <c r="E319" s="37" t="n"/>
      <c r="F319" s="37" t="n"/>
      <c r="G319" s="37" t="n"/>
      <c r="H319" s="37" t="n"/>
      <c r="I319" s="37" t="n"/>
      <c r="J319" s="44" t="n"/>
      <c r="K319" s="44" t="n"/>
      <c r="L319" s="44" t="n"/>
    </row>
    <row r="320">
      <c r="A320" s="31" t="inlineStr">
        <is>
          <t>Total H2 (See details 232-330)</t>
        </is>
      </c>
      <c r="B320" s="18" t="inlineStr">
        <is>
          <t>Mt</t>
        </is>
      </c>
      <c r="C320" s="37" t="n"/>
      <c r="D320" s="37" t="n"/>
      <c r="E320" s="37" t="n"/>
      <c r="F320" s="37" t="n"/>
      <c r="G320" s="37" t="n"/>
      <c r="H320" s="37" t="n"/>
      <c r="I320" s="37" t="n"/>
      <c r="J320" s="44" t="n"/>
      <c r="K320" s="44" t="n"/>
      <c r="L320" s="44" t="n"/>
    </row>
    <row r="321">
      <c r="A321" s="18" t="inlineStr">
        <is>
          <t>of which: from water electrolysis</t>
        </is>
      </c>
      <c r="B321" s="18" t="inlineStr">
        <is>
          <t>Mt</t>
        </is>
      </c>
      <c r="C321" s="37" t="n"/>
      <c r="D321" s="37" t="n"/>
      <c r="E321" s="37" t="n"/>
      <c r="F321" s="37" t="n"/>
      <c r="G321" s="37" t="n"/>
      <c r="H321" s="37" t="n"/>
      <c r="I321" s="37" t="n"/>
      <c r="J321" s="44" t="n"/>
      <c r="K321" s="44" t="n"/>
      <c r="L321" s="44" t="n"/>
    </row>
    <row r="322">
      <c r="A322" s="18" t="inlineStr">
        <is>
          <t>of which: from CH4 reforming</t>
        </is>
      </c>
      <c r="B322" s="18" t="inlineStr">
        <is>
          <t>Mt</t>
        </is>
      </c>
      <c r="C322" s="37" t="n"/>
      <c r="D322" s="37" t="n"/>
      <c r="E322" s="37" t="n"/>
      <c r="F322" s="37" t="n"/>
      <c r="G322" s="37" t="n"/>
      <c r="H322" s="37" t="n"/>
      <c r="I322" s="37" t="n"/>
      <c r="J322" s="44" t="n"/>
      <c r="K322" s="44" t="n"/>
      <c r="L322" s="44" t="n"/>
    </row>
    <row r="323">
      <c r="A323" s="31" t="inlineStr">
        <is>
          <t>Total solid fuels (See details 331-400)</t>
        </is>
      </c>
      <c r="B323" s="18" t="inlineStr">
        <is>
          <t>Mtoe</t>
        </is>
      </c>
      <c r="C323" s="37" t="n"/>
      <c r="D323" s="37" t="n"/>
      <c r="E323" s="37" t="n"/>
      <c r="F323" s="37" t="n"/>
      <c r="G323" s="37" t="n"/>
      <c r="H323" s="37" t="n"/>
      <c r="I323" s="37" t="n"/>
      <c r="J323" s="44" t="n"/>
      <c r="K323" s="44" t="n"/>
      <c r="L323" s="44" t="n"/>
    </row>
    <row r="324">
      <c r="A324" s="18" t="inlineStr">
        <is>
          <t>of which: from fossil</t>
        </is>
      </c>
      <c r="B324" s="18" t="inlineStr">
        <is>
          <t>Mtoe</t>
        </is>
      </c>
      <c r="C324" s="37" t="n"/>
      <c r="D324" s="37" t="n"/>
      <c r="E324" s="37" t="n">
        <v>4163702.420662</v>
      </c>
      <c r="F324" s="37" t="n">
        <v>861308.9620150001</v>
      </c>
      <c r="G324" s="37" t="n">
        <v>96015.583176</v>
      </c>
      <c r="H324" s="37" t="n"/>
      <c r="I324" s="37" t="n"/>
      <c r="J324" s="44" t="n"/>
      <c r="K324" s="44" t="n"/>
      <c r="L324" s="44" t="n"/>
    </row>
    <row r="325">
      <c r="A325" s="18" t="inlineStr">
        <is>
          <t>of which: from biomass</t>
        </is>
      </c>
      <c r="B325" s="18" t="inlineStr">
        <is>
          <t>Mtoe</t>
        </is>
      </c>
      <c r="C325" s="37" t="n"/>
      <c r="D325" s="37" t="n"/>
      <c r="E325" s="37" t="n">
        <v>5328377.713375</v>
      </c>
      <c r="F325" s="37" t="n">
        <v>12943696.011918</v>
      </c>
      <c r="G325" s="37" t="n">
        <v>17026509.674827</v>
      </c>
      <c r="H325" s="37" t="n"/>
      <c r="I325" s="37" t="n"/>
      <c r="J325" s="44" t="n"/>
      <c r="K325" s="44" t="n"/>
      <c r="L325" s="44" t="n"/>
    </row>
    <row r="326">
      <c r="A326" s="31" t="inlineStr">
        <is>
          <t>Total liquid fuel (See details 124-231)</t>
        </is>
      </c>
      <c r="B326" s="18" t="inlineStr">
        <is>
          <t xml:space="preserve">EJ </t>
        </is>
      </c>
      <c r="C326" s="37" t="n"/>
      <c r="D326" s="37" t="n"/>
      <c r="E326" s="37" t="n">
        <v>2.085765</v>
      </c>
      <c r="F326" s="37" t="n">
        <v>2.031168</v>
      </c>
      <c r="G326" s="37" t="n">
        <v>0.44815</v>
      </c>
      <c r="H326" s="37" t="n"/>
      <c r="I326" s="37" t="n"/>
      <c r="J326" s="44" t="n"/>
      <c r="K326" s="44" t="n"/>
      <c r="L326" s="44" t="n"/>
    </row>
    <row r="327">
      <c r="A327" s="18" t="inlineStr">
        <is>
          <t>of which: from fossil</t>
        </is>
      </c>
      <c r="B327" s="18" t="inlineStr">
        <is>
          <t xml:space="preserve">EJ </t>
        </is>
      </c>
      <c r="C327" s="37" t="n"/>
      <c r="D327" s="37" t="n"/>
      <c r="E327" s="37" t="n">
        <v>2.085765</v>
      </c>
      <c r="F327" s="37" t="n">
        <v>2.031168</v>
      </c>
      <c r="G327" s="37" t="n">
        <v>0.44815</v>
      </c>
      <c r="H327" s="37" t="n"/>
      <c r="I327" s="37" t="n"/>
      <c r="J327" s="44" t="n"/>
      <c r="K327" s="44" t="n"/>
      <c r="L327" s="44" t="n"/>
    </row>
    <row r="328">
      <c r="A328" s="18" t="inlineStr">
        <is>
          <t>of which: from biomass</t>
        </is>
      </c>
      <c r="B328" s="18" t="inlineStr">
        <is>
          <t xml:space="preserve">EJ </t>
        </is>
      </c>
      <c r="C328" s="37" t="n"/>
      <c r="D328" s="37" t="n"/>
      <c r="E328" s="37" t="n"/>
      <c r="F328" s="37" t="n"/>
      <c r="G328" s="37" t="n"/>
      <c r="H328" s="37" t="n"/>
      <c r="I328" s="37" t="n"/>
      <c r="J328" s="44" t="n"/>
      <c r="K328" s="44" t="n"/>
      <c r="L328" s="44" t="n"/>
    </row>
    <row r="329">
      <c r="A329" s="18" t="inlineStr">
        <is>
          <t>of which: H2-based liquid synthetic fuels</t>
        </is>
      </c>
      <c r="B329" s="18" t="inlineStr">
        <is>
          <t xml:space="preserve">EJ </t>
        </is>
      </c>
      <c r="C329" s="37" t="n"/>
      <c r="D329" s="37" t="n"/>
      <c r="E329" s="37" t="n"/>
      <c r="F329" s="37" t="n"/>
      <c r="G329" s="37" t="n"/>
      <c r="H329" s="37" t="n"/>
      <c r="I329" s="37" t="n"/>
      <c r="J329" s="44" t="n"/>
      <c r="K329" s="44" t="n"/>
      <c r="L329" s="44" t="n"/>
    </row>
    <row r="330">
      <c r="A330" s="31" t="inlineStr">
        <is>
          <t>Total CH4 and natural gas (See details 232-330)</t>
        </is>
      </c>
      <c r="B330" s="18" t="inlineStr">
        <is>
          <t xml:space="preserve">EJ </t>
        </is>
      </c>
      <c r="C330" s="37" t="n"/>
      <c r="D330" s="37" t="n"/>
      <c r="E330" s="37" t="n">
        <v>0.348317</v>
      </c>
      <c r="F330" s="37" t="n">
        <v>0.281371</v>
      </c>
      <c r="G330" s="37" t="n">
        <v>0.402663</v>
      </c>
      <c r="H330" s="37" t="n"/>
      <c r="I330" s="37" t="n"/>
      <c r="J330" s="44" t="n"/>
      <c r="K330" s="44" t="n"/>
      <c r="L330" s="44" t="n"/>
    </row>
    <row r="331">
      <c r="A331" s="18" t="inlineStr">
        <is>
          <t>of which: from fossil</t>
        </is>
      </c>
      <c r="B331" s="18" t="inlineStr">
        <is>
          <t xml:space="preserve">EJ </t>
        </is>
      </c>
      <c r="C331" s="37" t="n"/>
      <c r="D331" s="37" t="n"/>
      <c r="E331" s="37" t="n">
        <v>0.348317</v>
      </c>
      <c r="F331" s="37" t="n">
        <v>0.281371</v>
      </c>
      <c r="G331" s="37" t="n">
        <v>0.402663</v>
      </c>
      <c r="H331" s="37" t="n"/>
      <c r="I331" s="37" t="n"/>
      <c r="J331" s="44" t="n"/>
      <c r="K331" s="44" t="n"/>
      <c r="L331" s="44" t="n"/>
    </row>
    <row r="332">
      <c r="A332" s="18" t="inlineStr">
        <is>
          <t>of which: from biomass</t>
        </is>
      </c>
      <c r="B332" s="18" t="inlineStr">
        <is>
          <t xml:space="preserve">EJ </t>
        </is>
      </c>
      <c r="C332" s="37" t="n"/>
      <c r="D332" s="37" t="n"/>
      <c r="E332" s="37" t="n"/>
      <c r="F332" s="37" t="n"/>
      <c r="G332" s="37" t="n"/>
      <c r="H332" s="37" t="n"/>
      <c r="I332" s="37" t="n"/>
      <c r="J332" s="44" t="n"/>
      <c r="K332" s="44" t="n"/>
      <c r="L332" s="44" t="n"/>
    </row>
    <row r="333">
      <c r="A333" s="31" t="inlineStr">
        <is>
          <t>Total H2 (See details 232-330)</t>
        </is>
      </c>
      <c r="B333" s="18" t="inlineStr">
        <is>
          <t xml:space="preserve">EJ </t>
        </is>
      </c>
      <c r="C333" s="37" t="n"/>
      <c r="D333" s="37" t="n"/>
      <c r="E333" s="37" t="n"/>
      <c r="F333" s="37" t="n">
        <v>0.022639</v>
      </c>
      <c r="G333" s="37" t="n">
        <v>0.320137</v>
      </c>
      <c r="H333" s="37" t="n"/>
      <c r="I333" s="37" t="n"/>
      <c r="J333" s="44" t="n"/>
      <c r="K333" s="44" t="n"/>
      <c r="L333" s="44" t="n"/>
    </row>
    <row r="334">
      <c r="A334" s="18" t="inlineStr">
        <is>
          <t>of which: from water electrolysis</t>
        </is>
      </c>
      <c r="B334" s="18" t="inlineStr">
        <is>
          <t xml:space="preserve">EJ </t>
        </is>
      </c>
      <c r="C334" s="37" t="n"/>
      <c r="D334" s="37" t="n"/>
      <c r="E334" s="37" t="n"/>
      <c r="F334" s="37" t="n"/>
      <c r="G334" s="37" t="n"/>
      <c r="H334" s="37" t="n"/>
      <c r="I334" s="37" t="n"/>
      <c r="J334" s="44" t="n"/>
      <c r="K334" s="44" t="n"/>
      <c r="L334" s="44" t="n"/>
    </row>
    <row r="335">
      <c r="A335" s="18" t="inlineStr">
        <is>
          <t>of which: from CH4 reforming</t>
        </is>
      </c>
      <c r="B335" s="18" t="inlineStr">
        <is>
          <t xml:space="preserve">EJ </t>
        </is>
      </c>
      <c r="C335" s="37" t="n"/>
      <c r="D335" s="37" t="n"/>
      <c r="E335" s="37" t="n"/>
      <c r="F335" s="37" t="n"/>
      <c r="G335" s="37" t="n"/>
      <c r="H335" s="37" t="n"/>
      <c r="I335" s="37" t="n"/>
      <c r="J335" s="44" t="n"/>
      <c r="K335" s="44" t="n"/>
      <c r="L335" s="44" t="n"/>
    </row>
    <row r="336">
      <c r="A336" s="31" t="inlineStr">
        <is>
          <t>Total solid fuels (See details 331-400)</t>
        </is>
      </c>
      <c r="B336" s="18" t="inlineStr">
        <is>
          <t xml:space="preserve">EJ </t>
        </is>
      </c>
      <c r="C336" s="37" t="n"/>
      <c r="D336" s="37" t="n"/>
      <c r="E336" s="37" t="n">
        <v>4.170242</v>
      </c>
      <c r="F336" s="37" t="n">
        <v>2.103249</v>
      </c>
      <c r="G336" s="37" t="n">
        <v>1.70103</v>
      </c>
      <c r="H336" s="37" t="n"/>
      <c r="I336" s="37" t="n"/>
      <c r="J336" s="44" t="n"/>
      <c r="K336" s="44" t="n"/>
      <c r="L336" s="44" t="n"/>
    </row>
    <row r="337">
      <c r="A337" s="18" t="inlineStr">
        <is>
          <t>of which: from fossil</t>
        </is>
      </c>
      <c r="B337" s="18" t="inlineStr">
        <is>
          <t xml:space="preserve">EJ </t>
        </is>
      </c>
      <c r="C337" s="37" t="n"/>
      <c r="D337" s="37" t="n"/>
      <c r="E337" s="37" t="n">
        <v>3.623991</v>
      </c>
      <c r="F337" s="37" t="n">
        <v>0.879525</v>
      </c>
      <c r="G337" s="37" t="n">
        <v>0.118098</v>
      </c>
      <c r="H337" s="37" t="n"/>
      <c r="I337" s="37" t="n"/>
      <c r="J337" s="44" t="n"/>
      <c r="K337" s="44" t="n"/>
      <c r="L337" s="44" t="n"/>
    </row>
    <row r="338">
      <c r="A338" s="18" t="inlineStr">
        <is>
          <t>of which: from biomass</t>
        </is>
      </c>
      <c r="B338" s="18" t="inlineStr">
        <is>
          <t xml:space="preserve">EJ </t>
        </is>
      </c>
      <c r="C338" s="37" t="n"/>
      <c r="D338" s="37" t="n"/>
      <c r="E338" s="37" t="n">
        <v>0.546251</v>
      </c>
      <c r="F338" s="37" t="n">
        <v>1.223724</v>
      </c>
      <c r="G338" s="37" t="n">
        <v>1.582932</v>
      </c>
      <c r="H338" s="37" t="n"/>
      <c r="I338" s="37" t="n"/>
      <c r="J338" s="44" t="n"/>
      <c r="K338" s="44" t="n"/>
      <c r="L338" s="44" t="n"/>
    </row>
    <row r="339">
      <c r="A339" s="17" t="inlineStr">
        <is>
          <t>Imports</t>
        </is>
      </c>
      <c r="B339" s="17" t="n"/>
      <c r="C339" s="17" t="n"/>
      <c r="D339" s="17" t="n"/>
      <c r="E339" s="17" t="n"/>
      <c r="F339" s="17" t="n"/>
      <c r="G339" s="17" t="n"/>
      <c r="H339" s="17" t="n"/>
      <c r="I339" s="17" t="n"/>
      <c r="J339" s="44" t="n"/>
      <c r="K339" s="44" t="n"/>
      <c r="L339" s="44" t="n"/>
    </row>
    <row r="340">
      <c r="A340" s="18" t="inlineStr">
        <is>
          <t>Total secondary liquid fuels (not crude oil)</t>
        </is>
      </c>
      <c r="B340" s="18" t="inlineStr">
        <is>
          <t>Mtoe</t>
        </is>
      </c>
      <c r="C340" s="37" t="n"/>
      <c r="D340" s="37" t="n"/>
      <c r="E340" s="37" t="n">
        <v>13303151.016865</v>
      </c>
      <c r="F340" s="37" t="n">
        <v>24256813.808599</v>
      </c>
      <c r="G340" s="37" t="n">
        <v>5351939.05662</v>
      </c>
      <c r="H340" s="37" t="n"/>
      <c r="I340" s="37" t="n"/>
      <c r="J340" s="44" t="n"/>
      <c r="K340" s="44" t="n"/>
      <c r="L340" s="44" t="n"/>
    </row>
    <row r="341">
      <c r="A341" s="18" t="inlineStr">
        <is>
          <t>Total CH4 and natural gas</t>
        </is>
      </c>
      <c r="B341" s="18" t="inlineStr">
        <is>
          <t>Mtoe</t>
        </is>
      </c>
      <c r="C341" s="37" t="n"/>
      <c r="D341" s="37" t="n"/>
      <c r="E341" s="37" t="n">
        <v>2549516.581954</v>
      </c>
      <c r="F341" s="37" t="n">
        <v>2321047.113236</v>
      </c>
      <c r="G341" s="37" t="n">
        <v>3983005.141183</v>
      </c>
      <c r="H341" s="37" t="n"/>
      <c r="I341" s="37" t="n"/>
      <c r="J341" s="44" t="n"/>
      <c r="K341" s="44" t="n"/>
      <c r="L341" s="44" t="n"/>
    </row>
    <row r="342">
      <c r="A342" s="18" t="inlineStr">
        <is>
          <t>Total H2</t>
        </is>
      </c>
      <c r="B342" s="18" t="inlineStr">
        <is>
          <t>Mt</t>
        </is>
      </c>
      <c r="C342" s="37" t="n"/>
      <c r="D342" s="37" t="n"/>
      <c r="E342" s="37" t="n"/>
      <c r="F342" s="37" t="n"/>
      <c r="G342" s="37" t="n"/>
      <c r="H342" s="37" t="n"/>
      <c r="I342" s="37" t="n"/>
      <c r="J342" s="44" t="n"/>
      <c r="K342" s="44" t="n"/>
      <c r="L342" s="44" t="n"/>
    </row>
    <row r="343">
      <c r="A343" s="18" t="inlineStr">
        <is>
          <t>Total solid fuels (except coal)</t>
        </is>
      </c>
      <c r="B343" s="18" t="inlineStr">
        <is>
          <t>Mtoe</t>
        </is>
      </c>
      <c r="C343" s="37" t="n"/>
      <c r="D343" s="37" t="n"/>
      <c r="E343" s="37" t="n">
        <v>0.154957</v>
      </c>
      <c r="F343" s="37" t="n">
        <v>0.154957</v>
      </c>
      <c r="G343" s="37" t="n">
        <v>1.174757</v>
      </c>
      <c r="H343" s="37" t="n"/>
      <c r="I343" s="37" t="n"/>
      <c r="J343" s="44" t="n"/>
      <c r="K343" s="44" t="n"/>
      <c r="L343" s="44" t="n"/>
    </row>
    <row r="344">
      <c r="A344" s="17" t="inlineStr">
        <is>
          <t>Exports</t>
        </is>
      </c>
      <c r="B344" s="17" t="n"/>
      <c r="C344" s="17" t="n"/>
      <c r="D344" s="17" t="n"/>
      <c r="E344" s="17" t="n"/>
      <c r="F344" s="17" t="n"/>
      <c r="G344" s="17" t="n"/>
      <c r="H344" s="17" t="n"/>
      <c r="I344" s="17" t="n"/>
      <c r="J344" s="44" t="n"/>
      <c r="K344" s="44" t="n"/>
      <c r="L344" s="44" t="n"/>
    </row>
    <row r="345">
      <c r="A345" s="18" t="inlineStr">
        <is>
          <t>Total secondary liquid fuels (not crude oil)</t>
        </is>
      </c>
      <c r="B345" s="18" t="inlineStr">
        <is>
          <t>Mtoe</t>
        </is>
      </c>
      <c r="C345" s="37" t="n"/>
      <c r="D345" s="37" t="n"/>
      <c r="E345" s="37" t="n"/>
      <c r="F345" s="37" t="n"/>
      <c r="G345" s="37" t="n"/>
      <c r="H345" s="37" t="n"/>
      <c r="I345" s="37" t="n"/>
      <c r="J345" s="44" t="n"/>
      <c r="K345" s="44" t="n"/>
      <c r="L345" s="44" t="n"/>
    </row>
    <row r="346">
      <c r="A346" s="18" t="inlineStr">
        <is>
          <t>Total CH4 and natural gas</t>
        </is>
      </c>
      <c r="B346" s="18" t="inlineStr">
        <is>
          <t>Mtoe</t>
        </is>
      </c>
      <c r="C346" s="37" t="n"/>
      <c r="D346" s="37" t="n"/>
      <c r="E346" s="37" t="n"/>
      <c r="F346" s="37" t="n"/>
      <c r="G346" s="37" t="n"/>
      <c r="H346" s="37" t="n"/>
      <c r="I346" s="37" t="n"/>
      <c r="J346" s="44" t="n"/>
      <c r="K346" s="44" t="n"/>
      <c r="L346" s="44" t="n"/>
    </row>
    <row r="347">
      <c r="A347" s="18" t="inlineStr">
        <is>
          <t>Total H2</t>
        </is>
      </c>
      <c r="B347" s="18" t="inlineStr">
        <is>
          <t>Mt</t>
        </is>
      </c>
      <c r="C347" s="37" t="n"/>
      <c r="D347" s="37" t="n"/>
      <c r="E347" s="37" t="n"/>
      <c r="F347" s="37" t="n"/>
      <c r="G347" s="37" t="n"/>
      <c r="H347" s="37" t="n"/>
      <c r="I347" s="37" t="n"/>
      <c r="J347" s="44" t="n"/>
      <c r="K347" s="44" t="n"/>
      <c r="L347" s="44" t="n"/>
    </row>
    <row r="348">
      <c r="A348" s="18" t="inlineStr">
        <is>
          <t>Total solid fuels (except coal)</t>
        </is>
      </c>
      <c r="B348" s="18" t="inlineStr">
        <is>
          <t>Mtoe</t>
        </is>
      </c>
      <c r="C348" s="37" t="n"/>
      <c r="D348" s="37" t="n"/>
      <c r="E348" s="37" t="n"/>
      <c r="F348" s="37" t="n"/>
      <c r="G348" s="37" t="n"/>
      <c r="H348" s="37" t="n"/>
      <c r="I348" s="37" t="n"/>
      <c r="J348" s="44" t="n"/>
      <c r="K348" s="44" t="n"/>
      <c r="L348" s="44" t="n"/>
    </row>
    <row r="349">
      <c r="A349" s="17" t="inlineStr">
        <is>
          <t>National consumption by end-use sectors</t>
        </is>
      </c>
      <c r="B349" s="17" t="n"/>
      <c r="C349" s="17" t="n"/>
      <c r="D349" s="17" t="n"/>
      <c r="E349" s="17" t="n"/>
      <c r="F349" s="17" t="n"/>
      <c r="G349" s="17" t="n"/>
      <c r="H349" s="17" t="n"/>
      <c r="I349" s="17" t="n"/>
      <c r="J349" s="44" t="n"/>
      <c r="K349" s="44" t="n"/>
      <c r="L349" s="44" t="n"/>
    </row>
    <row r="350">
      <c r="A350" s="31" t="inlineStr">
        <is>
          <t>Total liquid fuel (See details 124-231)</t>
        </is>
      </c>
      <c r="B350" s="18" t="inlineStr">
        <is>
          <t>EJ</t>
        </is>
      </c>
      <c r="C350" s="37" t="n"/>
      <c r="D350" s="37" t="n"/>
      <c r="E350" s="37" t="n">
        <v>2.115191</v>
      </c>
      <c r="F350" s="37" t="n">
        <v>2.031168</v>
      </c>
      <c r="G350" s="37" t="n">
        <v>0.44815</v>
      </c>
      <c r="H350" s="37" t="n"/>
      <c r="I350" s="37" t="n"/>
      <c r="J350" s="44" t="n"/>
      <c r="K350" s="44" t="n"/>
      <c r="L350" s="44" t="n"/>
    </row>
    <row r="351">
      <c r="A351" s="18" t="inlineStr">
        <is>
          <t>Passenger Transport</t>
        </is>
      </c>
      <c r="B351" s="18" t="inlineStr">
        <is>
          <t>EJ</t>
        </is>
      </c>
      <c r="C351" s="37" t="n"/>
      <c r="D351" s="37" t="n"/>
      <c r="E351" s="37" t="n">
        <v>0.496042</v>
      </c>
      <c r="F351" s="37" t="n">
        <v>0.451339</v>
      </c>
      <c r="G351" s="37" t="n">
        <v>0.188845</v>
      </c>
      <c r="H351" s="37" t="n"/>
      <c r="I351" s="37" t="n"/>
      <c r="J351" s="44" t="n"/>
      <c r="K351" s="44" t="n"/>
      <c r="L351" s="44" t="n"/>
    </row>
    <row r="352">
      <c r="A352" s="18" t="inlineStr">
        <is>
          <t>Freight Transport</t>
        </is>
      </c>
      <c r="B352" s="18" t="inlineStr">
        <is>
          <t>EJ</t>
        </is>
      </c>
      <c r="C352" s="37" t="n"/>
      <c r="D352" s="37" t="n"/>
      <c r="E352" s="37" t="n">
        <v>0.40529</v>
      </c>
      <c r="F352" s="37" t="n">
        <v>0.401917</v>
      </c>
      <c r="G352" s="37" t="n">
        <v>0.008961999999999999</v>
      </c>
      <c r="H352" s="37" t="n"/>
      <c r="I352" s="37" t="n"/>
      <c r="J352" s="44" t="n"/>
      <c r="K352" s="44" t="n"/>
      <c r="L352" s="44" t="n"/>
    </row>
    <row r="353">
      <c r="A353" s="18" t="inlineStr">
        <is>
          <t>Residential buildings</t>
        </is>
      </c>
      <c r="B353" s="18" t="inlineStr">
        <is>
          <t>EJ</t>
        </is>
      </c>
      <c r="C353" s="37" t="n"/>
      <c r="D353" s="37" t="n"/>
      <c r="E353" s="37" t="n">
        <v>0.021903</v>
      </c>
      <c r="F353" s="37" t="n">
        <v>0.021874</v>
      </c>
      <c r="G353" s="37" t="n">
        <v>0.020424</v>
      </c>
      <c r="H353" s="37" t="n"/>
      <c r="I353" s="37" t="n"/>
      <c r="J353" s="44" t="n"/>
      <c r="K353" s="44" t="n"/>
      <c r="L353" s="44" t="n"/>
    </row>
    <row r="354">
      <c r="A354" s="18" t="inlineStr">
        <is>
          <t>Commercial buidlings</t>
        </is>
      </c>
      <c r="B354" s="18" t="inlineStr">
        <is>
          <t>EJ</t>
        </is>
      </c>
      <c r="C354" s="37" t="n"/>
      <c r="D354" s="37" t="n"/>
      <c r="E354" s="37" t="n">
        <v>0.013126</v>
      </c>
      <c r="F354" s="37" t="n">
        <v>0.028508</v>
      </c>
      <c r="G354" s="37" t="n"/>
      <c r="H354" s="37" t="n"/>
      <c r="I354" s="37" t="n"/>
      <c r="J354" s="44" t="n"/>
      <c r="K354" s="44" t="n"/>
      <c r="L354" s="44" t="n"/>
    </row>
    <row r="355">
      <c r="A355" s="18" t="inlineStr">
        <is>
          <t>Industry (EII)</t>
        </is>
      </c>
      <c r="B355" s="18" t="inlineStr">
        <is>
          <t>EJ</t>
        </is>
      </c>
      <c r="C355" s="37" t="n"/>
      <c r="D355" s="37" t="n"/>
      <c r="E355" s="37" t="n">
        <v>0.023136</v>
      </c>
      <c r="F355" s="37" t="n">
        <v>0.006853</v>
      </c>
      <c r="G355" s="37" t="n">
        <v>0.004604</v>
      </c>
      <c r="H355" s="37" t="n"/>
      <c r="I355" s="37" t="n"/>
      <c r="J355" s="44" t="n"/>
      <c r="K355" s="44" t="n"/>
      <c r="L355" s="44" t="n"/>
    </row>
    <row r="356">
      <c r="A356" s="18" t="inlineStr">
        <is>
          <t>Industry (light industry)</t>
        </is>
      </c>
      <c r="B356" s="18" t="inlineStr">
        <is>
          <t>EJ</t>
        </is>
      </c>
      <c r="C356" s="37" t="n"/>
      <c r="D356" s="37" t="n"/>
      <c r="E356" s="37" t="n">
        <v>0.035774</v>
      </c>
      <c r="F356" s="37" t="n">
        <v>0.050102</v>
      </c>
      <c r="G356" s="37" t="n">
        <v>0.001223</v>
      </c>
      <c r="H356" s="37" t="n"/>
      <c r="I356" s="37" t="n"/>
      <c r="J356" s="44" t="n"/>
      <c r="K356" s="44" t="n"/>
      <c r="L356" s="44" t="n"/>
    </row>
    <row r="357">
      <c r="A357" s="18" t="inlineStr">
        <is>
          <t>Agriculture</t>
        </is>
      </c>
      <c r="B357" s="18" t="inlineStr">
        <is>
          <t>EJ</t>
        </is>
      </c>
      <c r="C357" s="37" t="n"/>
      <c r="D357" s="37" t="n"/>
      <c r="E357" s="37" t="n">
        <v>0.033935</v>
      </c>
      <c r="F357" s="37" t="n">
        <v>0.052408</v>
      </c>
      <c r="G357" s="37" t="n"/>
      <c r="H357" s="37" t="n"/>
      <c r="I357" s="37" t="n"/>
      <c r="J357" s="44" t="n"/>
      <c r="K357" s="44" t="n"/>
      <c r="L357" s="44" t="n"/>
    </row>
    <row r="358">
      <c r="A358" s="18" t="inlineStr">
        <is>
          <t>Power</t>
        </is>
      </c>
      <c r="B358" s="18" t="inlineStr">
        <is>
          <t>EJ</t>
        </is>
      </c>
      <c r="C358" s="37" t="n"/>
      <c r="D358" s="37" t="n"/>
      <c r="E358" s="37" t="n">
        <v>0.013676</v>
      </c>
      <c r="F358" s="37" t="n">
        <v>0.002583</v>
      </c>
      <c r="G358" s="37" t="n">
        <v>1.8e-05</v>
      </c>
      <c r="H358" s="37" t="n"/>
      <c r="I358" s="37" t="n"/>
      <c r="J358" s="44" t="n"/>
      <c r="K358" s="44" t="n"/>
      <c r="L358" s="44" t="n"/>
    </row>
    <row r="359" ht="15.75" customHeight="1">
      <c r="A359" s="18" t="inlineStr">
        <is>
          <t>Other energy industries (self-consumption)</t>
        </is>
      </c>
      <c r="B359" s="18" t="inlineStr">
        <is>
          <t>EJ</t>
        </is>
      </c>
      <c r="C359" s="37" t="n"/>
      <c r="D359" s="37" t="n"/>
      <c r="E359" s="37" t="n"/>
      <c r="F359" s="37" t="n"/>
      <c r="G359" s="37" t="n"/>
      <c r="H359" s="37" t="n"/>
      <c r="I359" s="37" t="n"/>
      <c r="J359" s="44" t="n"/>
      <c r="K359" s="44" t="n"/>
      <c r="L359" s="44" t="n"/>
    </row>
    <row r="360">
      <c r="A360" s="31" t="inlineStr">
        <is>
          <t>Total CH4 and natural gas (See details 232-330)</t>
        </is>
      </c>
      <c r="B360" s="18" t="inlineStr">
        <is>
          <t>EJ</t>
        </is>
      </c>
      <c r="C360" s="37" t="n"/>
      <c r="D360" s="37" t="n"/>
      <c r="E360" s="37" t="n">
        <v>0.348317</v>
      </c>
      <c r="F360" s="37" t="n">
        <v>0.281371</v>
      </c>
      <c r="G360" s="37" t="n">
        <v>0.402663</v>
      </c>
      <c r="H360" s="37" t="n"/>
      <c r="I360" s="37" t="n"/>
      <c r="J360" s="44" t="n"/>
      <c r="K360" s="44" t="n"/>
      <c r="L360" s="44" t="n"/>
    </row>
    <row r="361">
      <c r="A361" s="18" t="inlineStr">
        <is>
          <t>Passenger Transport</t>
        </is>
      </c>
      <c r="B361" s="18" t="inlineStr">
        <is>
          <t>EJ</t>
        </is>
      </c>
      <c r="C361" s="37" t="n"/>
      <c r="D361" s="37" t="n"/>
      <c r="E361" s="37" t="n"/>
      <c r="F361" s="37" t="n"/>
      <c r="G361" s="37" t="n"/>
      <c r="H361" s="37" t="n"/>
      <c r="I361" s="37" t="n"/>
      <c r="J361" s="44" t="n"/>
      <c r="K361" s="44" t="n"/>
      <c r="L361" s="44" t="n"/>
    </row>
    <row r="362">
      <c r="A362" s="18" t="inlineStr">
        <is>
          <t>Freight Transport</t>
        </is>
      </c>
      <c r="B362" s="18" t="inlineStr">
        <is>
          <t>EJ</t>
        </is>
      </c>
      <c r="C362" s="37" t="n"/>
      <c r="D362" s="37" t="n"/>
      <c r="E362" s="37" t="n"/>
      <c r="F362" s="37" t="n"/>
      <c r="G362" s="37" t="n"/>
      <c r="H362" s="37" t="n"/>
      <c r="I362" s="37" t="n"/>
      <c r="J362" s="44" t="n"/>
      <c r="K362" s="44" t="n"/>
      <c r="L362" s="44" t="n"/>
    </row>
    <row r="363">
      <c r="A363" s="18" t="inlineStr">
        <is>
          <t>Residential buildings</t>
        </is>
      </c>
      <c r="B363" s="18" t="inlineStr">
        <is>
          <t>EJ</t>
        </is>
      </c>
      <c r="C363" s="37" t="n"/>
      <c r="D363" s="37" t="n"/>
      <c r="E363" s="37" t="n">
        <v>8.2e-05</v>
      </c>
      <c r="F363" s="37" t="n">
        <v>0.000871</v>
      </c>
      <c r="G363" s="37" t="n">
        <v>0.001376</v>
      </c>
      <c r="H363" s="37" t="n"/>
      <c r="I363" s="37" t="n"/>
      <c r="J363" s="44" t="n"/>
      <c r="K363" s="44" t="n"/>
      <c r="L363" s="44" t="n"/>
    </row>
    <row r="364">
      <c r="A364" s="18" t="inlineStr">
        <is>
          <t>Commercial buidlings</t>
        </is>
      </c>
      <c r="B364" s="18" t="inlineStr">
        <is>
          <t>EJ</t>
        </is>
      </c>
      <c r="C364" s="37" t="n"/>
      <c r="D364" s="37" t="n"/>
      <c r="E364" s="37" t="n">
        <v>0.001254</v>
      </c>
      <c r="F364" s="37" t="n">
        <v>0.001254</v>
      </c>
      <c r="G364" s="37" t="n"/>
      <c r="H364" s="37" t="n"/>
      <c r="I364" s="37" t="n"/>
      <c r="J364" s="44" t="n"/>
      <c r="K364" s="44" t="n"/>
      <c r="L364" s="44" t="n"/>
    </row>
    <row r="365">
      <c r="A365" s="18" t="inlineStr">
        <is>
          <t>Industry (EII)</t>
        </is>
      </c>
      <c r="B365" s="18" t="inlineStr">
        <is>
          <t>EJ</t>
        </is>
      </c>
      <c r="C365" s="37" t="n"/>
      <c r="D365" s="37" t="n"/>
      <c r="E365" s="37" t="n">
        <v>0.068923</v>
      </c>
      <c r="F365" s="37" t="n">
        <v>0.075338</v>
      </c>
      <c r="G365" s="37" t="n">
        <v>0.07172000000000001</v>
      </c>
      <c r="H365" s="37" t="n"/>
      <c r="I365" s="37" t="n"/>
      <c r="J365" s="44" t="n"/>
      <c r="K365" s="44" t="n"/>
      <c r="L365" s="44" t="n"/>
    </row>
    <row r="366">
      <c r="A366" s="18" t="inlineStr">
        <is>
          <t>Industry (light industry)</t>
        </is>
      </c>
      <c r="B366" s="18" t="inlineStr">
        <is>
          <t>EJ</t>
        </is>
      </c>
      <c r="C366" s="37" t="n"/>
      <c r="D366" s="37" t="n"/>
      <c r="E366" s="37" t="n">
        <v>0.015403</v>
      </c>
      <c r="F366" s="37" t="n">
        <v>5e-05</v>
      </c>
      <c r="G366" s="37" t="n">
        <v>7.2e-05</v>
      </c>
      <c r="H366" s="37" t="n"/>
      <c r="I366" s="37" t="n"/>
      <c r="J366" s="44" t="n"/>
      <c r="K366" s="44" t="n"/>
      <c r="L366" s="44" t="n"/>
    </row>
    <row r="367">
      <c r="A367" s="18" t="inlineStr">
        <is>
          <t>Agriculture</t>
        </is>
      </c>
      <c r="B367" s="18" t="inlineStr">
        <is>
          <t>EJ</t>
        </is>
      </c>
      <c r="C367" s="37" t="n"/>
      <c r="D367" s="37" t="n"/>
      <c r="E367" s="37" t="n"/>
      <c r="F367" s="37" t="n"/>
      <c r="G367" s="37" t="n"/>
      <c r="H367" s="37" t="n"/>
      <c r="I367" s="37" t="n"/>
      <c r="J367" s="44" t="n"/>
      <c r="K367" s="44" t="n"/>
      <c r="L367" s="44" t="n"/>
    </row>
    <row r="368">
      <c r="A368" s="18" t="inlineStr">
        <is>
          <t>Power</t>
        </is>
      </c>
      <c r="B368" s="18" t="inlineStr">
        <is>
          <t>EJ</t>
        </is>
      </c>
      <c r="C368" s="37" t="n"/>
      <c r="D368" s="37" t="n"/>
      <c r="E368" s="37" t="n">
        <v>0.010654</v>
      </c>
      <c r="F368" s="37" t="n">
        <v>0.05003</v>
      </c>
      <c r="G368" s="37" t="n">
        <v>0.092888</v>
      </c>
      <c r="H368" s="37" t="n"/>
      <c r="I368" s="37" t="n"/>
      <c r="J368" s="44" t="n"/>
      <c r="K368" s="44" t="n"/>
      <c r="L368" s="44" t="n"/>
    </row>
    <row r="369" ht="15.75" customHeight="1">
      <c r="A369" s="18" t="inlineStr">
        <is>
          <t>Other energy industries (self-consumption)</t>
        </is>
      </c>
      <c r="B369" s="18" t="inlineStr">
        <is>
          <t>EJ</t>
        </is>
      </c>
      <c r="C369" s="37" t="n"/>
      <c r="D369" s="37" t="n"/>
      <c r="E369" s="37" t="n"/>
      <c r="F369" s="37" t="n"/>
      <c r="G369" s="37" t="n"/>
      <c r="H369" s="37" t="n"/>
      <c r="I369" s="37" t="n"/>
      <c r="J369" s="44" t="n"/>
      <c r="K369" s="44" t="n"/>
      <c r="L369" s="44" t="n"/>
    </row>
    <row r="370">
      <c r="A370" s="31" t="inlineStr">
        <is>
          <t>Total H2 (See details 232-330)</t>
        </is>
      </c>
      <c r="B370" s="18" t="inlineStr">
        <is>
          <t>EJ</t>
        </is>
      </c>
      <c r="C370" s="37" t="n"/>
      <c r="D370" s="37" t="n"/>
      <c r="E370" s="37" t="n"/>
      <c r="F370" s="37" t="n">
        <v>0.022639</v>
      </c>
      <c r="G370" s="37" t="n">
        <v>0.320137</v>
      </c>
      <c r="H370" s="37" t="n"/>
      <c r="I370" s="37" t="n"/>
      <c r="J370" s="44" t="n"/>
      <c r="K370" s="44" t="n"/>
      <c r="L370" s="44" t="n"/>
    </row>
    <row r="371">
      <c r="A371" s="18" t="inlineStr">
        <is>
          <t>Passenger Transport</t>
        </is>
      </c>
      <c r="B371" s="18" t="inlineStr">
        <is>
          <t>EJ</t>
        </is>
      </c>
      <c r="C371" s="37" t="n"/>
      <c r="D371" s="37" t="n"/>
      <c r="E371" s="37" t="n"/>
      <c r="F371" s="37" t="n"/>
      <c r="G371" s="37" t="n">
        <v>0.002117</v>
      </c>
      <c r="H371" s="37" t="n"/>
      <c r="I371" s="37" t="n"/>
      <c r="J371" s="44" t="n"/>
      <c r="K371" s="44" t="n"/>
      <c r="L371" s="44" t="n"/>
    </row>
    <row r="372">
      <c r="A372" s="18" t="inlineStr">
        <is>
          <t>Freight Transport</t>
        </is>
      </c>
      <c r="B372" s="18" t="inlineStr">
        <is>
          <t>EJ</t>
        </is>
      </c>
      <c r="C372" s="37" t="n"/>
      <c r="D372" s="37" t="n"/>
      <c r="E372" s="37" t="n"/>
      <c r="F372" s="37" t="n">
        <v>0.005354</v>
      </c>
      <c r="G372" s="37" t="n">
        <v>0.057971</v>
      </c>
      <c r="H372" s="37" t="n"/>
      <c r="I372" s="37" t="n"/>
      <c r="J372" s="44" t="n"/>
      <c r="K372" s="44" t="n"/>
      <c r="L372" s="44" t="n"/>
    </row>
    <row r="373">
      <c r="A373" s="18" t="inlineStr">
        <is>
          <t>Residential buildings</t>
        </is>
      </c>
      <c r="B373" s="18" t="inlineStr">
        <is>
          <t>EJ</t>
        </is>
      </c>
      <c r="C373" s="37" t="n"/>
      <c r="D373" s="37" t="n"/>
      <c r="E373" s="37" t="n"/>
      <c r="F373" s="37" t="n"/>
      <c r="G373" s="37" t="n"/>
      <c r="H373" s="37" t="n"/>
      <c r="I373" s="37" t="n"/>
      <c r="J373" s="44" t="n"/>
      <c r="K373" s="44" t="n"/>
      <c r="L373" s="44" t="n"/>
    </row>
    <row r="374">
      <c r="A374" s="18" t="inlineStr">
        <is>
          <t>Commercial buidlings</t>
        </is>
      </c>
      <c r="B374" s="18" t="inlineStr">
        <is>
          <t>EJ</t>
        </is>
      </c>
      <c r="C374" s="37" t="n"/>
      <c r="D374" s="37" t="n"/>
      <c r="E374" s="37" t="n"/>
      <c r="F374" s="37" t="n"/>
      <c r="G374" s="37" t="n"/>
      <c r="H374" s="37" t="n"/>
      <c r="I374" s="37" t="n"/>
      <c r="J374" s="44" t="n"/>
      <c r="K374" s="44" t="n"/>
      <c r="L374" s="44" t="n"/>
    </row>
    <row r="375">
      <c r="A375" s="18" t="inlineStr">
        <is>
          <t>Industry (EII)</t>
        </is>
      </c>
      <c r="B375" s="18" t="inlineStr">
        <is>
          <t>EJ</t>
        </is>
      </c>
      <c r="C375" s="37" t="n"/>
      <c r="D375" s="37" t="n"/>
      <c r="E375" s="37" t="n"/>
      <c r="F375" s="37" t="n">
        <v>0.01193</v>
      </c>
      <c r="G375" s="37" t="n">
        <v>0.093941</v>
      </c>
      <c r="H375" s="37" t="n"/>
      <c r="I375" s="37" t="n"/>
      <c r="J375" s="44" t="n"/>
      <c r="K375" s="44" t="n"/>
      <c r="L375" s="44" t="n"/>
    </row>
    <row r="376">
      <c r="A376" s="18" t="inlineStr">
        <is>
          <t>Industry (light industry)</t>
        </is>
      </c>
      <c r="B376" s="18" t="inlineStr">
        <is>
          <t>EJ</t>
        </is>
      </c>
      <c r="C376" s="37" t="n"/>
      <c r="D376" s="37" t="n"/>
      <c r="E376" s="37" t="n"/>
      <c r="F376" s="37" t="n"/>
      <c r="G376" s="37" t="n">
        <v>0.028863</v>
      </c>
      <c r="H376" s="37" t="n"/>
      <c r="I376" s="37" t="n"/>
      <c r="J376" s="44" t="n"/>
      <c r="K376" s="44" t="n"/>
      <c r="L376" s="44" t="n"/>
    </row>
    <row r="377">
      <c r="A377" s="18" t="inlineStr">
        <is>
          <t>Agriculture</t>
        </is>
      </c>
      <c r="B377" s="18" t="inlineStr">
        <is>
          <t>EJ</t>
        </is>
      </c>
      <c r="C377" s="37" t="n"/>
      <c r="D377" s="37" t="n"/>
      <c r="E377" s="37" t="n"/>
      <c r="F377" s="37" t="n"/>
      <c r="G377" s="37" t="n"/>
      <c r="H377" s="37" t="n"/>
      <c r="I377" s="37" t="n"/>
      <c r="J377" s="44" t="n"/>
      <c r="K377" s="44" t="n"/>
      <c r="L377" s="44" t="n"/>
    </row>
    <row r="378">
      <c r="A378" s="18" t="inlineStr">
        <is>
          <t>Power</t>
        </is>
      </c>
      <c r="B378" s="18" t="inlineStr">
        <is>
          <t>EJ</t>
        </is>
      </c>
      <c r="C378" s="37" t="n"/>
      <c r="D378" s="37" t="n"/>
      <c r="E378" s="37" t="n"/>
      <c r="F378" s="37" t="n"/>
      <c r="G378" s="37" t="n"/>
      <c r="H378" s="37" t="n"/>
      <c r="I378" s="37" t="n"/>
      <c r="J378" s="44" t="n"/>
      <c r="K378" s="44" t="n"/>
      <c r="L378" s="44" t="n"/>
    </row>
    <row r="379" ht="15.75" customHeight="1">
      <c r="A379" s="18" t="inlineStr">
        <is>
          <t>Other energy industries (self-consumption)</t>
        </is>
      </c>
      <c r="B379" s="18" t="inlineStr">
        <is>
          <t>EJ</t>
        </is>
      </c>
      <c r="C379" s="37" t="n"/>
      <c r="D379" s="37" t="n"/>
      <c r="E379" s="37" t="n"/>
      <c r="F379" s="37" t="n"/>
      <c r="G379" s="37" t="n"/>
      <c r="H379" s="37" t="n"/>
      <c r="I379" s="37" t="n"/>
      <c r="J379" s="44" t="n"/>
      <c r="K379" s="44" t="n"/>
      <c r="L379" s="44" t="n"/>
    </row>
    <row r="380">
      <c r="A380" s="31" t="inlineStr">
        <is>
          <t>Total solid fuels (See details 331-400)</t>
        </is>
      </c>
      <c r="B380" s="18" t="inlineStr">
        <is>
          <t>EJ</t>
        </is>
      </c>
      <c r="C380" s="37" t="n"/>
      <c r="D380" s="37" t="n"/>
      <c r="E380" s="37" t="n">
        <v>4.170242</v>
      </c>
      <c r="F380" s="37" t="n">
        <v>2.103249</v>
      </c>
      <c r="G380" s="37" t="n">
        <v>1.70103</v>
      </c>
      <c r="H380" s="37" t="n"/>
      <c r="I380" s="37" t="n"/>
      <c r="J380" s="44" t="n"/>
      <c r="K380" s="44" t="n"/>
      <c r="L380" s="44" t="n"/>
    </row>
    <row r="381">
      <c r="A381" s="18" t="inlineStr">
        <is>
          <t>Passenger Transport</t>
        </is>
      </c>
      <c r="B381" s="18" t="inlineStr">
        <is>
          <t>EJ</t>
        </is>
      </c>
      <c r="C381" s="37" t="n"/>
      <c r="D381" s="37" t="n"/>
      <c r="E381" s="37" t="n"/>
      <c r="F381" s="37" t="n"/>
      <c r="G381" s="37" t="n"/>
      <c r="H381" s="37" t="n"/>
      <c r="I381" s="37" t="n"/>
      <c r="J381" s="44" t="n"/>
      <c r="K381" s="44" t="n"/>
      <c r="L381" s="44" t="n"/>
    </row>
    <row r="382">
      <c r="A382" s="18" t="inlineStr">
        <is>
          <t>Freight Transport</t>
        </is>
      </c>
      <c r="B382" s="18" t="inlineStr">
        <is>
          <t>EJ</t>
        </is>
      </c>
      <c r="C382" s="37" t="n"/>
      <c r="D382" s="37" t="n"/>
      <c r="E382" s="37" t="n"/>
      <c r="F382" s="37" t="n"/>
      <c r="G382" s="37" t="n"/>
      <c r="H382" s="37" t="n"/>
      <c r="I382" s="37" t="n"/>
      <c r="J382" s="44" t="n"/>
      <c r="K382" s="44" t="n"/>
      <c r="L382" s="44" t="n"/>
    </row>
    <row r="383">
      <c r="A383" s="18" t="inlineStr">
        <is>
          <t>Residential buildings</t>
        </is>
      </c>
      <c r="B383" s="18" t="inlineStr">
        <is>
          <t>EJ</t>
        </is>
      </c>
      <c r="C383" s="37" t="n"/>
      <c r="D383" s="37" t="n"/>
      <c r="E383" s="37" t="n">
        <v>0.097636</v>
      </c>
      <c r="F383" s="37" t="n">
        <v>0.089834</v>
      </c>
      <c r="G383" s="37" t="n">
        <v>0.080357</v>
      </c>
      <c r="H383" s="37" t="n"/>
      <c r="I383" s="37" t="n"/>
      <c r="J383" s="44" t="n"/>
      <c r="K383" s="44" t="n"/>
      <c r="L383" s="44" t="n"/>
    </row>
    <row r="384">
      <c r="A384" s="18" t="inlineStr">
        <is>
          <t>Commercial buidlings</t>
        </is>
      </c>
      <c r="B384" s="18" t="inlineStr">
        <is>
          <t>EJ</t>
        </is>
      </c>
      <c r="C384" s="37" t="n"/>
      <c r="D384" s="37" t="n"/>
      <c r="E384" s="37" t="n">
        <v>0.027412</v>
      </c>
      <c r="F384" s="37" t="n">
        <v>0.018029</v>
      </c>
      <c r="G384" s="37" t="n"/>
      <c r="H384" s="37" t="n"/>
      <c r="I384" s="37" t="n"/>
      <c r="J384" s="44" t="n"/>
      <c r="K384" s="44" t="n"/>
      <c r="L384" s="44" t="n"/>
    </row>
    <row r="385">
      <c r="A385" s="18" t="inlineStr">
        <is>
          <t>Industry (EII)</t>
        </is>
      </c>
      <c r="B385" s="18" t="inlineStr">
        <is>
          <t>EJ</t>
        </is>
      </c>
      <c r="C385" s="37" t="n"/>
      <c r="D385" s="37" t="n"/>
      <c r="E385" s="37" t="n">
        <v>0.339214</v>
      </c>
      <c r="F385" s="37" t="n">
        <v>0.342698</v>
      </c>
      <c r="G385" s="37" t="n">
        <v>0.241461</v>
      </c>
      <c r="H385" s="37" t="n"/>
      <c r="I385" s="37" t="n"/>
      <c r="J385" s="44" t="n"/>
      <c r="K385" s="44" t="n"/>
      <c r="L385" s="44" t="n"/>
    </row>
    <row r="386">
      <c r="A386" s="18" t="inlineStr">
        <is>
          <t>Industry (light industry)</t>
        </is>
      </c>
      <c r="B386" s="18" t="inlineStr">
        <is>
          <t>EJ</t>
        </is>
      </c>
      <c r="C386" s="37" t="n"/>
      <c r="D386" s="37" t="n"/>
      <c r="E386" s="37" t="n">
        <v>0.208975</v>
      </c>
      <c r="F386" s="37" t="n">
        <v>0.22751</v>
      </c>
      <c r="G386" s="37" t="n">
        <v>0.158829</v>
      </c>
      <c r="H386" s="37" t="n"/>
      <c r="I386" s="37" t="n"/>
      <c r="J386" s="44" t="n"/>
      <c r="K386" s="44" t="n"/>
      <c r="L386" s="44" t="n"/>
    </row>
    <row r="387">
      <c r="A387" s="18" t="inlineStr">
        <is>
          <t>Agriculture</t>
        </is>
      </c>
      <c r="B387" s="18" t="inlineStr">
        <is>
          <t>EJ</t>
        </is>
      </c>
      <c r="C387" s="37" t="n"/>
      <c r="D387" s="37" t="n"/>
      <c r="E387" s="37" t="n">
        <v>0.000463</v>
      </c>
      <c r="F387" s="37" t="n">
        <v>0.004399</v>
      </c>
      <c r="G387" s="37" t="n"/>
      <c r="H387" s="37" t="n"/>
      <c r="I387" s="37" t="n"/>
      <c r="J387" s="44" t="n"/>
      <c r="K387" s="44" t="n"/>
      <c r="L387" s="44" t="n"/>
    </row>
    <row r="388">
      <c r="A388" s="18" t="inlineStr">
        <is>
          <t>Power</t>
        </is>
      </c>
      <c r="B388" s="18" t="inlineStr">
        <is>
          <t>EJ</t>
        </is>
      </c>
      <c r="C388" s="37" t="n"/>
      <c r="D388" s="37" t="n"/>
      <c r="E388" s="37" t="n">
        <v>1.363171</v>
      </c>
      <c r="F388" s="37" t="n">
        <v>0.213205</v>
      </c>
      <c r="G388" s="37" t="n">
        <v>0.051062</v>
      </c>
      <c r="H388" s="37" t="n"/>
      <c r="I388" s="37" t="n"/>
      <c r="J388" s="44" t="n"/>
      <c r="K388" s="44" t="n"/>
      <c r="L388" s="44" t="n"/>
    </row>
    <row r="389" ht="15.75" customHeight="1">
      <c r="A389" s="18" t="inlineStr">
        <is>
          <t>Other energy industries (self-consumption)</t>
        </is>
      </c>
      <c r="B389" s="18" t="inlineStr">
        <is>
          <t>EJ</t>
        </is>
      </c>
      <c r="C389" s="37" t="n"/>
      <c r="D389" s="37" t="n"/>
      <c r="E389" s="37" t="n">
        <v>0.738031</v>
      </c>
      <c r="F389" s="37" t="n"/>
      <c r="G389" s="37" t="n"/>
      <c r="H389" s="37" t="n"/>
      <c r="I389" s="37" t="n"/>
      <c r="J389" s="44" t="n"/>
      <c r="K389" s="44" t="n"/>
      <c r="L389" s="44" t="n"/>
    </row>
    <row r="390">
      <c r="A390" s="136" t="n"/>
      <c r="B390" s="96" t="n"/>
      <c r="J390" s="44" t="n"/>
      <c r="K390" s="44" t="n"/>
      <c r="L390" s="44" t="n"/>
    </row>
    <row r="391" ht="18" customHeight="1">
      <c r="A391" s="135" t="inlineStr">
        <is>
          <t>ALL OTHER EMISSIONS (not previously included)</t>
        </is>
      </c>
      <c r="B391" s="135" t="n"/>
      <c r="C391" s="135" t="n"/>
      <c r="D391" s="135" t="n"/>
      <c r="E391" s="135" t="n"/>
      <c r="F391" s="135" t="n"/>
      <c r="G391" s="135" t="n"/>
      <c r="H391" s="135" t="n"/>
      <c r="I391" s="135" t="n"/>
      <c r="J391" s="44" t="n"/>
      <c r="K391" s="44" t="n"/>
      <c r="L391" s="44" t="n"/>
    </row>
    <row r="392" ht="18" customHeight="1">
      <c r="A392" s="135" t="inlineStr">
        <is>
          <t>Emissions from other energy supply activities (not described before)</t>
        </is>
      </c>
      <c r="B392" s="135" t="n"/>
      <c r="C392" s="135" t="n"/>
      <c r="D392" s="135" t="n"/>
      <c r="E392" s="135" t="n"/>
      <c r="F392" s="135" t="n"/>
      <c r="G392" s="135" t="n"/>
      <c r="H392" s="135" t="n"/>
      <c r="I392" s="135" t="n"/>
      <c r="J392" s="44" t="n"/>
      <c r="K392" s="44" t="n"/>
      <c r="L392" s="44" t="n"/>
    </row>
    <row r="393">
      <c r="A393" s="18" t="inlineStr">
        <is>
          <t>Combustion CO2 emissions from (activity-related) energy consumption</t>
        </is>
      </c>
      <c r="B393" s="134" t="inlineStr">
        <is>
          <t>MtCO2</t>
        </is>
      </c>
      <c r="C393" s="37" t="n"/>
      <c r="D393" s="37" t="n"/>
      <c r="E393" s="37" t="n"/>
      <c r="F393" s="37" t="n"/>
      <c r="G393" s="37" t="n"/>
      <c r="H393" s="37" t="n"/>
      <c r="I393" s="37" t="n"/>
      <c r="J393" s="44" t="n"/>
      <c r="K393" s="44" t="n"/>
      <c r="L393" s="44" t="n"/>
    </row>
    <row r="394">
      <c r="A394" s="18" t="inlineStr">
        <is>
          <t>Combustion non-CO2 emissions from (activity-related) energy consumption</t>
        </is>
      </c>
      <c r="B394" s="36" t="inlineStr">
        <is>
          <t>MtCO2eq</t>
        </is>
      </c>
      <c r="C394" s="37" t="n"/>
      <c r="D394" s="37" t="n"/>
      <c r="E394" s="37" t="n"/>
      <c r="F394" s="37" t="n"/>
      <c r="G394" s="37" t="n"/>
      <c r="H394" s="37" t="n"/>
      <c r="I394" s="37" t="n"/>
      <c r="J394" s="44" t="n"/>
      <c r="K394" s="44" t="n"/>
      <c r="L394" s="44" t="n"/>
    </row>
    <row r="395">
      <c r="A395" s="18" t="inlineStr">
        <is>
          <t>Fugitive CO2 emissions</t>
        </is>
      </c>
      <c r="B395" s="36" t="inlineStr">
        <is>
          <t>MtCO2</t>
        </is>
      </c>
      <c r="C395" s="37" t="n"/>
      <c r="D395" s="37" t="n"/>
      <c r="E395" s="37" t="n"/>
      <c r="F395" s="37" t="n"/>
      <c r="G395" s="37" t="n"/>
      <c r="H395" s="37" t="n"/>
      <c r="I395" s="37" t="n"/>
      <c r="J395" s="44" t="n"/>
      <c r="K395" s="44" t="n"/>
      <c r="L395" s="44" t="n"/>
    </row>
    <row r="396">
      <c r="A396" s="18" t="inlineStr">
        <is>
          <t>Fugitive non-CO2 emissions</t>
        </is>
      </c>
      <c r="B396" s="36" t="inlineStr">
        <is>
          <t>MtCO2eq</t>
        </is>
      </c>
      <c r="C396" s="37" t="n"/>
      <c r="D396" s="37" t="n"/>
      <c r="E396" s="37" t="n"/>
      <c r="F396" s="37" t="n"/>
      <c r="G396" s="37" t="n"/>
      <c r="H396" s="37" t="n"/>
      <c r="I396" s="37" t="n"/>
      <c r="J396" s="44" t="n"/>
      <c r="K396" s="44" t="n"/>
      <c r="L396" s="44" t="n"/>
    </row>
    <row r="397" ht="18" customHeight="1">
      <c r="A397" s="135" t="inlineStr">
        <is>
          <t>ALL Process Emissions from all energy supply activities</t>
        </is>
      </c>
      <c r="B397" s="135" t="n"/>
      <c r="C397" s="135" t="n"/>
      <c r="D397" s="135" t="n"/>
      <c r="E397" s="135" t="n"/>
      <c r="F397" s="135" t="n"/>
      <c r="G397" s="135" t="n"/>
      <c r="H397" s="135" t="n"/>
      <c r="I397" s="135" t="n"/>
      <c r="J397" s="44" t="n"/>
      <c r="K397" s="44" t="n"/>
      <c r="L397" s="44" t="n"/>
    </row>
    <row r="398">
      <c r="A398" s="18" t="inlineStr">
        <is>
          <t>Total process CO2 emissions</t>
        </is>
      </c>
      <c r="B398" s="134" t="inlineStr">
        <is>
          <t>MtCO2</t>
        </is>
      </c>
      <c r="C398" s="37" t="n"/>
      <c r="D398" s="37" t="n"/>
      <c r="E398" s="37" t="n"/>
      <c r="F398" s="37" t="n"/>
      <c r="G398" s="37" t="n"/>
      <c r="H398" s="37" t="n"/>
      <c r="I398" s="37" t="n"/>
      <c r="J398" s="44" t="n"/>
      <c r="K398" s="44" t="n"/>
      <c r="L398" s="44" t="n"/>
    </row>
    <row r="399">
      <c r="A399" s="18" t="inlineStr">
        <is>
          <t>Total process non-CO2 emissions</t>
        </is>
      </c>
      <c r="B399" s="36" t="inlineStr">
        <is>
          <t>MtCO2eq</t>
        </is>
      </c>
      <c r="C399" s="37" t="n"/>
      <c r="D399" s="37" t="n"/>
      <c r="E399" s="37" t="n"/>
      <c r="F399" s="37" t="n"/>
      <c r="G399" s="37" t="n"/>
      <c r="H399" s="37" t="n"/>
      <c r="I399" s="37" t="n"/>
      <c r="J399" s="44" t="n"/>
      <c r="K399" s="44" t="n"/>
      <c r="L399" s="44" t="n"/>
    </row>
  </sheetData>
  <pageMargins left="0.7" right="0.7" top="0.75" bottom="0.75" header="0.3" footer="0.3"/>
</worksheet>
</file>

<file path=xl/worksheets/sheet3.xml><?xml version="1.0" encoding="utf-8"?>
<worksheet xmlns="http://schemas.openxmlformats.org/spreadsheetml/2006/main">
  <sheetPr>
    <tabColor rgb="FF7030A0"/>
    <outlinePr summaryBelow="1" summaryRight="1"/>
    <pageSetUpPr/>
  </sheetPr>
  <dimension ref="A1:F18"/>
  <sheetViews>
    <sheetView topLeftCell="A10" zoomScale="55" zoomScaleNormal="55" workbookViewId="0">
      <selection activeCell="A10" sqref="A10"/>
    </sheetView>
  </sheetViews>
  <sheetFormatPr baseColWidth="8" defaultColWidth="11.5546875" defaultRowHeight="14.4"/>
  <cols>
    <col width="55.77734375" customWidth="1" min="1" max="3"/>
    <col width="61" customWidth="1" min="4" max="4"/>
    <col width="40.21875" customWidth="1" min="5" max="5"/>
  </cols>
  <sheetData>
    <row r="1" ht="15.6" customHeight="1">
      <c r="A1" s="1" t="inlineStr">
        <is>
          <t>The Pathways Design Framework: NATIONAL OVERVIEW STORYLINE</t>
        </is>
      </c>
      <c r="B1" s="1" t="n"/>
      <c r="C1" s="1" t="n"/>
    </row>
    <row r="2" ht="15.6" customHeight="1">
      <c r="A2" s="2" t="inlineStr">
        <is>
          <t>version Aug 2023</t>
        </is>
      </c>
      <c r="B2" s="1" t="n"/>
      <c r="C2" s="1" t="n"/>
    </row>
    <row r="3" ht="15.6" customHeight="1">
      <c r="A3" s="15" t="inlineStr">
        <is>
          <t>Scenario Name:</t>
        </is>
      </c>
      <c r="B3" s="174">
        <f>'[1]User guide'!B12</f>
        <v/>
      </c>
      <c r="C3" s="15" t="n"/>
    </row>
    <row r="5" ht="31.2"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1.75" customHeight="1">
      <c r="A6" s="41" t="inlineStr">
        <is>
          <t>Cross-cutting elements and main drivers of decarbonization</t>
        </is>
      </c>
      <c r="B6" s="172" t="n"/>
      <c r="C6" s="172" t="n"/>
      <c r="D6" s="59" t="inlineStr">
        <is>
          <t>- What are the main drivers of change explaining the change in:
1) emissions from fuel combustion
2) emissions from industrial processes
3) emissions from LULUCF</t>
        </is>
      </c>
      <c r="E6" s="44" t="n"/>
      <c r="F6" s="14" t="n"/>
    </row>
    <row r="7" ht="81.75" customHeight="1">
      <c r="A7" s="41" t="inlineStr">
        <is>
          <t>Overall summary of MACRO ECO DEMO narratives</t>
        </is>
      </c>
      <c r="B7" s="145">
        <f>'MACRO_DEMO_ECO (STL)'!B6</f>
        <v/>
      </c>
      <c r="C7" s="145">
        <f>'MACRO_DEMO_ECO (STL)'!C6</f>
        <v/>
      </c>
      <c r="D7" s="59" t="n"/>
      <c r="E7" s="44" t="n"/>
      <c r="F7" s="14" t="n"/>
    </row>
    <row r="8" ht="131.25" customHeight="1">
      <c r="A8" s="41" t="inlineStr">
        <is>
          <t xml:space="preserve">Summary of the main drivers of PASSENGER decarbonization and key other sustainable development priorities </t>
        </is>
      </c>
      <c r="B8" s="145">
        <f>'TRANSP_PASS (STL)'!B6</f>
        <v/>
      </c>
      <c r="C8" s="145">
        <f>'TRANSP_PASS (STL)'!C6</f>
        <v/>
      </c>
      <c r="D8" s="59" t="inlineStr">
        <is>
          <t xml:space="preserve">   What are the main drivers of change explaining the change in : 
1) The people' transport demand (pkm/cap)
2) The modal structure (% modes)
3) The energy efficiency gains related to the occupancy rates (passenger/vehicle)
4) The energy efficiency gains of the different forms of transport (MJ/car-vkm; MJ/bus-vkm; ...)
5) The penetration of low emission technologies in vehicle stock and fuels (% BEV in different stocks, % FCEV, ...)
6) The changes in the carbon content of liquid fuel used, gaseous fuel used and electricity (% biofuels in blended fuels, electricity carbon content, ...)</t>
        </is>
      </c>
      <c r="E8" s="67" t="n"/>
      <c r="F8" s="14" t="n"/>
    </row>
    <row r="9" ht="138.75" customHeight="1">
      <c r="A9" s="41" t="inlineStr">
        <is>
          <t xml:space="preserve">Summary of the main drivers of FREIGHT decarbonization and key other sustainable development priorities </t>
        </is>
      </c>
      <c r="B9" s="145">
        <f>'TRANSP_FREIGHT (STL)'!B6</f>
        <v/>
      </c>
      <c r="C9" s="145">
        <f>'TRANSP_FREIGHT (STL)'!C6</f>
        <v/>
      </c>
      <c r="D9" s="59" t="inlineStr">
        <is>
          <t>What are the main explanatory drivers of changes in:
1) The freight transport demand (tons &amp; km)
2) The modal structure (% modes)
3) The energy efficiency gains related to the loading factors and empty running factors (tons/vkm, %vkm)
4) The energy efficiency gains of the different vehicle traffics (MJ/HGV-vkm; MJ/LCV-vkm; ...)
5) The penetration of low emission technologies in vehicle stock and fuels (% BEV in different stocks, % FCEV, ...)
6) The changes in the carbon content of liquid fuel used, gaseous fuel used and electricity (% biofuels in blended fuels, electricity carbon content, ...)</t>
        </is>
      </c>
      <c r="E9" s="67" t="n"/>
      <c r="F9" s="14" t="n"/>
    </row>
    <row r="10" ht="138.75" customHeight="1">
      <c r="A10" s="41" t="inlineStr">
        <is>
          <t xml:space="preserve">Summary of the main drivers of ENERGY INTENSIVE INDUSTRIES decarbonization and key other sustainable development priorities </t>
        </is>
      </c>
      <c r="B10" s="145">
        <f>'INDUSTRY_EII (STL)'!B9</f>
        <v/>
      </c>
      <c r="C10" s="145">
        <f>'INDUSTRY_EII (STL)'!C9</f>
        <v/>
      </c>
      <c r="D10" s="59" t="inlineStr">
        <is>
          <t>- What are the main drivers of change explaining the change in : 
1) the demand for products (tons/GDP unit)
2) the energy consumption in heavy  industries (MJ/tons)
3) the GHG content of energy used in industries (gCO2/MJ)
4) the GHG emissions from industrial processes</t>
        </is>
      </c>
      <c r="E10" s="67" t="n"/>
      <c r="F10" s="14" t="n"/>
    </row>
    <row r="11" ht="166.5" customHeight="1">
      <c r="A11" s="41" t="inlineStr">
        <is>
          <t xml:space="preserve">Summary of the main drivers of LIGHT INDUSTRIES decarbonization and key other sustainable development priorities </t>
        </is>
      </c>
      <c r="B11" s="145">
        <f>'INDUSTRY_Light (STL)'!B8</f>
        <v/>
      </c>
      <c r="C11" s="145">
        <f>'INDUSTRY_Light (STL)'!C8</f>
        <v/>
      </c>
      <c r="D11" s="59" t="inlineStr">
        <is>
          <t>- What are the main drivers of change explaining the change in : 
1) the demand for products (tons/GDP unit)
2) the energy consumption in light industries (MJ/tons)
3) the GHG content of energy used in industries (gCO2/MJ)
4) the GHG emissions from industrial processes</t>
        </is>
      </c>
      <c r="E11" s="67" t="n"/>
      <c r="F11" s="14" t="n"/>
    </row>
    <row r="12" ht="166.5" customHeight="1">
      <c r="A12" s="41" t="inlineStr">
        <is>
          <t xml:space="preserve">Summary of the main drivers of RESIDENTIAL BUILDINGS decarbonization and key other sustainable development priorities </t>
        </is>
      </c>
      <c r="B12" s="145">
        <f>'BUILDINGS_RESID (STL)'!B6</f>
        <v/>
      </c>
      <c r="C12" s="145">
        <f>'BUILDINGS_RESID (STL)'!C6</f>
        <v/>
      </c>
      <c r="D12" s="59" t="inlineStr">
        <is>
          <t>- What are the main drivers of change explaining the change in : 
1) the demand for buildings (sqm/cap, sqm/GDP) 
2) the energy consumption in buildings 
3) the GHG content of energy used in buildings (gCO2/MJ)</t>
        </is>
      </c>
      <c r="E12" s="67" t="n"/>
      <c r="F12" s="14" t="n"/>
    </row>
    <row r="13" ht="166.5" customHeight="1">
      <c r="A13" s="41" t="inlineStr">
        <is>
          <t xml:space="preserve">Summary of the main drivers of COMMERCIAL BUILDINGS decarbonization and key other sustainable development priorities </t>
        </is>
      </c>
      <c r="B13" s="145">
        <f>'BUILDINGS_COM (STL)'!B6</f>
        <v/>
      </c>
      <c r="C13" s="145">
        <f>'BUILDINGS_COM (STL)'!C6</f>
        <v/>
      </c>
      <c r="D13" s="59" t="inlineStr">
        <is>
          <t>- What are the main drivers of change explaining the change in : 
1) the demand for buildings (sqm/cap, sqm/GDP) 
2) the energy consumption in buildings 
3) the GHG content of energy used in buildings (gCO2/MJ)</t>
        </is>
      </c>
      <c r="E13" s="67" t="n"/>
      <c r="F13" s="14" t="n"/>
    </row>
    <row r="14" ht="166.5" customHeight="1">
      <c r="A14" s="41" t="inlineStr">
        <is>
          <t xml:space="preserve">Summary of the main drivers of AFOLU decarbonization and key other sustainable development priorities </t>
        </is>
      </c>
      <c r="B14" s="145">
        <f>'AFOLU (STL)'!B6</f>
        <v/>
      </c>
      <c r="C14" s="145">
        <f>'AFOLU (STL)'!C6</f>
        <v/>
      </c>
      <c r="D14" s="59" t="inlineStr">
        <is>
          <t>- What are the main drivers of change explaining the change in : 
1) the GHG emissions of agriculture
2) the GHG emissions of LULUCF</t>
        </is>
      </c>
      <c r="E14" s="67" t="n"/>
      <c r="F14" s="14" t="n"/>
    </row>
    <row r="15" ht="166.5" customHeight="1">
      <c r="A15" s="41" t="inlineStr">
        <is>
          <t xml:space="preserve">Summary of the main drivers of WASTE decarbonization and key other sustainable development priorities </t>
        </is>
      </c>
      <c r="B15" s="145">
        <f>'WASTE (STL)'!B6</f>
        <v/>
      </c>
      <c r="C15" s="145">
        <f>'WASTE (STL)'!C6</f>
        <v/>
      </c>
      <c r="D15" s="59" t="n"/>
      <c r="E15" s="67" t="n"/>
      <c r="F15" s="14" t="n"/>
    </row>
    <row r="16" ht="166.5" customHeight="1">
      <c r="A16" s="41" t="inlineStr">
        <is>
          <t xml:space="preserve">Summary of the main drivers of POWER decarbonization and key other sustainable development priorities </t>
        </is>
      </c>
      <c r="B16" s="145">
        <f>'POWER (STL)'!B6</f>
        <v/>
      </c>
      <c r="C16" s="145">
        <f>'POWER (STL)'!C6</f>
        <v/>
      </c>
      <c r="D16" s="59" t="inlineStr">
        <is>
          <t xml:space="preserve">- What are the main drivers of change explaining the change in:
1) the demand for electricity (TWh)
2) the carbon content of electricity production (gCO2/kWh produced)
</t>
        </is>
      </c>
      <c r="E16" s="67" t="n"/>
      <c r="F16" s="14" t="n"/>
    </row>
    <row r="17" ht="166.5" customHeight="1">
      <c r="A17" s="41" t="inlineStr">
        <is>
          <t xml:space="preserve">Summary of the main drivers of EXTRACTIVE ENERGY INDUSTRIES decarbonization and key other sustainable development priorities </t>
        </is>
      </c>
      <c r="B17" s="145">
        <f>'EXTRACTIVE ENERGY INDUSTR (STL)'!B6</f>
        <v/>
      </c>
      <c r="C17" s="145">
        <f>'EXTRACTIVE ENERGY INDUSTR (STL)'!C6</f>
        <v/>
      </c>
      <c r="D17" s="59" t="inlineStr">
        <is>
          <t>- What are the main drivers of change explaining the change in:
1) the demand for coal, oil and natural gas (Mt)
2) the carbon content of their production (gCO2/MJ produced)</t>
        </is>
      </c>
      <c r="E17" s="67" t="n"/>
      <c r="F17" s="14" t="n"/>
    </row>
    <row r="18" ht="166.5" customHeight="1">
      <c r="A18" s="41" t="inlineStr">
        <is>
          <t xml:space="preserve">Summary of the main drivers of OTHER ENERGY INDUSTRIES decarbonization and key other sustainable development priorities </t>
        </is>
      </c>
      <c r="B18" s="145">
        <f>'OTHER ENERGY INDUSTRIES (STL) '!B6</f>
        <v/>
      </c>
      <c r="C18" s="145">
        <f>'OTHER ENERGY INDUSTRIES (STL) '!C6</f>
        <v/>
      </c>
      <c r="D18" s="59" t="inlineStr">
        <is>
          <t>- What are the main drivers of change explaining the change in:
1) the demand for other energy products (Mt/EJ)
2) the carbon content of their production (gCO2/MJ produced)</t>
        </is>
      </c>
      <c r="E18" s="67" t="n"/>
      <c r="F18" s="14"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236"/>
  <sheetViews>
    <sheetView topLeftCell="A212" zoomScale="55" zoomScaleNormal="55" workbookViewId="0">
      <selection activeCell="C234" sqref="C234"/>
    </sheetView>
  </sheetViews>
  <sheetFormatPr baseColWidth="8" defaultColWidth="11.5546875" defaultRowHeight="14.4"/>
  <cols>
    <col width="90.88671875" customWidth="1" min="1" max="1"/>
    <col width="35.88671875" customWidth="1" min="2" max="2"/>
    <col width="30.6640625" customWidth="1" min="10" max="10"/>
    <col width="16.77734375" bestFit="1" customWidth="1" min="11" max="11"/>
    <col width="17.44140625" bestFit="1" customWidth="1" min="12" max="12"/>
  </cols>
  <sheetData>
    <row r="1" ht="15.6" customHeight="1">
      <c r="A1" s="1" t="inlineStr">
        <is>
          <t>The Pathways Design Framework: NATIONAL OVERVIEW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row>
    <row r="6" ht="43.2" customHeight="1">
      <c r="A6" s="68" t="inlineStr">
        <is>
          <t>Variable</t>
        </is>
      </c>
      <c r="B6" s="68" t="inlineStr">
        <is>
          <t>Unit</t>
        </is>
      </c>
      <c r="C6" s="68" t="n">
        <v>2010</v>
      </c>
      <c r="D6" s="179">
        <f>'User guide'!B16</f>
        <v/>
      </c>
      <c r="E6" s="68" t="n">
        <v>2030</v>
      </c>
      <c r="F6" s="68" t="n">
        <v>2040</v>
      </c>
      <c r="G6" s="68" t="n">
        <v>2050</v>
      </c>
      <c r="H6" s="68" t="n">
        <v>2060</v>
      </c>
      <c r="I6" s="180" t="n">
        <v>2070</v>
      </c>
      <c r="J6" s="67" t="inlineStr">
        <is>
          <t>Consistency checks</t>
        </is>
      </c>
      <c r="K6" s="67" t="inlineStr">
        <is>
          <t>Method category</t>
        </is>
      </c>
      <c r="L6" s="67" t="inlineStr">
        <is>
          <t>Note &amp; comments</t>
        </is>
      </c>
    </row>
    <row r="7">
      <c r="A7" s="16" t="inlineStr">
        <is>
          <t>Aggregate indicators</t>
        </is>
      </c>
      <c r="B7" s="16" t="n"/>
      <c r="C7" s="16" t="n"/>
      <c r="D7" s="16" t="n"/>
      <c r="E7" s="16" t="n"/>
      <c r="F7" s="16" t="n"/>
      <c r="G7" s="16" t="n"/>
      <c r="H7" s="16" t="n"/>
      <c r="I7" s="16" t="n"/>
      <c r="J7" s="44" t="n"/>
      <c r="K7" s="44" t="n"/>
      <c r="L7" s="44" t="n"/>
    </row>
    <row r="8">
      <c r="A8" s="17" t="inlineStr">
        <is>
          <t>Socio-economic development indicators</t>
        </is>
      </c>
      <c r="B8" s="17" t="n"/>
      <c r="C8" s="17" t="n"/>
      <c r="D8" s="17" t="n"/>
      <c r="E8" s="17" t="n"/>
      <c r="F8" s="17" t="n"/>
      <c r="G8" s="17" t="n"/>
      <c r="H8" s="17" t="n"/>
      <c r="I8" s="17" t="n"/>
      <c r="J8" s="44" t="n"/>
      <c r="K8" s="44" t="n"/>
      <c r="L8" s="44" t="n"/>
    </row>
    <row r="9">
      <c r="A9" s="18" t="inlineStr">
        <is>
          <t>Population</t>
        </is>
      </c>
      <c r="B9" s="18" t="inlineStr">
        <is>
          <t>Million</t>
        </is>
      </c>
      <c r="C9" s="144">
        <f>'MACRO-DEMO_ECO (DB)'!C8</f>
        <v/>
      </c>
      <c r="D9" s="144">
        <f>'MACRO-DEMO_ECO (DB)'!D18</f>
        <v/>
      </c>
      <c r="E9" s="144">
        <f>'MACRO-DEMO_ECO (DB)'!E18</f>
        <v/>
      </c>
      <c r="F9" s="144">
        <f>'MACRO-DEMO_ECO (DB)'!F18</f>
        <v/>
      </c>
      <c r="G9" s="144">
        <f>'MACRO-DEMO_ECO (DB)'!G18</f>
        <v/>
      </c>
      <c r="H9" s="144">
        <f>'MACRO-DEMO_ECO (DB)'!H18</f>
        <v/>
      </c>
      <c r="I9" s="144">
        <f>'MACRO-DEMO_ECO (DB)'!I18</f>
        <v/>
      </c>
      <c r="J9" s="181" t="inlineStr">
        <is>
          <t>MACRO_DEMO_ECO DB</t>
        </is>
      </c>
      <c r="K9" s="44" t="n"/>
      <c r="L9" s="44" t="n"/>
    </row>
    <row r="10">
      <c r="A10" s="18" t="inlineStr">
        <is>
          <t xml:space="preserve">Gross Domestic Product </t>
        </is>
      </c>
      <c r="B10" s="19" t="inlineStr">
        <is>
          <t>Billion $ USD (2015)</t>
        </is>
      </c>
      <c r="C10" s="144">
        <f>'MACRO-DEMO_ECO (DB)'!C9</f>
        <v/>
      </c>
      <c r="D10" s="144">
        <f>'MACRO-DEMO_ECO (DB)'!D45</f>
        <v/>
      </c>
      <c r="E10" s="144">
        <f>'MACRO-DEMO_ECO (DB)'!E45</f>
        <v/>
      </c>
      <c r="F10" s="144">
        <f>'MACRO-DEMO_ECO (DB)'!F45</f>
        <v/>
      </c>
      <c r="G10" s="144">
        <f>'MACRO-DEMO_ECO (DB)'!G45</f>
        <v/>
      </c>
      <c r="H10" s="144">
        <f>'MACRO-DEMO_ECO (DB)'!H45</f>
        <v/>
      </c>
      <c r="I10" s="144">
        <f>'MACRO-DEMO_ECO (DB)'!I45</f>
        <v/>
      </c>
      <c r="J10" s="181" t="inlineStr">
        <is>
          <t>MACRO_DEMO_ECO DB</t>
        </is>
      </c>
      <c r="K10" s="44" t="n"/>
      <c r="L10" s="44" t="n"/>
    </row>
    <row r="11">
      <c r="A11" s="22" t="inlineStr">
        <is>
          <t>of which: Agriculture</t>
        </is>
      </c>
      <c r="B11" s="19" t="inlineStr">
        <is>
          <t>Billion $ USD (2015)</t>
        </is>
      </c>
      <c r="C11" s="144">
        <f>'MACRO-DEMO_ECO (DB)'!C10</f>
        <v/>
      </c>
      <c r="D11" s="144">
        <f>'MACRO-DEMO_ECO (DB)'!D10</f>
        <v/>
      </c>
      <c r="E11" s="144">
        <f>'MACRO-DEMO_ECO (DB)'!E10</f>
        <v/>
      </c>
      <c r="F11" s="144">
        <f>'MACRO-DEMO_ECO (DB)'!F10</f>
        <v/>
      </c>
      <c r="G11" s="144">
        <f>'MACRO-DEMO_ECO (DB)'!G10</f>
        <v/>
      </c>
      <c r="H11" s="144">
        <f>'MACRO-DEMO_ECO (DB)'!H10</f>
        <v/>
      </c>
      <c r="I11" s="144">
        <f>'MACRO-DEMO_ECO (DB)'!I10</f>
        <v/>
      </c>
      <c r="J11" s="181" t="inlineStr">
        <is>
          <t>MACRO_DEMO_ECO DB</t>
        </is>
      </c>
      <c r="K11" s="44" t="n"/>
      <c r="L11" s="44" t="n"/>
    </row>
    <row r="12">
      <c r="A12" s="22" t="inlineStr">
        <is>
          <t>of which: Services</t>
        </is>
      </c>
      <c r="B12" s="19" t="inlineStr">
        <is>
          <t>Billion $ USD (2015)</t>
        </is>
      </c>
      <c r="C12" s="144">
        <f>'MACRO-DEMO_ECO (DB)'!C11</f>
        <v/>
      </c>
      <c r="D12" s="144">
        <f>'MACRO-DEMO_ECO (DB)'!D11</f>
        <v/>
      </c>
      <c r="E12" s="144">
        <f>'MACRO-DEMO_ECO (DB)'!E11</f>
        <v/>
      </c>
      <c r="F12" s="144">
        <f>'MACRO-DEMO_ECO (DB)'!F11</f>
        <v/>
      </c>
      <c r="G12" s="144">
        <f>'MACRO-DEMO_ECO (DB)'!G11</f>
        <v/>
      </c>
      <c r="H12" s="144">
        <f>'MACRO-DEMO_ECO (DB)'!H11</f>
        <v/>
      </c>
      <c r="I12" s="144">
        <f>'MACRO-DEMO_ECO (DB)'!I11</f>
        <v/>
      </c>
      <c r="J12" s="181" t="inlineStr">
        <is>
          <t>MACRO_DEMO_ECO DB</t>
        </is>
      </c>
      <c r="K12" s="44" t="n"/>
      <c r="L12" s="44" t="n"/>
    </row>
    <row r="13">
      <c r="A13" s="22" t="inlineStr">
        <is>
          <t>of which: All Industries</t>
        </is>
      </c>
      <c r="B13" s="19" t="inlineStr">
        <is>
          <t>Billion $ USD (2015)</t>
        </is>
      </c>
      <c r="C13" s="144">
        <f>'MACRO-DEMO_ECO (DB)'!C12</f>
        <v/>
      </c>
      <c r="D13" s="144">
        <f>'MACRO-DEMO_ECO (DB)'!D12</f>
        <v/>
      </c>
      <c r="E13" s="144">
        <f>'MACRO-DEMO_ECO (DB)'!E12</f>
        <v/>
      </c>
      <c r="F13" s="144">
        <f>'MACRO-DEMO_ECO (DB)'!F12</f>
        <v/>
      </c>
      <c r="G13" s="144">
        <f>'MACRO-DEMO_ECO (DB)'!G12</f>
        <v/>
      </c>
      <c r="H13" s="144">
        <f>'MACRO-DEMO_ECO (DB)'!H12</f>
        <v/>
      </c>
      <c r="I13" s="144">
        <f>'MACRO-DEMO_ECO (DB)'!I12</f>
        <v/>
      </c>
      <c r="J13" s="181" t="inlineStr">
        <is>
          <t>MACRO_DEMO_ECO DB</t>
        </is>
      </c>
      <c r="K13" s="44" t="n"/>
      <c r="L13" s="44" t="n"/>
    </row>
    <row r="14">
      <c r="A14" s="22" t="inlineStr">
        <is>
          <t xml:space="preserve">  -of which: Energy Intensive Industries</t>
        </is>
      </c>
      <c r="B14" s="19" t="inlineStr">
        <is>
          <t>Billion $ USD (2015)</t>
        </is>
      </c>
      <c r="C14" s="144">
        <f>'INDUSTRY_EII (DB)'!C43</f>
        <v/>
      </c>
      <c r="D14" s="144">
        <f>'INDUSTRY_EII (DB)'!D43</f>
        <v/>
      </c>
      <c r="E14" s="144">
        <f>'INDUSTRY_EII (DB)'!E43</f>
        <v/>
      </c>
      <c r="F14" s="144">
        <f>'INDUSTRY_EII (DB)'!F43</f>
        <v/>
      </c>
      <c r="G14" s="144">
        <f>'INDUSTRY_EII (DB)'!G43</f>
        <v/>
      </c>
      <c r="H14" s="144">
        <f>'INDUSTRY_EII (DB)'!H43</f>
        <v/>
      </c>
      <c r="I14" s="144">
        <f>'INDUSTRY_EII (DB)'!I43</f>
        <v/>
      </c>
      <c r="J14" s="184" t="inlineStr">
        <is>
          <t>EII Industry DB</t>
        </is>
      </c>
      <c r="K14" s="44" t="n"/>
      <c r="L14" s="44" t="n"/>
    </row>
    <row r="15">
      <c r="A15" s="22" t="inlineStr">
        <is>
          <t xml:space="preserve">  -of which: Light Industries</t>
        </is>
      </c>
      <c r="B15" s="19" t="inlineStr">
        <is>
          <t>Billion $ USD (2015)</t>
        </is>
      </c>
      <c r="C15" s="144">
        <f>'INDUSTRY_Light (DB)'!C34</f>
        <v/>
      </c>
      <c r="D15" s="144">
        <f>'INDUSTRY_Light (DB)'!D34</f>
        <v/>
      </c>
      <c r="E15" s="144">
        <f>'INDUSTRY_Light (DB)'!E34</f>
        <v/>
      </c>
      <c r="F15" s="144">
        <f>'INDUSTRY_Light (DB)'!F34</f>
        <v/>
      </c>
      <c r="G15" s="144">
        <f>'INDUSTRY_Light (DB)'!G34</f>
        <v/>
      </c>
      <c r="H15" s="144">
        <f>'INDUSTRY_Light (DB)'!H34</f>
        <v/>
      </c>
      <c r="I15" s="144">
        <f>'INDUSTRY_Light (DB)'!I34</f>
        <v/>
      </c>
      <c r="J15" s="184" t="inlineStr">
        <is>
          <t>Light Industry DB</t>
        </is>
      </c>
      <c r="K15" s="44" t="n"/>
      <c r="L15" s="44" t="n"/>
    </row>
    <row r="16">
      <c r="A16" s="22" t="inlineStr">
        <is>
          <t xml:space="preserve">  -of which: Energy industries (power, extractive energy industries &amp; other energy industries)</t>
        </is>
      </c>
      <c r="B16" s="19" t="inlineStr">
        <is>
          <t>Billion $ USD (2015)</t>
        </is>
      </c>
      <c r="C16" s="144">
        <f>'POWER (DB)'!C22</f>
        <v/>
      </c>
      <c r="D16" s="144">
        <f>'POWER (DB)'!D22</f>
        <v/>
      </c>
      <c r="E16" s="144">
        <f>'POWER (DB)'!E22</f>
        <v/>
      </c>
      <c r="F16" s="144">
        <f>'POWER (DB)'!F22</f>
        <v/>
      </c>
      <c r="G16" s="144">
        <f>'POWER (DB)'!G22</f>
        <v/>
      </c>
      <c r="H16" s="144">
        <f>'POWER (DB)'!H22</f>
        <v/>
      </c>
      <c r="I16" s="144">
        <f>'POWER (DB)'!I22</f>
        <v/>
      </c>
      <c r="J16" s="181" t="inlineStr">
        <is>
          <t>Power DB</t>
        </is>
      </c>
      <c r="K16" s="44" t="n"/>
      <c r="L16" s="44" t="n"/>
    </row>
    <row r="17">
      <c r="A17" s="17" t="inlineStr">
        <is>
          <t>Emissions Account (disaggregated results, acc to IPCC Inventories Guidelines categories) - without counting CCS</t>
        </is>
      </c>
      <c r="B17" s="17" t="n"/>
      <c r="C17" s="17" t="n"/>
      <c r="D17" s="17" t="n"/>
      <c r="E17" s="17" t="n"/>
      <c r="F17" s="17" t="n"/>
      <c r="G17" s="17" t="n"/>
      <c r="H17" s="17" t="n"/>
      <c r="I17" s="17" t="n"/>
      <c r="J17" s="44" t="n"/>
      <c r="K17" s="44" t="n"/>
      <c r="L17" s="44" t="n"/>
    </row>
    <row r="18">
      <c r="A18" s="20" t="inlineStr">
        <is>
          <t>Total CO2 Emissions</t>
        </is>
      </c>
      <c r="B18" s="18" t="inlineStr">
        <is>
          <t>MtCO2</t>
        </is>
      </c>
      <c r="C18" s="144">
        <f>SUM(C19:C23)</f>
        <v/>
      </c>
      <c r="D18" s="144">
        <f>SUM(D19:D23)</f>
        <v/>
      </c>
      <c r="E18" s="144">
        <f>SUM(E19:E23)</f>
        <v/>
      </c>
      <c r="F18" s="144">
        <f>SUM(F19:F23)</f>
        <v/>
      </c>
      <c r="G18" s="144">
        <f>SUM(G19:G23)</f>
        <v/>
      </c>
      <c r="H18" s="144">
        <f>SUM(H19:H23)</f>
        <v/>
      </c>
      <c r="I18" s="144">
        <f>SUM(I19:I23)</f>
        <v/>
      </c>
      <c r="J18" s="44" t="n"/>
      <c r="K18" s="44" t="n"/>
      <c r="L18" s="44" t="n"/>
    </row>
    <row r="19">
      <c r="A19" s="21" t="inlineStr">
        <is>
          <t>of which: Energy</t>
        </is>
      </c>
      <c r="B19" s="18" t="inlineStr">
        <is>
          <t>MtCO2</t>
        </is>
      </c>
      <c r="C19" s="144">
        <f>C95+C102+C110+C117+C131+C142+C148+C161+C163+C171+C183+C185</f>
        <v/>
      </c>
      <c r="D19" s="144">
        <f>D95+D102+D110+D117+D131+D142+D148+D161+D163+D171+D183+D185</f>
        <v/>
      </c>
      <c r="E19" s="144">
        <f>E95+E102+E110+E117+E131+E142+E148+E161+E163+E171+E183+E185</f>
        <v/>
      </c>
      <c r="F19" s="144">
        <f>F95+F102+F110+F117+F131+F142+F148+F161+F163+F171+F183+F185</f>
        <v/>
      </c>
      <c r="G19" s="144">
        <f>G95+G102+G110+G117+G131+G142+G148+G161+G163+G171+G183+G185</f>
        <v/>
      </c>
      <c r="H19" s="144">
        <f>H95+H102+H110+H117+H131+H142+H148+H161+H163+H171+H183+H185</f>
        <v/>
      </c>
      <c r="I19" s="144">
        <f>I95+I102+I110+I117+I131+I142+I148+I161+I163+I171+I183+I185</f>
        <v/>
      </c>
      <c r="J19" s="44" t="n"/>
      <c r="K19" s="44" t="n"/>
      <c r="L19" s="44" t="n"/>
    </row>
    <row r="20">
      <c r="A20" s="22" t="inlineStr">
        <is>
          <t>of which: IPPU (Industrial Processes &amp; Product Use)</t>
        </is>
      </c>
      <c r="B20" s="18" t="inlineStr">
        <is>
          <t>MtCO2</t>
        </is>
      </c>
      <c r="C20" s="144">
        <f>C120+C134+C187</f>
        <v/>
      </c>
      <c r="D20" s="144">
        <f>D120+D134+D187</f>
        <v/>
      </c>
      <c r="E20" s="144">
        <f>E120+E134+E187</f>
        <v/>
      </c>
      <c r="F20" s="144">
        <f>F120+F134+F187</f>
        <v/>
      </c>
      <c r="G20" s="144">
        <f>G120+G134+G187</f>
        <v/>
      </c>
      <c r="H20" s="144">
        <f>H120+H134+H187</f>
        <v/>
      </c>
      <c r="I20" s="144">
        <f>I120+I134+I187</f>
        <v/>
      </c>
      <c r="J20" s="44" t="n"/>
      <c r="K20" s="44" t="n"/>
      <c r="L20" s="44" t="n"/>
    </row>
    <row r="21">
      <c r="A21" s="22" t="inlineStr">
        <is>
          <t>of which: Agriculture</t>
        </is>
      </c>
      <c r="B21" s="18" t="inlineStr">
        <is>
          <t>MtCO2</t>
        </is>
      </c>
      <c r="C21" s="144">
        <f>C149</f>
        <v/>
      </c>
      <c r="D21" s="144">
        <f>D149</f>
        <v/>
      </c>
      <c r="E21" s="144">
        <f>E149</f>
        <v/>
      </c>
      <c r="F21" s="144">
        <f>F149</f>
        <v/>
      </c>
      <c r="G21" s="144">
        <f>G149</f>
        <v/>
      </c>
      <c r="H21" s="144">
        <f>H149</f>
        <v/>
      </c>
      <c r="I21" s="144">
        <f>I149</f>
        <v/>
      </c>
      <c r="J21" s="44" t="n"/>
      <c r="K21" s="44" t="n"/>
      <c r="L21" s="44" t="n"/>
    </row>
    <row r="22">
      <c r="A22" s="22" t="inlineStr">
        <is>
          <t>of which: LULUCF</t>
        </is>
      </c>
      <c r="B22" s="18" t="inlineStr">
        <is>
          <t>MtCO2</t>
        </is>
      </c>
      <c r="C22" s="144">
        <f>C153+C154</f>
        <v/>
      </c>
      <c r="D22" s="144">
        <f>D153+D154</f>
        <v/>
      </c>
      <c r="E22" s="144">
        <f>E153+E154</f>
        <v/>
      </c>
      <c r="F22" s="144">
        <f>F153+F154</f>
        <v/>
      </c>
      <c r="G22" s="144">
        <f>G153+G154</f>
        <v/>
      </c>
      <c r="H22" s="144">
        <f>H153+H154</f>
        <v/>
      </c>
      <c r="I22" s="144">
        <f>I153+I154</f>
        <v/>
      </c>
      <c r="J22" s="44" t="n"/>
      <c r="K22" s="44" t="n"/>
      <c r="L22" s="44" t="n"/>
    </row>
    <row r="23">
      <c r="A23" s="22" t="inlineStr">
        <is>
          <t>of which: Waste</t>
        </is>
      </c>
      <c r="B23" s="18" t="inlineStr">
        <is>
          <t>MtCO2</t>
        </is>
      </c>
      <c r="C23" s="144">
        <f>C193</f>
        <v/>
      </c>
      <c r="D23" s="144">
        <f>D193</f>
        <v/>
      </c>
      <c r="E23" s="144">
        <f>E193</f>
        <v/>
      </c>
      <c r="F23" s="144">
        <f>F193</f>
        <v/>
      </c>
      <c r="G23" s="144">
        <f>G193</f>
        <v/>
      </c>
      <c r="H23" s="144">
        <f>H193</f>
        <v/>
      </c>
      <c r="I23" s="144">
        <f>I193</f>
        <v/>
      </c>
      <c r="J23" s="44" t="n"/>
      <c r="K23" s="44" t="n"/>
      <c r="L23" s="44" t="n"/>
    </row>
    <row r="24">
      <c r="A24" s="23" t="inlineStr">
        <is>
          <t>Total CO2 Emissions without LULUCF</t>
        </is>
      </c>
      <c r="B24" s="18" t="inlineStr">
        <is>
          <t>MtCO2</t>
        </is>
      </c>
      <c r="C24" s="145">
        <f>C18-C22</f>
        <v/>
      </c>
      <c r="D24" s="145">
        <f>D18-D22</f>
        <v/>
      </c>
      <c r="E24" s="145">
        <f>E18-E22</f>
        <v/>
      </c>
      <c r="F24" s="145">
        <f>F18-F22</f>
        <v/>
      </c>
      <c r="G24" s="145">
        <f>G18-G22</f>
        <v/>
      </c>
      <c r="H24" s="145">
        <f>H18-H22</f>
        <v/>
      </c>
      <c r="I24" s="145">
        <f>I18-I22</f>
        <v/>
      </c>
      <c r="J24" s="44" t="n"/>
      <c r="K24" s="44" t="n"/>
      <c r="L24" s="44" t="n"/>
    </row>
    <row r="25">
      <c r="A25" s="23" t="inlineStr">
        <is>
          <t>Cumulative all CO2 emissions from 2010</t>
        </is>
      </c>
      <c r="B25" s="18" t="inlineStr">
        <is>
          <t>MtCO2</t>
        </is>
      </c>
      <c r="C25" s="145">
        <f>C18</f>
        <v/>
      </c>
      <c r="D25" s="24" t="n"/>
      <c r="E25" s="24" t="n"/>
      <c r="F25" s="24" t="n"/>
      <c r="G25" s="24" t="n"/>
      <c r="H25" s="24" t="n"/>
      <c r="I25" s="24" t="n"/>
      <c r="J25" s="44" t="n"/>
      <c r="K25" s="44" t="n"/>
      <c r="L25" s="44" t="n"/>
    </row>
    <row r="26">
      <c r="A26" s="23" t="inlineStr">
        <is>
          <t xml:space="preserve">Total CH4 Emissions </t>
        </is>
      </c>
      <c r="B26" s="18" t="inlineStr">
        <is>
          <t>MtCO2e</t>
        </is>
      </c>
      <c r="C26" s="146">
        <f>SUM(C27:C30)</f>
        <v/>
      </c>
      <c r="D26" s="146" t="n">
        <v>0</v>
      </c>
      <c r="E26" s="146" t="n">
        <v>0</v>
      </c>
      <c r="F26" s="146" t="n">
        <v>0</v>
      </c>
      <c r="G26" s="146" t="n">
        <v>0</v>
      </c>
      <c r="H26" s="146" t="n">
        <v>0</v>
      </c>
      <c r="I26" s="146" t="n">
        <v>0</v>
      </c>
      <c r="J26" s="44" t="n"/>
      <c r="K26" s="44" t="n"/>
      <c r="L26" s="44" t="n"/>
    </row>
    <row r="27">
      <c r="A27" s="22" t="inlineStr">
        <is>
          <t>of which: Energy</t>
        </is>
      </c>
      <c r="B27" s="18" t="inlineStr">
        <is>
          <t>MtCO2e</t>
        </is>
      </c>
      <c r="C27" s="24" t="n"/>
      <c r="D27" s="24" t="n"/>
      <c r="E27" s="24" t="n"/>
      <c r="F27" s="24" t="n"/>
      <c r="G27" s="24" t="n"/>
      <c r="H27" s="24" t="n"/>
      <c r="I27" s="24" t="n"/>
      <c r="J27" s="182" t="n"/>
      <c r="K27" s="44" t="n"/>
      <c r="L27" s="44" t="n"/>
    </row>
    <row r="28">
      <c r="A28" s="22" t="inlineStr">
        <is>
          <t>of which: IPPU (Industrial Processes &amp; Product Use)</t>
        </is>
      </c>
      <c r="B28" s="18" t="inlineStr">
        <is>
          <t>MtCO2e</t>
        </is>
      </c>
      <c r="C28" s="24" t="n"/>
      <c r="D28" s="24" t="n"/>
      <c r="E28" s="24" t="n"/>
      <c r="F28" s="24" t="n"/>
      <c r="G28" s="24" t="n"/>
      <c r="H28" s="24" t="n"/>
      <c r="I28" s="24" t="n"/>
      <c r="J28" s="182" t="n"/>
      <c r="K28" s="44" t="n"/>
      <c r="L28" s="44" t="n"/>
    </row>
    <row r="29">
      <c r="A29" s="22" t="inlineStr">
        <is>
          <t>of which: Agriculture</t>
        </is>
      </c>
      <c r="B29" s="18" t="inlineStr">
        <is>
          <t>MtCO2e</t>
        </is>
      </c>
      <c r="C29" s="146">
        <f>C150</f>
        <v/>
      </c>
      <c r="D29" s="146">
        <f>D150</f>
        <v/>
      </c>
      <c r="E29" s="146">
        <f>E150</f>
        <v/>
      </c>
      <c r="F29" s="146">
        <f>F150</f>
        <v/>
      </c>
      <c r="G29" s="146">
        <f>G150</f>
        <v/>
      </c>
      <c r="H29" s="146">
        <f>H150</f>
        <v/>
      </c>
      <c r="I29" s="146">
        <f>I150</f>
        <v/>
      </c>
      <c r="J29" s="44" t="n"/>
      <c r="K29" s="44" t="n"/>
      <c r="L29" s="44" t="n"/>
    </row>
    <row r="30">
      <c r="A30" s="22" t="inlineStr">
        <is>
          <t>of which: Waste</t>
        </is>
      </c>
      <c r="B30" s="18" t="inlineStr">
        <is>
          <t>MtCO2e</t>
        </is>
      </c>
      <c r="C30" s="146">
        <f>C194</f>
        <v/>
      </c>
      <c r="D30" s="146">
        <f>D194</f>
        <v/>
      </c>
      <c r="E30" s="146">
        <f>E194</f>
        <v/>
      </c>
      <c r="F30" s="146">
        <f>F194</f>
        <v/>
      </c>
      <c r="G30" s="146">
        <f>G194</f>
        <v/>
      </c>
      <c r="H30" s="146">
        <f>H194</f>
        <v/>
      </c>
      <c r="I30" s="146">
        <f>I194</f>
        <v/>
      </c>
      <c r="J30" s="44" t="n"/>
      <c r="K30" s="44" t="n"/>
      <c r="L30" s="44" t="n"/>
    </row>
    <row r="31">
      <c r="A31" s="23" t="inlineStr">
        <is>
          <t>Total N2O Emissions</t>
        </is>
      </c>
      <c r="B31" s="18" t="inlineStr">
        <is>
          <t>MtCO2e</t>
        </is>
      </c>
      <c r="C31" s="146">
        <f>SUM(C32:C35)</f>
        <v/>
      </c>
      <c r="D31" s="146">
        <f>SUM(D32:D35)</f>
        <v/>
      </c>
      <c r="E31" s="146">
        <f>SUM(E32:E35)</f>
        <v/>
      </c>
      <c r="F31" s="146">
        <f>SUM(F32:F35)</f>
        <v/>
      </c>
      <c r="G31" s="146">
        <f>SUM(G32:G35)</f>
        <v/>
      </c>
      <c r="H31" s="146">
        <f>SUM(H32:H35)</f>
        <v/>
      </c>
      <c r="I31" s="146">
        <f>SUM(I32:I35)</f>
        <v/>
      </c>
      <c r="J31" s="44" t="n"/>
      <c r="K31" s="44" t="n"/>
      <c r="L31" s="44" t="n"/>
    </row>
    <row r="32">
      <c r="A32" s="22" t="inlineStr">
        <is>
          <t>of which: Energy</t>
        </is>
      </c>
      <c r="B32" s="18" t="inlineStr">
        <is>
          <t>MtCO2e</t>
        </is>
      </c>
      <c r="C32" s="24" t="n"/>
      <c r="D32" s="24" t="n"/>
      <c r="E32" s="24" t="n"/>
      <c r="F32" s="24" t="n"/>
      <c r="G32" s="24" t="n"/>
      <c r="H32" s="24" t="n"/>
      <c r="I32" s="24" t="n"/>
      <c r="J32" s="182" t="n"/>
      <c r="K32" s="44" t="n"/>
      <c r="L32" s="44" t="n"/>
    </row>
    <row r="33">
      <c r="A33" s="22" t="inlineStr">
        <is>
          <t>of which: IPPU (Industrial Processes &amp; Product Use)</t>
        </is>
      </c>
      <c r="B33" s="18" t="inlineStr">
        <is>
          <t>MtCO2e</t>
        </is>
      </c>
      <c r="C33" s="24" t="n"/>
      <c r="D33" s="24" t="n"/>
      <c r="E33" s="24" t="n"/>
      <c r="F33" s="24" t="n"/>
      <c r="G33" s="24" t="n"/>
      <c r="H33" s="24" t="n"/>
      <c r="I33" s="24" t="n"/>
      <c r="J33" s="182" t="n"/>
      <c r="K33" s="44" t="n"/>
      <c r="L33" s="44" t="n"/>
    </row>
    <row r="34">
      <c r="A34" s="22" t="inlineStr">
        <is>
          <t>of which: Agriculture</t>
        </is>
      </c>
      <c r="B34" s="18" t="inlineStr">
        <is>
          <t>MtCO2e</t>
        </is>
      </c>
      <c r="C34" s="146">
        <f>C151</f>
        <v/>
      </c>
      <c r="D34" s="146">
        <f>D151</f>
        <v/>
      </c>
      <c r="E34" s="146">
        <f>E151</f>
        <v/>
      </c>
      <c r="F34" s="146">
        <f>F151</f>
        <v/>
      </c>
      <c r="G34" s="146">
        <f>G151</f>
        <v/>
      </c>
      <c r="H34" s="146">
        <f>H151</f>
        <v/>
      </c>
      <c r="I34" s="146">
        <f>I151</f>
        <v/>
      </c>
      <c r="J34" s="44" t="n"/>
      <c r="K34" s="44" t="n"/>
      <c r="L34" s="44" t="n"/>
    </row>
    <row r="35">
      <c r="A35" s="22" t="inlineStr">
        <is>
          <t>of which: Waste</t>
        </is>
      </c>
      <c r="B35" s="18" t="inlineStr">
        <is>
          <t>MtCO2e</t>
        </is>
      </c>
      <c r="C35" s="146">
        <f>C195</f>
        <v/>
      </c>
      <c r="D35" s="146">
        <f>D195</f>
        <v/>
      </c>
      <c r="E35" s="146">
        <f>E195</f>
        <v/>
      </c>
      <c r="F35" s="146">
        <f>F195</f>
        <v/>
      </c>
      <c r="G35" s="146">
        <f>G195</f>
        <v/>
      </c>
      <c r="H35" s="146">
        <f>H195</f>
        <v/>
      </c>
      <c r="I35" s="146">
        <f>I195</f>
        <v/>
      </c>
      <c r="J35" s="44" t="n"/>
      <c r="K35" s="44" t="n"/>
      <c r="L35" s="44" t="n"/>
    </row>
    <row r="36">
      <c r="A36" s="23" t="inlineStr">
        <is>
          <t>Total HFCs+PFCs+SF6 Emissions</t>
        </is>
      </c>
      <c r="B36" s="18" t="inlineStr">
        <is>
          <t>MtCO2e</t>
        </is>
      </c>
      <c r="C36" s="147">
        <f>C37+C38</f>
        <v/>
      </c>
      <c r="D36" s="147">
        <f>D37+D38</f>
        <v/>
      </c>
      <c r="E36" s="147">
        <f>E37+E38</f>
        <v/>
      </c>
      <c r="F36" s="147">
        <f>F37+F38</f>
        <v/>
      </c>
      <c r="G36" s="147">
        <f>G37+G38</f>
        <v/>
      </c>
      <c r="H36" s="147">
        <f>H37+H38</f>
        <v/>
      </c>
      <c r="I36" s="147">
        <f>I37+I38</f>
        <v/>
      </c>
      <c r="J36" s="182" t="n"/>
      <c r="K36" s="44" t="n"/>
      <c r="L36" s="44" t="n"/>
    </row>
    <row r="37">
      <c r="A37" s="22" t="inlineStr">
        <is>
          <t>of which: Energy</t>
        </is>
      </c>
      <c r="B37" s="18" t="inlineStr">
        <is>
          <t>MtCO2e</t>
        </is>
      </c>
      <c r="C37" s="24" t="n"/>
      <c r="D37" s="24" t="n"/>
      <c r="E37" s="24" t="n"/>
      <c r="F37" s="24" t="n"/>
      <c r="G37" s="24" t="n"/>
      <c r="H37" s="24" t="n"/>
      <c r="I37" s="24" t="n"/>
      <c r="J37" s="182" t="n"/>
      <c r="K37" s="44" t="n"/>
      <c r="L37" s="44" t="n"/>
    </row>
    <row r="38">
      <c r="A38" s="22" t="inlineStr">
        <is>
          <t>of which: IPPU (Industrial Processes &amp; Product Use)</t>
        </is>
      </c>
      <c r="B38" s="18" t="inlineStr">
        <is>
          <t>MtCO2e</t>
        </is>
      </c>
      <c r="C38" s="24" t="n"/>
      <c r="D38" s="24" t="n"/>
      <c r="E38" s="24" t="n"/>
      <c r="F38" s="24" t="n"/>
      <c r="G38" s="24" t="n"/>
      <c r="H38" s="24" t="n"/>
      <c r="I38" s="24" t="n"/>
      <c r="J38" s="182" t="n"/>
      <c r="K38" s="44" t="n"/>
      <c r="L38" s="44" t="n"/>
    </row>
    <row r="39">
      <c r="A39" s="23" t="inlineStr">
        <is>
          <t>Total non-CO2 Emissions (N2O, CH4, HFC, PFC, SF6, mix)</t>
        </is>
      </c>
      <c r="B39" s="18" t="inlineStr">
        <is>
          <t>MtCO2e</t>
        </is>
      </c>
      <c r="C39" s="146">
        <f>SUM(C40:C43)</f>
        <v/>
      </c>
      <c r="D39" s="146">
        <f>SUM(D40:D43)</f>
        <v/>
      </c>
      <c r="E39" s="146">
        <f>SUM(E40:E43)</f>
        <v/>
      </c>
      <c r="F39" s="146">
        <f>SUM(F40:F43)</f>
        <v/>
      </c>
      <c r="G39" s="146">
        <f>SUM(G40:G43)</f>
        <v/>
      </c>
      <c r="H39" s="146">
        <f>SUM(H40:H43)</f>
        <v/>
      </c>
      <c r="I39" s="146">
        <f>SUM(I40:I43)</f>
        <v/>
      </c>
      <c r="J39" s="181" t="inlineStr">
        <is>
          <t>This sum should be equal to : C96+C103+C111+C118+C132+C143+C162+C172+C184</t>
        </is>
      </c>
      <c r="K39" s="44" t="n"/>
      <c r="L39" s="44" t="n"/>
    </row>
    <row r="40">
      <c r="A40" s="22" t="inlineStr">
        <is>
          <t>of which: Energy</t>
        </is>
      </c>
      <c r="B40" s="18" t="inlineStr">
        <is>
          <t>MtCO2e</t>
        </is>
      </c>
      <c r="C40" s="146">
        <f>C27+C32+C37</f>
        <v/>
      </c>
      <c r="D40" s="146">
        <f>D27+D32+D37</f>
        <v/>
      </c>
      <c r="E40" s="146">
        <f>E27+E32+E37</f>
        <v/>
      </c>
      <c r="F40" s="146">
        <f>F27+F32+F37</f>
        <v/>
      </c>
      <c r="G40" s="146">
        <f>G27+G32+G37</f>
        <v/>
      </c>
      <c r="H40" s="146">
        <f>H27+H32+H37</f>
        <v/>
      </c>
      <c r="I40" s="146">
        <f>I27+I32+I37</f>
        <v/>
      </c>
      <c r="J40" s="197" t="n"/>
      <c r="K40" s="44" t="n"/>
      <c r="L40" s="44" t="n"/>
    </row>
    <row r="41">
      <c r="A41" s="22" t="inlineStr">
        <is>
          <t>of which: IPPU (Industrial Processes &amp; Product Use)</t>
        </is>
      </c>
      <c r="B41" s="18" t="inlineStr">
        <is>
          <t>MtCO2e</t>
        </is>
      </c>
      <c r="C41" s="146">
        <f>C28+C33+C38</f>
        <v/>
      </c>
      <c r="D41" s="146">
        <f>D28+D33+D38</f>
        <v/>
      </c>
      <c r="E41" s="146">
        <f>E28+E33+E38</f>
        <v/>
      </c>
      <c r="F41" s="146">
        <f>F28+F33+F38</f>
        <v/>
      </c>
      <c r="G41" s="146">
        <f>G28+G33+G38</f>
        <v/>
      </c>
      <c r="H41" s="146">
        <f>H28+H33+H38</f>
        <v/>
      </c>
      <c r="I41" s="146">
        <f>I28+I33+I38</f>
        <v/>
      </c>
      <c r="J41" s="44" t="n"/>
      <c r="K41" s="44" t="n"/>
      <c r="L41" s="44" t="n"/>
    </row>
    <row r="42">
      <c r="A42" s="22" t="inlineStr">
        <is>
          <t>of which: Agriculture</t>
        </is>
      </c>
      <c r="B42" s="18" t="inlineStr">
        <is>
          <t>MtCO2e</t>
        </is>
      </c>
      <c r="C42" s="146">
        <f>C29+C34</f>
        <v/>
      </c>
      <c r="D42" s="146">
        <f>D29+D34</f>
        <v/>
      </c>
      <c r="E42" s="146">
        <f>E29+E34</f>
        <v/>
      </c>
      <c r="F42" s="146">
        <f>F29+F34</f>
        <v/>
      </c>
      <c r="G42" s="146">
        <f>G29+G34</f>
        <v/>
      </c>
      <c r="H42" s="146">
        <f>H29+H34</f>
        <v/>
      </c>
      <c r="I42" s="146">
        <f>I29+I34</f>
        <v/>
      </c>
      <c r="J42" s="44" t="n"/>
      <c r="K42" s="44" t="n"/>
      <c r="L42" s="44" t="n"/>
    </row>
    <row r="43">
      <c r="A43" s="22" t="inlineStr">
        <is>
          <t>of which: Waste</t>
        </is>
      </c>
      <c r="B43" s="18" t="inlineStr">
        <is>
          <t>MtCO2e</t>
        </is>
      </c>
      <c r="C43" s="146">
        <f>C30+C35</f>
        <v/>
      </c>
      <c r="D43" s="146">
        <f>D30+D35</f>
        <v/>
      </c>
      <c r="E43" s="146">
        <f>E30+E35</f>
        <v/>
      </c>
      <c r="F43" s="146">
        <f>F30+F35</f>
        <v/>
      </c>
      <c r="G43" s="146">
        <f>G30+G35</f>
        <v/>
      </c>
      <c r="H43" s="146">
        <f>H30+H35</f>
        <v/>
      </c>
      <c r="I43" s="146">
        <f>I30+I35</f>
        <v/>
      </c>
      <c r="J43" s="44" t="n"/>
      <c r="K43" s="44" t="n"/>
      <c r="L43" s="44" t="n"/>
    </row>
    <row r="44">
      <c r="A44" s="23" t="inlineStr">
        <is>
          <t>Cumulative all non-CO2 emissions from 2010</t>
        </is>
      </c>
      <c r="B44" s="18" t="inlineStr">
        <is>
          <t>MtCO2e</t>
        </is>
      </c>
      <c r="C44" s="146">
        <f>C39</f>
        <v/>
      </c>
      <c r="D44" s="24" t="n"/>
      <c r="E44" s="24" t="n"/>
      <c r="F44" s="24" t="n"/>
      <c r="G44" s="24" t="n"/>
      <c r="H44" s="24" t="n"/>
      <c r="I44" s="24" t="n"/>
      <c r="J44" s="44" t="n"/>
      <c r="K44" s="44" t="n"/>
      <c r="L44" s="44" t="n"/>
    </row>
    <row r="45">
      <c r="A45" s="17" t="inlineStr">
        <is>
          <t>Emissions Account (aggregated results by sectors and by gas)- without counting CCS</t>
        </is>
      </c>
      <c r="B45" s="17" t="n"/>
      <c r="C45" s="17" t="n"/>
      <c r="D45" s="17" t="n"/>
      <c r="E45" s="17" t="n"/>
      <c r="F45" s="17" t="n"/>
      <c r="G45" s="17" t="n"/>
      <c r="H45" s="17" t="n"/>
      <c r="I45" s="17" t="n"/>
      <c r="J45" s="44" t="n"/>
      <c r="K45" s="44" t="n"/>
      <c r="L45" s="44" t="n"/>
    </row>
    <row r="46">
      <c r="A46" s="23" t="inlineStr">
        <is>
          <t>Total GHG emissions</t>
        </is>
      </c>
      <c r="B46" s="18" t="inlineStr">
        <is>
          <t>MtCO2e</t>
        </is>
      </c>
      <c r="C46" s="145">
        <f>C18+C39</f>
        <v/>
      </c>
      <c r="D46" s="145">
        <f>D18+D39</f>
        <v/>
      </c>
      <c r="E46" s="145">
        <f>E18+E39</f>
        <v/>
      </c>
      <c r="F46" s="145">
        <f>F18+F39</f>
        <v/>
      </c>
      <c r="G46" s="145">
        <f>G18+G39</f>
        <v/>
      </c>
      <c r="H46" s="145">
        <f>H18+H39</f>
        <v/>
      </c>
      <c r="I46" s="145">
        <f>I18+I39</f>
        <v/>
      </c>
      <c r="J46" s="182" t="n"/>
      <c r="K46" s="44" t="n"/>
      <c r="L46" s="44" t="n"/>
    </row>
    <row r="47">
      <c r="A47" s="22" t="inlineStr">
        <is>
          <t>of which: Energy</t>
        </is>
      </c>
      <c r="B47" s="18" t="inlineStr">
        <is>
          <t>MtCO2e</t>
        </is>
      </c>
      <c r="C47" s="145">
        <f>C19+C40</f>
        <v/>
      </c>
      <c r="D47" s="145">
        <f>D19+D40</f>
        <v/>
      </c>
      <c r="E47" s="145">
        <f>E19+E40</f>
        <v/>
      </c>
      <c r="F47" s="145">
        <f>F19+F40</f>
        <v/>
      </c>
      <c r="G47" s="145">
        <f>G19+G40</f>
        <v/>
      </c>
      <c r="H47" s="145">
        <f>H19+H40</f>
        <v/>
      </c>
      <c r="I47" s="145">
        <f>I19+I40</f>
        <v/>
      </c>
      <c r="J47" s="182" t="n"/>
      <c r="K47" s="44" t="n"/>
      <c r="L47" s="44" t="n"/>
    </row>
    <row r="48">
      <c r="A48" s="22" t="inlineStr">
        <is>
          <t>of which: IPPU (Industrial Processes &amp; Product Use)</t>
        </is>
      </c>
      <c r="B48" s="18" t="inlineStr">
        <is>
          <t>MtCO2e</t>
        </is>
      </c>
      <c r="C48" s="145">
        <f>C20+C41</f>
        <v/>
      </c>
      <c r="D48" s="145">
        <f>D20+D41</f>
        <v/>
      </c>
      <c r="E48" s="145">
        <f>E20+E41</f>
        <v/>
      </c>
      <c r="F48" s="145">
        <f>F20+F41</f>
        <v/>
      </c>
      <c r="G48" s="145">
        <f>G20+G41</f>
        <v/>
      </c>
      <c r="H48" s="145">
        <f>H20+H41</f>
        <v/>
      </c>
      <c r="I48" s="145">
        <f>I20+I41</f>
        <v/>
      </c>
      <c r="J48" s="182" t="n"/>
      <c r="K48" s="44" t="n"/>
      <c r="L48" s="44" t="n"/>
    </row>
    <row r="49">
      <c r="A49" s="22" t="inlineStr">
        <is>
          <t>of which: Agriculture</t>
        </is>
      </c>
      <c r="B49" s="18" t="inlineStr">
        <is>
          <t>MtCO2e</t>
        </is>
      </c>
      <c r="C49" s="145">
        <f>C21+C42</f>
        <v/>
      </c>
      <c r="D49" s="145">
        <f>D21+D42</f>
        <v/>
      </c>
      <c r="E49" s="145">
        <f>E21+E42</f>
        <v/>
      </c>
      <c r="F49" s="145">
        <f>F21+F42</f>
        <v/>
      </c>
      <c r="G49" s="145">
        <f>G21+G42</f>
        <v/>
      </c>
      <c r="H49" s="145">
        <f>H21+H42</f>
        <v/>
      </c>
      <c r="I49" s="145">
        <f>I21+I42</f>
        <v/>
      </c>
      <c r="J49" s="182" t="n"/>
      <c r="K49" s="44" t="n"/>
      <c r="L49" s="44" t="n"/>
    </row>
    <row r="50">
      <c r="A50" s="22" t="inlineStr">
        <is>
          <t>of which: LULUCF</t>
        </is>
      </c>
      <c r="B50" s="18" t="inlineStr">
        <is>
          <t>MtCO2e</t>
        </is>
      </c>
      <c r="C50" s="145">
        <f>C22</f>
        <v/>
      </c>
      <c r="D50" s="145">
        <f>D22</f>
        <v/>
      </c>
      <c r="E50" s="145">
        <f>E22</f>
        <v/>
      </c>
      <c r="F50" s="145">
        <f>F22</f>
        <v/>
      </c>
      <c r="G50" s="145">
        <f>G22</f>
        <v/>
      </c>
      <c r="H50" s="145">
        <f>H22</f>
        <v/>
      </c>
      <c r="I50" s="145">
        <f>I22</f>
        <v/>
      </c>
      <c r="J50" s="182" t="n"/>
      <c r="K50" s="44" t="n"/>
      <c r="L50" s="44" t="n"/>
    </row>
    <row r="51">
      <c r="A51" s="22" t="inlineStr">
        <is>
          <t>of which: Waste</t>
        </is>
      </c>
      <c r="B51" s="18" t="inlineStr">
        <is>
          <t>MtCO2e</t>
        </is>
      </c>
      <c r="C51" s="145">
        <f>C23+C43</f>
        <v/>
      </c>
      <c r="D51" s="145">
        <f>D23+D43</f>
        <v/>
      </c>
      <c r="E51" s="145">
        <f>E23+E43</f>
        <v/>
      </c>
      <c r="F51" s="145">
        <f>F23+F43</f>
        <v/>
      </c>
      <c r="G51" s="145">
        <f>G23+G43</f>
        <v/>
      </c>
      <c r="H51" s="145">
        <f>H23+H43</f>
        <v/>
      </c>
      <c r="I51" s="145">
        <f>I23+I43</f>
        <v/>
      </c>
      <c r="J51" s="182" t="n"/>
      <c r="K51" s="44" t="n"/>
      <c r="L51" s="44" t="n"/>
    </row>
    <row r="52">
      <c r="A52" s="165" t="inlineStr">
        <is>
          <t>Estimated CCUS - CO2 captured and stored</t>
        </is>
      </c>
      <c r="B52" s="165" t="n"/>
      <c r="C52" s="165" t="n"/>
      <c r="D52" s="165" t="n"/>
      <c r="E52" s="165" t="n"/>
      <c r="F52" s="165" t="n"/>
      <c r="G52" s="165" t="n"/>
      <c r="H52" s="165" t="n"/>
      <c r="I52" s="165" t="n"/>
      <c r="J52" s="44" t="n"/>
      <c r="K52" s="44" t="n"/>
      <c r="L52" s="44" t="n"/>
    </row>
    <row r="53">
      <c r="A53" s="22" t="inlineStr">
        <is>
          <t>In Industry - EII</t>
        </is>
      </c>
      <c r="B53" s="18" t="inlineStr">
        <is>
          <t>MtCO2 captured &amp; stored (positive values)</t>
        </is>
      </c>
      <c r="C53" s="156">
        <f>C122</f>
        <v/>
      </c>
      <c r="D53" s="142">
        <f>D122</f>
        <v/>
      </c>
      <c r="E53" s="142">
        <f>E122</f>
        <v/>
      </c>
      <c r="F53" s="142">
        <f>F122</f>
        <v/>
      </c>
      <c r="G53" s="142">
        <f>G122</f>
        <v/>
      </c>
      <c r="H53" s="142">
        <f>H122</f>
        <v/>
      </c>
      <c r="I53" s="142">
        <f>I122</f>
        <v/>
      </c>
      <c r="J53" s="44" t="n"/>
      <c r="K53" s="44" t="n"/>
      <c r="L53" s="44" t="n"/>
    </row>
    <row r="54">
      <c r="A54" s="22" t="inlineStr">
        <is>
          <t>-of which Iron &amp; Steel</t>
        </is>
      </c>
      <c r="B54" s="18" t="inlineStr">
        <is>
          <t>MtCO2 captured &amp; stored (positive values)</t>
        </is>
      </c>
      <c r="C54" s="142">
        <f>C123</f>
        <v/>
      </c>
      <c r="D54" s="142">
        <f>D123</f>
        <v/>
      </c>
      <c r="E54" s="142">
        <f>E123</f>
        <v/>
      </c>
      <c r="F54" s="142">
        <f>F123</f>
        <v/>
      </c>
      <c r="G54" s="142">
        <f>G123</f>
        <v/>
      </c>
      <c r="H54" s="142">
        <f>H123</f>
        <v/>
      </c>
      <c r="I54" s="142">
        <f>I123</f>
        <v/>
      </c>
      <c r="J54" s="183" t="n"/>
      <c r="K54" s="44" t="n"/>
      <c r="L54" s="44" t="n"/>
    </row>
    <row r="55">
      <c r="A55" s="22" t="inlineStr">
        <is>
          <t>-of which Cement</t>
        </is>
      </c>
      <c r="B55" s="18" t="inlineStr">
        <is>
          <t>MtCO2 captured &amp; stored (positive values)</t>
        </is>
      </c>
      <c r="C55" s="142">
        <f>C124</f>
        <v/>
      </c>
      <c r="D55" s="142">
        <f>D124</f>
        <v/>
      </c>
      <c r="E55" s="142">
        <f>E124</f>
        <v/>
      </c>
      <c r="F55" s="142">
        <f>F124</f>
        <v/>
      </c>
      <c r="G55" s="142">
        <f>G124</f>
        <v/>
      </c>
      <c r="H55" s="142">
        <f>H124</f>
        <v/>
      </c>
      <c r="I55" s="142">
        <f>I124</f>
        <v/>
      </c>
      <c r="J55" s="183" t="n"/>
      <c r="K55" s="44" t="n"/>
      <c r="L55" s="44" t="n"/>
    </row>
    <row r="56">
      <c r="A56" s="22" t="inlineStr">
        <is>
          <t>-of which Chemicals</t>
        </is>
      </c>
      <c r="B56" s="18" t="inlineStr">
        <is>
          <t>MtCO2 captured &amp; stored (positive values)</t>
        </is>
      </c>
      <c r="C56" s="142">
        <f>C125</f>
        <v/>
      </c>
      <c r="D56" s="142">
        <f>D125</f>
        <v/>
      </c>
      <c r="E56" s="142">
        <f>E125</f>
        <v/>
      </c>
      <c r="F56" s="142">
        <f>F125</f>
        <v/>
      </c>
      <c r="G56" s="142">
        <f>G125</f>
        <v/>
      </c>
      <c r="H56" s="142">
        <f>H125</f>
        <v/>
      </c>
      <c r="I56" s="142">
        <f>I125</f>
        <v/>
      </c>
      <c r="J56" s="183" t="n"/>
      <c r="K56" s="44" t="n"/>
      <c r="L56" s="44" t="n"/>
    </row>
    <row r="57">
      <c r="A57" s="22" t="inlineStr">
        <is>
          <t>In Industry - LI</t>
        </is>
      </c>
      <c r="B57" s="18" t="inlineStr">
        <is>
          <t>MtCO2 captured &amp; stored (positive values)</t>
        </is>
      </c>
      <c r="C57" s="156">
        <f>C136</f>
        <v/>
      </c>
      <c r="D57" s="156">
        <f>D136</f>
        <v/>
      </c>
      <c r="E57" s="156">
        <f>E136</f>
        <v/>
      </c>
      <c r="F57" s="156">
        <f>F136</f>
        <v/>
      </c>
      <c r="G57" s="156">
        <f>G136</f>
        <v/>
      </c>
      <c r="H57" s="156">
        <f>H136</f>
        <v/>
      </c>
      <c r="I57" s="156">
        <f>I136</f>
        <v/>
      </c>
      <c r="J57" s="183" t="n"/>
      <c r="K57" s="44" t="n"/>
      <c r="L57" s="44" t="n"/>
    </row>
    <row r="58">
      <c r="A58" s="22" t="inlineStr">
        <is>
          <t>In Power supply</t>
        </is>
      </c>
      <c r="B58" s="18" t="inlineStr">
        <is>
          <t>MtCO2 captured &amp; stored (positive values)</t>
        </is>
      </c>
      <c r="C58" s="142">
        <f>C173</f>
        <v/>
      </c>
      <c r="D58" s="142">
        <f>D173</f>
        <v/>
      </c>
      <c r="E58" s="142">
        <f>E173</f>
        <v/>
      </c>
      <c r="F58" s="142">
        <f>F173</f>
        <v/>
      </c>
      <c r="G58" s="142">
        <f>G173</f>
        <v/>
      </c>
      <c r="H58" s="142">
        <f>H173</f>
        <v/>
      </c>
      <c r="I58" s="142">
        <f>I173</f>
        <v/>
      </c>
      <c r="J58" s="183" t="n"/>
      <c r="K58" s="44" t="n"/>
      <c r="L58" s="44" t="n"/>
    </row>
    <row r="59">
      <c r="A59" s="22" t="inlineStr">
        <is>
          <t>- of which from coal</t>
        </is>
      </c>
      <c r="B59" s="18" t="inlineStr">
        <is>
          <t>MtCO2 captured &amp; stored (positive values)</t>
        </is>
      </c>
      <c r="C59" s="142">
        <f>C174</f>
        <v/>
      </c>
      <c r="D59" s="142">
        <f>D174</f>
        <v/>
      </c>
      <c r="E59" s="142">
        <f>E174</f>
        <v/>
      </c>
      <c r="F59" s="142">
        <f>F174</f>
        <v/>
      </c>
      <c r="G59" s="142">
        <f>G174</f>
        <v/>
      </c>
      <c r="H59" s="142">
        <f>H174</f>
        <v/>
      </c>
      <c r="I59" s="142">
        <f>I174</f>
        <v/>
      </c>
      <c r="J59" s="183" t="n"/>
      <c r="K59" s="44" t="n"/>
      <c r="L59" s="44" t="n"/>
    </row>
    <row r="60">
      <c r="A60" s="100" t="inlineStr">
        <is>
          <t>- of which from gas</t>
        </is>
      </c>
      <c r="B60" s="18" t="inlineStr">
        <is>
          <t>MtCO2 captured &amp; stored (positive values)</t>
        </is>
      </c>
      <c r="C60" s="142">
        <f>C175</f>
        <v/>
      </c>
      <c r="D60" s="142">
        <f>D175</f>
        <v/>
      </c>
      <c r="E60" s="142">
        <f>E175</f>
        <v/>
      </c>
      <c r="F60" s="142">
        <f>F175</f>
        <v/>
      </c>
      <c r="G60" s="142">
        <f>G175</f>
        <v/>
      </c>
      <c r="H60" s="142">
        <f>H175</f>
        <v/>
      </c>
      <c r="I60" s="142">
        <f>I175</f>
        <v/>
      </c>
      <c r="J60" s="183" t="n"/>
      <c r="K60" s="44" t="n"/>
      <c r="L60" s="44" t="n"/>
    </row>
    <row r="61">
      <c r="A61" s="100" t="inlineStr">
        <is>
          <t>- of which from liquid fuel</t>
        </is>
      </c>
      <c r="B61" s="18" t="inlineStr">
        <is>
          <t>MtCO2 captured &amp; stored (positive values)</t>
        </is>
      </c>
      <c r="C61" s="142">
        <f>C176</f>
        <v/>
      </c>
      <c r="D61" s="142">
        <f>D176</f>
        <v/>
      </c>
      <c r="E61" s="142">
        <f>E176</f>
        <v/>
      </c>
      <c r="F61" s="142">
        <f>F176</f>
        <v/>
      </c>
      <c r="G61" s="142">
        <f>G176</f>
        <v/>
      </c>
      <c r="H61" s="142">
        <f>H176</f>
        <v/>
      </c>
      <c r="I61" s="142">
        <f>I176</f>
        <v/>
      </c>
      <c r="J61" s="183" t="n"/>
      <c r="K61" s="44" t="n"/>
      <c r="L61" s="44" t="n"/>
    </row>
    <row r="62">
      <c r="A62" s="22" t="inlineStr">
        <is>
          <t>- of which from biomass</t>
        </is>
      </c>
      <c r="B62" s="18" t="inlineStr">
        <is>
          <t>MtCO2 captured &amp; stored (positive values)</t>
        </is>
      </c>
      <c r="C62" s="142">
        <f>C177</f>
        <v/>
      </c>
      <c r="D62" s="142">
        <f>D177</f>
        <v/>
      </c>
      <c r="E62" s="142">
        <f>E177</f>
        <v/>
      </c>
      <c r="F62" s="142">
        <f>F177</f>
        <v/>
      </c>
      <c r="G62" s="142">
        <f>G177</f>
        <v/>
      </c>
      <c r="H62" s="142">
        <f>H177</f>
        <v/>
      </c>
      <c r="I62" s="142">
        <f>I177</f>
        <v/>
      </c>
      <c r="J62" s="183" t="n"/>
      <c r="K62" s="44" t="n"/>
      <c r="L62" s="44" t="n"/>
    </row>
    <row r="63">
      <c r="A63" s="22" t="inlineStr">
        <is>
          <t>In Extractive energy industries</t>
        </is>
      </c>
      <c r="B63" s="18" t="inlineStr">
        <is>
          <t>MtCO2 captured &amp; stored (positive values)</t>
        </is>
      </c>
      <c r="C63" s="156">
        <f>C165</f>
        <v/>
      </c>
      <c r="D63" s="156">
        <f>D165</f>
        <v/>
      </c>
      <c r="E63" s="156">
        <f>E165</f>
        <v/>
      </c>
      <c r="F63" s="156">
        <f>F165</f>
        <v/>
      </c>
      <c r="G63" s="156">
        <f>G165</f>
        <v/>
      </c>
      <c r="H63" s="156">
        <f>H165</f>
        <v/>
      </c>
      <c r="I63" s="156">
        <f>I165</f>
        <v/>
      </c>
      <c r="J63" s="183" t="n"/>
      <c r="K63" s="44" t="n"/>
      <c r="L63" s="44" t="n"/>
    </row>
    <row r="64">
      <c r="A64" s="22" t="inlineStr">
        <is>
          <t>In Other energy industries</t>
        </is>
      </c>
      <c r="B64" s="18" t="inlineStr">
        <is>
          <t>MtCO2 captured &amp; stored (positive values)</t>
        </is>
      </c>
      <c r="C64" s="156">
        <f>C190</f>
        <v/>
      </c>
      <c r="D64" s="156">
        <f>D190</f>
        <v/>
      </c>
      <c r="E64" s="156">
        <f>E190</f>
        <v/>
      </c>
      <c r="F64" s="156">
        <f>F190</f>
        <v/>
      </c>
      <c r="G64" s="156">
        <f>G190</f>
        <v/>
      </c>
      <c r="H64" s="156">
        <f>H190</f>
        <v/>
      </c>
      <c r="I64" s="156">
        <f>I190</f>
        <v/>
      </c>
      <c r="J64" s="183" t="n"/>
      <c r="K64" s="44" t="n"/>
      <c r="L64" s="44" t="n"/>
    </row>
    <row r="65">
      <c r="A65" s="22" t="inlineStr">
        <is>
          <t>In Other sectors (please specify in storyline)</t>
        </is>
      </c>
      <c r="B65" s="18" t="inlineStr">
        <is>
          <t>MtCO2 captured &amp; stored (positive values)</t>
        </is>
      </c>
      <c r="C65" s="37" t="n"/>
      <c r="D65" s="37" t="n"/>
      <c r="E65" s="37" t="n"/>
      <c r="F65" s="37" t="n"/>
      <c r="G65" s="37" t="n"/>
      <c r="H65" s="37" t="n"/>
      <c r="I65" s="37" t="n"/>
      <c r="J65" s="183" t="n"/>
      <c r="K65" s="44" t="n"/>
      <c r="L65" s="44" t="n"/>
    </row>
    <row r="66">
      <c r="A66" s="23" t="inlineStr">
        <is>
          <t>Total CO2 captured and stored</t>
        </is>
      </c>
      <c r="B66" s="18" t="inlineStr">
        <is>
          <t>MtCO2 captured &amp; stored (positive values)</t>
        </is>
      </c>
      <c r="C66" s="145">
        <f>SUM(C53:C65)</f>
        <v/>
      </c>
      <c r="D66" s="145">
        <f>SUM(D53:D65)</f>
        <v/>
      </c>
      <c r="E66" s="145">
        <f>SUM(E53:E65)</f>
        <v/>
      </c>
      <c r="F66" s="145">
        <f>SUM(F53:F65)</f>
        <v/>
      </c>
      <c r="G66" s="145">
        <f>SUM(G53:G65)</f>
        <v/>
      </c>
      <c r="H66" s="145">
        <f>SUM(H53:H65)</f>
        <v/>
      </c>
      <c r="I66" s="145">
        <f>SUM(I53:I65)</f>
        <v/>
      </c>
      <c r="J66" s="182" t="n"/>
      <c r="K66" s="44" t="n"/>
      <c r="L66" s="44" t="n"/>
    </row>
    <row r="67">
      <c r="A67" s="23" t="inlineStr">
        <is>
          <t>Cumulative CO2 captured and stored from 2010</t>
        </is>
      </c>
      <c r="B67" s="18" t="inlineStr">
        <is>
          <t>MtCO2 captured &amp; stored (positive values)</t>
        </is>
      </c>
      <c r="C67" s="145">
        <f>C66</f>
        <v/>
      </c>
      <c r="D67" s="37" t="n"/>
      <c r="E67" s="37" t="n"/>
      <c r="F67" s="37" t="n"/>
      <c r="G67" s="37" t="n"/>
      <c r="H67" s="37" t="n"/>
      <c r="I67" s="37" t="n"/>
      <c r="J67" s="182" t="n"/>
      <c r="K67" s="44" t="n"/>
      <c r="L67" s="44" t="n"/>
    </row>
    <row r="68">
      <c r="A68" s="165" t="inlineStr">
        <is>
          <t>Emissions Results (aggregated results by sectors and by gas) - with CCS</t>
        </is>
      </c>
      <c r="B68" s="165" t="n"/>
      <c r="C68" s="165" t="n"/>
      <c r="D68" s="165" t="n"/>
      <c r="E68" s="165" t="n"/>
      <c r="F68" s="165" t="n"/>
      <c r="G68" s="165" t="n"/>
      <c r="H68" s="165" t="n"/>
      <c r="I68" s="165" t="n"/>
      <c r="J68" s="44" t="n"/>
      <c r="K68" s="44" t="n"/>
      <c r="L68" s="44" t="n"/>
    </row>
    <row r="69">
      <c r="A69" s="23" t="inlineStr">
        <is>
          <t>Total GHG emissions - with CCS</t>
        </is>
      </c>
      <c r="B69" s="23" t="n"/>
      <c r="C69" s="156">
        <f>C46-C66</f>
        <v/>
      </c>
      <c r="D69" s="156">
        <f>D46-D66</f>
        <v/>
      </c>
      <c r="E69" s="156">
        <f>E46-E66</f>
        <v/>
      </c>
      <c r="F69" s="156">
        <f>F46-F66</f>
        <v/>
      </c>
      <c r="G69" s="156">
        <f>G46-G66</f>
        <v/>
      </c>
      <c r="H69" s="156">
        <f>H46-H66</f>
        <v/>
      </c>
      <c r="I69" s="156">
        <f>I46-I66</f>
        <v/>
      </c>
      <c r="J69" s="44" t="n"/>
      <c r="K69" s="44" t="n"/>
      <c r="L69" s="44" t="n"/>
    </row>
    <row r="70">
      <c r="A70" s="16" t="inlineStr">
        <is>
          <t>Focus on energy-related CO2 emissions (Raw 20)</t>
        </is>
      </c>
      <c r="B70" s="16" t="n"/>
      <c r="C70" s="16" t="n"/>
      <c r="D70" s="16" t="n"/>
      <c r="E70" s="16" t="n"/>
      <c r="F70" s="16" t="n"/>
      <c r="G70" s="16" t="n"/>
      <c r="H70" s="16" t="n"/>
      <c r="I70" s="16" t="n"/>
      <c r="J70" s="44" t="n"/>
      <c r="K70" s="44" t="n"/>
      <c r="L70" s="44" t="n"/>
    </row>
    <row r="71">
      <c r="A71" s="17" t="inlineStr">
        <is>
          <t>Energy-related CO2 emissions from combustion by sectors</t>
        </is>
      </c>
      <c r="B71" s="17" t="n"/>
      <c r="C71" s="17" t="n"/>
      <c r="D71" s="17" t="n"/>
      <c r="E71" s="17" t="n"/>
      <c r="F71" s="17" t="n"/>
      <c r="G71" s="17" t="n"/>
      <c r="H71" s="17" t="n"/>
      <c r="I71" s="17" t="n"/>
      <c r="J71" s="44" t="n"/>
      <c r="K71" s="44" t="n"/>
      <c r="L71" s="44" t="n"/>
    </row>
    <row r="72">
      <c r="A72" s="23" t="inlineStr">
        <is>
          <t>Total CO2 emissions from combustion</t>
        </is>
      </c>
      <c r="B72" s="18" t="inlineStr">
        <is>
          <t>MtCO2</t>
        </is>
      </c>
      <c r="C72" s="156">
        <f>SUM(C73:C80)</f>
        <v/>
      </c>
      <c r="D72" s="156">
        <f>SUM(D73:D87)</f>
        <v/>
      </c>
      <c r="E72" s="156">
        <f>SUM(E73:E87)</f>
        <v/>
      </c>
      <c r="F72" s="156">
        <f>SUM(F73:F87)</f>
        <v/>
      </c>
      <c r="G72" s="156">
        <f>SUM(G73:G87)</f>
        <v/>
      </c>
      <c r="H72" s="156">
        <f>SUM(H73:H87)</f>
        <v/>
      </c>
      <c r="I72" s="156">
        <f>SUM(I73:I87)</f>
        <v/>
      </c>
      <c r="J72" s="44" t="n"/>
      <c r="K72" s="44" t="n"/>
      <c r="L72" s="44" t="n"/>
    </row>
    <row r="73">
      <c r="A73" s="19" t="inlineStr">
        <is>
          <t xml:space="preserve"> of which: Residential buildings</t>
        </is>
      </c>
      <c r="B73" s="18" t="inlineStr">
        <is>
          <t>MtCO2</t>
        </is>
      </c>
      <c r="C73" s="145">
        <f>C95</f>
        <v/>
      </c>
      <c r="D73" s="145">
        <f>D95</f>
        <v/>
      </c>
      <c r="E73" s="145">
        <f>E95</f>
        <v/>
      </c>
      <c r="F73" s="145">
        <f>F95</f>
        <v/>
      </c>
      <c r="G73" s="145">
        <f>G95</f>
        <v/>
      </c>
      <c r="H73" s="145">
        <f>H95</f>
        <v/>
      </c>
      <c r="I73" s="145">
        <f>I95</f>
        <v/>
      </c>
      <c r="J73" s="44" t="n"/>
      <c r="K73" s="44" t="n"/>
      <c r="L73" s="44" t="n"/>
    </row>
    <row r="74">
      <c r="A74" s="19" t="inlineStr">
        <is>
          <t xml:space="preserve"> of which: Passenger transport</t>
        </is>
      </c>
      <c r="B74" s="18" t="inlineStr">
        <is>
          <t>MtCO2</t>
        </is>
      </c>
      <c r="C74" s="145">
        <f>C102</f>
        <v/>
      </c>
      <c r="D74" s="145">
        <f>D102</f>
        <v/>
      </c>
      <c r="E74" s="145">
        <f>E102</f>
        <v/>
      </c>
      <c r="F74" s="145">
        <f>F102</f>
        <v/>
      </c>
      <c r="G74" s="145">
        <f>G102</f>
        <v/>
      </c>
      <c r="H74" s="145">
        <f>H102</f>
        <v/>
      </c>
      <c r="I74" s="145">
        <f>I102</f>
        <v/>
      </c>
      <c r="J74" s="44" t="n"/>
      <c r="K74" s="44" t="n"/>
      <c r="L74" s="44" t="n"/>
    </row>
    <row r="75">
      <c r="A75" s="19" t="inlineStr">
        <is>
          <t xml:space="preserve"> of which: Commercial Buildings (e.g. services)</t>
        </is>
      </c>
      <c r="B75" s="18" t="inlineStr">
        <is>
          <t>MtCO2</t>
        </is>
      </c>
      <c r="C75" s="145">
        <f>C110</f>
        <v/>
      </c>
      <c r="D75" s="145">
        <f>D110</f>
        <v/>
      </c>
      <c r="E75" s="145">
        <f>E110</f>
        <v/>
      </c>
      <c r="F75" s="145">
        <f>F110</f>
        <v/>
      </c>
      <c r="G75" s="145">
        <f>G110</f>
        <v/>
      </c>
      <c r="H75" s="145">
        <f>H110</f>
        <v/>
      </c>
      <c r="I75" s="145">
        <f>I110</f>
        <v/>
      </c>
      <c r="J75" s="44" t="n"/>
      <c r="K75" s="44" t="n"/>
      <c r="L75" s="44" t="n"/>
    </row>
    <row r="76">
      <c r="A76" s="19" t="inlineStr">
        <is>
          <t xml:space="preserve"> of which: Energy-intensive industries  (EII)</t>
        </is>
      </c>
      <c r="B76" s="18" t="inlineStr">
        <is>
          <t>MtCO2</t>
        </is>
      </c>
      <c r="C76" s="145">
        <f>C117</f>
        <v/>
      </c>
      <c r="D76" s="145">
        <f>D117</f>
        <v/>
      </c>
      <c r="E76" s="145">
        <f>E117</f>
        <v/>
      </c>
      <c r="F76" s="145">
        <f>F117</f>
        <v/>
      </c>
      <c r="G76" s="145">
        <f>G117</f>
        <v/>
      </c>
      <c r="H76" s="145">
        <f>H117</f>
        <v/>
      </c>
      <c r="I76" s="145">
        <f>I117</f>
        <v/>
      </c>
      <c r="J76" s="44" t="n"/>
      <c r="K76" s="44" t="n"/>
      <c r="L76" s="44" t="n"/>
    </row>
    <row r="77">
      <c r="A77" s="19" t="inlineStr">
        <is>
          <t xml:space="preserve"> of which: Light Industry (rest of industry)</t>
        </is>
      </c>
      <c r="B77" s="18" t="inlineStr">
        <is>
          <t>MtCO2</t>
        </is>
      </c>
      <c r="C77" s="145">
        <f>C131</f>
        <v/>
      </c>
      <c r="D77" s="145">
        <f>D131</f>
        <v/>
      </c>
      <c r="E77" s="145">
        <f>E131</f>
        <v/>
      </c>
      <c r="F77" s="145">
        <f>F131</f>
        <v/>
      </c>
      <c r="G77" s="145">
        <f>G131</f>
        <v/>
      </c>
      <c r="H77" s="145">
        <f>H131</f>
        <v/>
      </c>
      <c r="I77" s="145">
        <f>I131</f>
        <v/>
      </c>
      <c r="J77" s="44" t="n"/>
      <c r="K77" s="44" t="n"/>
      <c r="L77" s="44" t="n"/>
    </row>
    <row r="78">
      <c r="A78" s="19" t="inlineStr">
        <is>
          <t xml:space="preserve"> of which: Freight transport</t>
        </is>
      </c>
      <c r="B78" s="18" t="inlineStr">
        <is>
          <t>MtCO2</t>
        </is>
      </c>
      <c r="C78" s="145">
        <f>C142</f>
        <v/>
      </c>
      <c r="D78" s="145">
        <f>D142</f>
        <v/>
      </c>
      <c r="E78" s="145">
        <f>E142</f>
        <v/>
      </c>
      <c r="F78" s="145">
        <f>F142</f>
        <v/>
      </c>
      <c r="G78" s="145">
        <f>G142</f>
        <v/>
      </c>
      <c r="H78" s="145">
        <f>H142</f>
        <v/>
      </c>
      <c r="I78" s="145">
        <f>I142</f>
        <v/>
      </c>
      <c r="J78" s="44" t="n"/>
      <c r="K78" s="44" t="n"/>
      <c r="L78" s="44" t="n"/>
    </row>
    <row r="79">
      <c r="A79" s="19" t="inlineStr">
        <is>
          <t xml:space="preserve"> of which: Agriculture</t>
        </is>
      </c>
      <c r="B79" s="18" t="inlineStr">
        <is>
          <t>MtCO2</t>
        </is>
      </c>
      <c r="C79" s="145">
        <f>C148</f>
        <v/>
      </c>
      <c r="D79" s="145">
        <f>D148</f>
        <v/>
      </c>
      <c r="E79" s="145">
        <f>E148</f>
        <v/>
      </c>
      <c r="F79" s="145">
        <f>F148</f>
        <v/>
      </c>
      <c r="G79" s="145">
        <f>G148</f>
        <v/>
      </c>
      <c r="H79" s="145">
        <f>H148</f>
        <v/>
      </c>
      <c r="I79" s="145">
        <f>I148</f>
        <v/>
      </c>
      <c r="J79" s="44" t="n"/>
      <c r="K79" s="44" t="n"/>
      <c r="L79" s="44" t="n"/>
    </row>
    <row r="80">
      <c r="A80" s="19" t="inlineStr">
        <is>
          <t xml:space="preserve"> of which: Other energy supply industries (primary &amp; secondary, power excluded)</t>
        </is>
      </c>
      <c r="B80" s="18" t="inlineStr">
        <is>
          <t>MtCO2</t>
        </is>
      </c>
      <c r="C80" s="145">
        <f>SUM(C81:C83)</f>
        <v/>
      </c>
      <c r="D80" s="145">
        <f>SUM(D81:D83)</f>
        <v/>
      </c>
      <c r="E80" s="145">
        <f>SUM(E81:E83)</f>
        <v/>
      </c>
      <c r="F80" s="145">
        <f>SUM(F81:F83)</f>
        <v/>
      </c>
      <c r="G80" s="145">
        <f>SUM(G81:G83)</f>
        <v/>
      </c>
      <c r="H80" s="145">
        <f>SUM(H81:H83)</f>
        <v/>
      </c>
      <c r="I80" s="145">
        <f>SUM(I81:I83)</f>
        <v/>
      </c>
      <c r="J80" s="44" t="n"/>
      <c r="K80" s="44" t="n"/>
      <c r="L80" s="44" t="n"/>
    </row>
    <row r="81">
      <c r="A81" s="19" t="inlineStr">
        <is>
          <t xml:space="preserve"> of which: Energy industries 1: Extractive industries</t>
        </is>
      </c>
      <c r="B81" s="18" t="inlineStr">
        <is>
          <t>MtCO2</t>
        </is>
      </c>
      <c r="C81" s="145">
        <f>C161</f>
        <v/>
      </c>
      <c r="D81" s="145">
        <f>D161</f>
        <v/>
      </c>
      <c r="E81" s="145">
        <f>E161</f>
        <v/>
      </c>
      <c r="F81" s="145">
        <f>F161</f>
        <v/>
      </c>
      <c r="G81" s="145">
        <f>G161</f>
        <v/>
      </c>
      <c r="H81" s="145">
        <f>H161</f>
        <v/>
      </c>
      <c r="I81" s="145">
        <f>I161</f>
        <v/>
      </c>
      <c r="J81" s="44" t="n"/>
      <c r="K81" s="44" t="n"/>
      <c r="L81" s="44" t="n"/>
    </row>
    <row r="82">
      <c r="A82" s="19" t="inlineStr">
        <is>
          <t xml:space="preserve"> of which: Energy industries 2: Power generation</t>
        </is>
      </c>
      <c r="B82" s="18" t="inlineStr">
        <is>
          <t>MtCO2</t>
        </is>
      </c>
      <c r="C82" s="145">
        <f>C171</f>
        <v/>
      </c>
      <c r="D82" s="145">
        <f>D171</f>
        <v/>
      </c>
      <c r="E82" s="145">
        <f>E171</f>
        <v/>
      </c>
      <c r="F82" s="145">
        <f>F171</f>
        <v/>
      </c>
      <c r="G82" s="145">
        <f>G171</f>
        <v/>
      </c>
      <c r="H82" s="145">
        <f>H171</f>
        <v/>
      </c>
      <c r="I82" s="145">
        <f>I171</f>
        <v/>
      </c>
      <c r="J82" s="44" t="n"/>
      <c r="K82" s="44" t="n"/>
      <c r="L82" s="44" t="n"/>
    </row>
    <row r="83">
      <c r="A83" s="19" t="inlineStr">
        <is>
          <t xml:space="preserve"> of which: Energy industries 3: Others energy industries (refining, conversion…)</t>
        </is>
      </c>
      <c r="B83" s="18" t="inlineStr">
        <is>
          <t>MtCO2</t>
        </is>
      </c>
      <c r="C83" s="145">
        <f>C183</f>
        <v/>
      </c>
      <c r="D83" s="145">
        <f>D183</f>
        <v/>
      </c>
      <c r="E83" s="145">
        <f>E183</f>
        <v/>
      </c>
      <c r="F83" s="145">
        <f>F183</f>
        <v/>
      </c>
      <c r="G83" s="145">
        <f>G183</f>
        <v/>
      </c>
      <c r="H83" s="145">
        <f>H183</f>
        <v/>
      </c>
      <c r="I83" s="145">
        <f>I183</f>
        <v/>
      </c>
      <c r="J83" s="44" t="n"/>
      <c r="K83" s="44" t="n"/>
      <c r="L83" s="44" t="n"/>
    </row>
    <row r="84">
      <c r="A84" s="17" t="inlineStr">
        <is>
          <t>Energy-related CO2 emissions from fugitive emissions by sectors</t>
        </is>
      </c>
      <c r="B84" s="17" t="n"/>
      <c r="C84" s="17" t="n"/>
      <c r="D84" s="17" t="n"/>
      <c r="E84" s="17" t="n"/>
      <c r="F84" s="17" t="n"/>
      <c r="G84" s="17" t="n"/>
      <c r="H84" s="17" t="n"/>
      <c r="I84" s="17" t="n"/>
      <c r="J84" s="44" t="n"/>
      <c r="K84" s="44" t="n"/>
      <c r="L84" s="44" t="n"/>
    </row>
    <row r="85">
      <c r="A85" s="19" t="inlineStr">
        <is>
          <t>Total fugitive CO2 emissions</t>
        </is>
      </c>
      <c r="B85" s="18" t="inlineStr">
        <is>
          <t>MtCO2</t>
        </is>
      </c>
      <c r="C85" s="145">
        <f>SUM(C86:C87)</f>
        <v/>
      </c>
      <c r="D85" s="145">
        <f>SUM(D86:D87)</f>
        <v/>
      </c>
      <c r="E85" s="145">
        <f>SUM(E86:E87)</f>
        <v/>
      </c>
      <c r="F85" s="145">
        <f>SUM(F86:F87)</f>
        <v/>
      </c>
      <c r="G85" s="145">
        <f>SUM(G86:G87)</f>
        <v/>
      </c>
      <c r="H85" s="145">
        <f>SUM(H86:H87)</f>
        <v/>
      </c>
      <c r="I85" s="145">
        <f>SUM(I86:I87)</f>
        <v/>
      </c>
      <c r="J85" s="44" t="n"/>
      <c r="K85" s="44" t="n"/>
      <c r="L85" s="44" t="n"/>
    </row>
    <row r="86">
      <c r="A86" s="19" t="inlineStr">
        <is>
          <t xml:space="preserve"> of which: Energy industries 1: Extractive industries</t>
        </is>
      </c>
      <c r="B86" s="18" t="inlineStr">
        <is>
          <t>MtCO2</t>
        </is>
      </c>
      <c r="C86" s="145">
        <f>C163</f>
        <v/>
      </c>
      <c r="D86" s="145">
        <f>D163</f>
        <v/>
      </c>
      <c r="E86" s="145">
        <f>E163</f>
        <v/>
      </c>
      <c r="F86" s="145">
        <f>F163</f>
        <v/>
      </c>
      <c r="G86" s="145">
        <f>G163</f>
        <v/>
      </c>
      <c r="H86" s="145">
        <f>H163</f>
        <v/>
      </c>
      <c r="I86" s="145">
        <f>I163</f>
        <v/>
      </c>
      <c r="J86" s="44" t="n"/>
      <c r="K86" s="44" t="n"/>
      <c r="L86" s="44" t="n"/>
    </row>
    <row r="87">
      <c r="A87" s="19" t="inlineStr">
        <is>
          <t xml:space="preserve"> of which: Energy industries 3: Others energy industries (refining, conversion…)</t>
        </is>
      </c>
      <c r="B87" s="18" t="inlineStr">
        <is>
          <t>MtCO2</t>
        </is>
      </c>
      <c r="C87" s="145">
        <f>C185</f>
        <v/>
      </c>
      <c r="D87" s="145">
        <f>D185</f>
        <v/>
      </c>
      <c r="E87" s="145">
        <f>E185</f>
        <v/>
      </c>
      <c r="F87" s="145">
        <f>F185</f>
        <v/>
      </c>
      <c r="G87" s="145">
        <f>G185</f>
        <v/>
      </c>
      <c r="H87" s="145">
        <f>H185</f>
        <v/>
      </c>
      <c r="I87" s="145">
        <f>I185</f>
        <v/>
      </c>
      <c r="J87" s="44" t="n"/>
      <c r="K87" s="44" t="n"/>
      <c r="L87" s="44" t="n"/>
    </row>
    <row r="88">
      <c r="A88" s="16" t="inlineStr">
        <is>
          <t>Sector indicators</t>
        </is>
      </c>
      <c r="B88" s="16" t="n"/>
      <c r="C88" s="16" t="n"/>
      <c r="D88" s="16" t="n"/>
      <c r="E88" s="16" t="n"/>
      <c r="F88" s="16" t="n"/>
      <c r="G88" s="16" t="n"/>
      <c r="H88" s="16" t="n"/>
      <c r="I88" s="16" t="n"/>
      <c r="J88" s="44" t="n"/>
      <c r="K88" s="44" t="n"/>
      <c r="L88" s="44" t="n"/>
    </row>
    <row r="89">
      <c r="A89" s="17" t="inlineStr">
        <is>
          <t>Households</t>
        </is>
      </c>
      <c r="B89" s="17" t="n"/>
      <c r="C89" s="17" t="n"/>
      <c r="D89" s="17" t="n"/>
      <c r="E89" s="17" t="n"/>
      <c r="F89" s="17" t="n"/>
      <c r="G89" s="17" t="n"/>
      <c r="H89" s="17" t="n"/>
      <c r="I89" s="17" t="n"/>
      <c r="J89" s="44" t="n"/>
      <c r="K89" s="44" t="n"/>
      <c r="L89" s="44" t="n"/>
    </row>
    <row r="90">
      <c r="A90" s="27" t="inlineStr">
        <is>
          <t>Residential buildings</t>
        </is>
      </c>
      <c r="B90" s="27" t="n"/>
      <c r="C90" s="27" t="n"/>
      <c r="D90" s="27" t="n"/>
      <c r="E90" s="27" t="n"/>
      <c r="F90" s="27" t="n"/>
      <c r="G90" s="27" t="n"/>
      <c r="H90" s="27" t="n"/>
      <c r="I90" s="27" t="n"/>
      <c r="J90" s="44" t="n"/>
      <c r="K90" s="44" t="n"/>
      <c r="L90" s="44" t="n"/>
    </row>
    <row r="91">
      <c r="A91" s="19" t="inlineStr">
        <is>
          <t>Average Floor Surface per capita</t>
        </is>
      </c>
      <c r="B91" s="19" t="inlineStr">
        <is>
          <t>sqm/cap</t>
        </is>
      </c>
      <c r="C91" s="145">
        <f>'BUILDINGS_RESID (DB)'!C8</f>
        <v/>
      </c>
      <c r="D91" s="145">
        <f>'BUILDINGS_RESID (DB)'!D8</f>
        <v/>
      </c>
      <c r="E91" s="145">
        <f>'BUILDINGS_RESID (DB)'!E8</f>
        <v/>
      </c>
      <c r="F91" s="145">
        <f>'BUILDINGS_RESID (DB)'!F8</f>
        <v/>
      </c>
      <c r="G91" s="145">
        <f>'BUILDINGS_RESID (DB)'!G8</f>
        <v/>
      </c>
      <c r="H91" s="145">
        <f>'BUILDINGS_RESID (DB)'!H8</f>
        <v/>
      </c>
      <c r="I91" s="145">
        <f>'BUILDINGS_RESID (DB)'!I8</f>
        <v/>
      </c>
      <c r="J91" s="184" t="inlineStr">
        <is>
          <t>Building Res DB</t>
        </is>
      </c>
      <c r="K91" s="44" t="n"/>
      <c r="L91" s="44" t="n"/>
    </row>
    <row r="92">
      <c r="A92" s="19" t="inlineStr">
        <is>
          <t>Energy use per sqm</t>
        </is>
      </c>
      <c r="B92" s="19" t="inlineStr">
        <is>
          <t>MJ/sqm</t>
        </is>
      </c>
      <c r="C92" s="145">
        <f>'BUILDINGS_RESID (DB)'!C9</f>
        <v/>
      </c>
      <c r="D92" s="145">
        <f>'BUILDINGS_RESID (DB)'!D9</f>
        <v/>
      </c>
      <c r="E92" s="145">
        <f>'BUILDINGS_RESID (DB)'!E9</f>
        <v/>
      </c>
      <c r="F92" s="145">
        <f>'BUILDINGS_RESID (DB)'!F9</f>
        <v/>
      </c>
      <c r="G92" s="145">
        <f>'BUILDINGS_RESID (DB)'!G9</f>
        <v/>
      </c>
      <c r="H92" s="145">
        <f>'BUILDINGS_RESID (DB)'!H9</f>
        <v/>
      </c>
      <c r="I92" s="145">
        <f>'BUILDINGS_RESID (DB)'!I9</f>
        <v/>
      </c>
      <c r="J92" s="184" t="inlineStr">
        <is>
          <t>Building Res DB</t>
        </is>
      </c>
      <c r="K92" s="44" t="n"/>
      <c r="L92" s="44" t="n"/>
    </row>
    <row r="93">
      <c r="A93" s="19" t="inlineStr">
        <is>
          <t>CO2 emissions per energy unit</t>
        </is>
      </c>
      <c r="B93" s="19" t="inlineStr">
        <is>
          <t>gCO2/MJ</t>
        </is>
      </c>
      <c r="C93" s="145">
        <f>'BUILDINGS_RESID (DB)'!C10</f>
        <v/>
      </c>
      <c r="D93" s="145">
        <f>'BUILDINGS_RESID (DB)'!D10</f>
        <v/>
      </c>
      <c r="E93" s="145">
        <f>'BUILDINGS_RESID (DB)'!E10</f>
        <v/>
      </c>
      <c r="F93" s="145">
        <f>'BUILDINGS_RESID (DB)'!F10</f>
        <v/>
      </c>
      <c r="G93" s="145">
        <f>'BUILDINGS_RESID (DB)'!G10</f>
        <v/>
      </c>
      <c r="H93" s="145">
        <f>'BUILDINGS_RESID (DB)'!H10</f>
        <v/>
      </c>
      <c r="I93" s="145">
        <f>'BUILDINGS_RESID (DB)'!I10</f>
        <v/>
      </c>
      <c r="J93" s="184" t="inlineStr">
        <is>
          <t>Building Res DB</t>
        </is>
      </c>
      <c r="K93" s="44" t="n"/>
      <c r="L93" s="44" t="n"/>
    </row>
    <row r="94">
      <c r="A94" s="19" t="inlineStr">
        <is>
          <t>Energy consumption</t>
        </is>
      </c>
      <c r="B94" s="19" t="inlineStr">
        <is>
          <t>PJ</t>
        </is>
      </c>
      <c r="C94" s="145">
        <f>'BUILDINGS_RESID (DB)'!C11</f>
        <v/>
      </c>
      <c r="D94" s="145">
        <f>'BUILDINGS_RESID (DB)'!D11</f>
        <v/>
      </c>
      <c r="E94" s="145">
        <f>'BUILDINGS_RESID (DB)'!E11</f>
        <v/>
      </c>
      <c r="F94" s="145">
        <f>'BUILDINGS_RESID (DB)'!F11</f>
        <v/>
      </c>
      <c r="G94" s="145">
        <f>'BUILDINGS_RESID (DB)'!G11</f>
        <v/>
      </c>
      <c r="H94" s="145">
        <f>'BUILDINGS_RESID (DB)'!H11</f>
        <v/>
      </c>
      <c r="I94" s="145">
        <f>'BUILDINGS_RESID (DB)'!I11</f>
        <v/>
      </c>
      <c r="J94" s="184" t="inlineStr">
        <is>
          <t>Building Res DB</t>
        </is>
      </c>
      <c r="K94" s="44" t="n"/>
      <c r="L94" s="44" t="n"/>
    </row>
    <row r="95">
      <c r="A95" s="19" t="inlineStr">
        <is>
          <t>Total CO2 emissions</t>
        </is>
      </c>
      <c r="B95" s="19" t="inlineStr">
        <is>
          <t>MtCO2</t>
        </is>
      </c>
      <c r="C95" s="145">
        <f>'BUILDINGS_RESID (DB)'!C12</f>
        <v/>
      </c>
      <c r="D95" s="145">
        <f>'BUILDINGS_RESID (DB)'!D12</f>
        <v/>
      </c>
      <c r="E95" s="145">
        <f>'BUILDINGS_RESID (DB)'!E12</f>
        <v/>
      </c>
      <c r="F95" s="145">
        <f>'BUILDINGS_RESID (DB)'!F12</f>
        <v/>
      </c>
      <c r="G95" s="145">
        <f>'BUILDINGS_RESID (DB)'!G12</f>
        <v/>
      </c>
      <c r="H95" s="145">
        <f>'BUILDINGS_RESID (DB)'!H12</f>
        <v/>
      </c>
      <c r="I95" s="145">
        <f>'BUILDINGS_RESID (DB)'!I12</f>
        <v/>
      </c>
      <c r="J95" s="184" t="inlineStr">
        <is>
          <t>Building Res DB</t>
        </is>
      </c>
      <c r="K95" s="44" t="n"/>
      <c r="L95" s="44" t="n"/>
    </row>
    <row r="96">
      <c r="A96" s="19" t="inlineStr">
        <is>
          <t>Total non-CO2 emissions</t>
        </is>
      </c>
      <c r="B96" s="19" t="inlineStr">
        <is>
          <t>MtCO2e</t>
        </is>
      </c>
      <c r="C96" s="145">
        <f>'BUILDINGS_RESID (DB)'!C13</f>
        <v/>
      </c>
      <c r="D96" s="145">
        <f>'BUILDINGS_RESID (DB)'!D13</f>
        <v/>
      </c>
      <c r="E96" s="145">
        <f>'BUILDINGS_RESID (DB)'!E13</f>
        <v/>
      </c>
      <c r="F96" s="145">
        <f>'BUILDINGS_RESID (DB)'!F13</f>
        <v/>
      </c>
      <c r="G96" s="145">
        <f>'BUILDINGS_RESID (DB)'!G13</f>
        <v/>
      </c>
      <c r="H96" s="145">
        <f>'BUILDINGS_RESID (DB)'!H13</f>
        <v/>
      </c>
      <c r="I96" s="145">
        <f>'BUILDINGS_RESID (DB)'!I13</f>
        <v/>
      </c>
      <c r="J96" s="184" t="inlineStr">
        <is>
          <t>Building Res DB</t>
        </is>
      </c>
      <c r="K96" s="44" t="n"/>
      <c r="L96" s="44" t="n"/>
    </row>
    <row r="97">
      <c r="A97" s="27" t="inlineStr">
        <is>
          <t>Passenger transport</t>
        </is>
      </c>
      <c r="B97" s="28" t="n"/>
      <c r="C97" s="27" t="n"/>
      <c r="D97" s="27" t="n"/>
      <c r="E97" s="27" t="n"/>
      <c r="F97" s="27" t="n"/>
      <c r="G97" s="27" t="n"/>
      <c r="H97" s="27" t="n"/>
      <c r="I97" s="27" t="n"/>
      <c r="J97" s="44" t="n"/>
      <c r="K97" s="44" t="n"/>
      <c r="L97" s="44" t="n"/>
    </row>
    <row r="98">
      <c r="A98" s="18" t="inlineStr">
        <is>
          <t>Mobility per capita</t>
        </is>
      </c>
      <c r="B98" s="19" t="inlineStr">
        <is>
          <t>pkm/cap</t>
        </is>
      </c>
      <c r="C98" s="145">
        <f>'TRANSP_PASS (DB)'!C8</f>
        <v/>
      </c>
      <c r="D98" s="145">
        <f>'TRANSP_PASS (DB)'!D8</f>
        <v/>
      </c>
      <c r="E98" s="145">
        <f>'TRANSP_PASS (DB)'!E8</f>
        <v/>
      </c>
      <c r="F98" s="145">
        <f>'TRANSP_PASS (DB)'!F8</f>
        <v/>
      </c>
      <c r="G98" s="145">
        <f>'TRANSP_PASS (DB)'!G8</f>
        <v/>
      </c>
      <c r="H98" s="145">
        <f>'TRANSP_PASS (DB)'!H8</f>
        <v/>
      </c>
      <c r="I98" s="145">
        <f>'TRANSP_PASS (DB)'!I8</f>
        <v/>
      </c>
      <c r="J98" s="184" t="inlineStr">
        <is>
          <t>Passenger transport DB</t>
        </is>
      </c>
      <c r="K98" s="44" t="n"/>
      <c r="L98" s="44" t="n"/>
    </row>
    <row r="99">
      <c r="A99" s="19" t="inlineStr">
        <is>
          <t>Energy use per pkm</t>
        </is>
      </c>
      <c r="B99" s="19" t="inlineStr">
        <is>
          <t>MJ/pkm</t>
        </is>
      </c>
      <c r="C99" s="145">
        <f>'TRANSP_PASS (DB)'!C9</f>
        <v/>
      </c>
      <c r="D99" s="145">
        <f>'TRANSP_PASS (DB)'!D9</f>
        <v/>
      </c>
      <c r="E99" s="145">
        <f>'TRANSP_PASS (DB)'!E9</f>
        <v/>
      </c>
      <c r="F99" s="145">
        <f>'TRANSP_PASS (DB)'!F9</f>
        <v/>
      </c>
      <c r="G99" s="145">
        <f>'TRANSP_PASS (DB)'!G9</f>
        <v/>
      </c>
      <c r="H99" s="145">
        <f>'TRANSP_PASS (DB)'!H9</f>
        <v/>
      </c>
      <c r="I99" s="145">
        <f>'TRANSP_PASS (DB)'!I9</f>
        <v/>
      </c>
      <c r="J99" s="184" t="inlineStr">
        <is>
          <t>Passenger transport DB</t>
        </is>
      </c>
      <c r="K99" s="44" t="n"/>
      <c r="L99" s="44" t="n"/>
    </row>
    <row r="100">
      <c r="A100" s="19" t="inlineStr">
        <is>
          <t>CO2 emissions per energy unit</t>
        </is>
      </c>
      <c r="B100" s="19" t="inlineStr">
        <is>
          <t>gCO2/MJ</t>
        </is>
      </c>
      <c r="C100" s="145">
        <f>'TRANSP_PASS (DB)'!C10</f>
        <v/>
      </c>
      <c r="D100" s="145">
        <f>'TRANSP_PASS (DB)'!D10</f>
        <v/>
      </c>
      <c r="E100" s="145">
        <f>'TRANSP_PASS (DB)'!E10</f>
        <v/>
      </c>
      <c r="F100" s="145">
        <f>'TRANSP_PASS (DB)'!F10</f>
        <v/>
      </c>
      <c r="G100" s="145">
        <f>'TRANSP_PASS (DB)'!G10</f>
        <v/>
      </c>
      <c r="H100" s="145">
        <f>'TRANSP_PASS (DB)'!H10</f>
        <v/>
      </c>
      <c r="I100" s="145">
        <f>'TRANSP_PASS (DB)'!I10</f>
        <v/>
      </c>
      <c r="J100" s="184" t="inlineStr">
        <is>
          <t>Passenger transport DB</t>
        </is>
      </c>
      <c r="K100" s="44" t="n"/>
      <c r="L100" s="44" t="n"/>
    </row>
    <row r="101">
      <c r="A101" s="19" t="inlineStr">
        <is>
          <t>Energy consumption</t>
        </is>
      </c>
      <c r="B101" s="19" t="inlineStr">
        <is>
          <t>PJ</t>
        </is>
      </c>
      <c r="C101" s="145">
        <f>'TRANSP_PASS (DB)'!C11</f>
        <v/>
      </c>
      <c r="D101" s="145">
        <f>'TRANSP_PASS (DB)'!D11</f>
        <v/>
      </c>
      <c r="E101" s="145">
        <f>'TRANSP_PASS (DB)'!E11</f>
        <v/>
      </c>
      <c r="F101" s="145">
        <f>'TRANSP_PASS (DB)'!F11</f>
        <v/>
      </c>
      <c r="G101" s="145">
        <f>'TRANSP_PASS (DB)'!G11</f>
        <v/>
      </c>
      <c r="H101" s="145">
        <f>'TRANSP_PASS (DB)'!H11</f>
        <v/>
      </c>
      <c r="I101" s="145">
        <f>'TRANSP_PASS (DB)'!I11</f>
        <v/>
      </c>
      <c r="J101" s="184" t="inlineStr">
        <is>
          <t>Passenger transport DB</t>
        </is>
      </c>
      <c r="K101" s="44" t="n"/>
      <c r="L101" s="44" t="n"/>
    </row>
    <row r="102">
      <c r="A102" s="19" t="inlineStr">
        <is>
          <t>Total CO2 emissions</t>
        </is>
      </c>
      <c r="B102" s="19" t="inlineStr">
        <is>
          <t>MtCO2</t>
        </is>
      </c>
      <c r="C102" s="145">
        <f>'TRANSP_PASS (DB)'!C12</f>
        <v/>
      </c>
      <c r="D102" s="145">
        <f>'TRANSP_PASS (DB)'!D12</f>
        <v/>
      </c>
      <c r="E102" s="145">
        <f>'TRANSP_PASS (DB)'!E12</f>
        <v/>
      </c>
      <c r="F102" s="145">
        <f>'TRANSP_PASS (DB)'!F12</f>
        <v/>
      </c>
      <c r="G102" s="145">
        <f>'TRANSP_PASS (DB)'!G12</f>
        <v/>
      </c>
      <c r="H102" s="145">
        <f>'TRANSP_PASS (DB)'!H12</f>
        <v/>
      </c>
      <c r="I102" s="145">
        <f>'TRANSP_PASS (DB)'!I12</f>
        <v/>
      </c>
      <c r="J102" s="184" t="inlineStr">
        <is>
          <t>Passenger transport DB</t>
        </is>
      </c>
      <c r="K102" s="44" t="n"/>
      <c r="L102" s="44" t="n"/>
    </row>
    <row r="103">
      <c r="A103" s="19" t="inlineStr">
        <is>
          <t>Total non-CO2 emissions</t>
        </is>
      </c>
      <c r="B103" s="19" t="inlineStr">
        <is>
          <t>MtCO2e</t>
        </is>
      </c>
      <c r="C103" s="145">
        <f>'TRANSP_PASS (DB)'!C13</f>
        <v/>
      </c>
      <c r="D103" s="145">
        <f>'TRANSP_PASS (DB)'!D13</f>
        <v/>
      </c>
      <c r="E103" s="145">
        <f>'TRANSP_PASS (DB)'!E13</f>
        <v/>
      </c>
      <c r="F103" s="145">
        <f>'TRANSP_PASS (DB)'!F13</f>
        <v/>
      </c>
      <c r="G103" s="145">
        <f>'TRANSP_PASS (DB)'!G13</f>
        <v/>
      </c>
      <c r="H103" s="145">
        <f>'TRANSP_PASS (DB)'!H13</f>
        <v/>
      </c>
      <c r="I103" s="145">
        <f>'TRANSP_PASS (DB)'!I13</f>
        <v/>
      </c>
      <c r="J103" s="184" t="inlineStr">
        <is>
          <t>Passenger transport DB</t>
        </is>
      </c>
      <c r="K103" s="44" t="n"/>
      <c r="L103" s="44" t="n"/>
    </row>
    <row r="104">
      <c r="A104" s="17" t="inlineStr">
        <is>
          <t>Productive sectors (Firms)</t>
        </is>
      </c>
      <c r="B104" s="29" t="n"/>
      <c r="C104" s="17" t="n"/>
      <c r="D104" s="17" t="n"/>
      <c r="E104" s="17" t="n"/>
      <c r="F104" s="17" t="n"/>
      <c r="G104" s="17" t="n"/>
      <c r="H104" s="17" t="n"/>
      <c r="I104" s="17" t="n"/>
      <c r="J104" s="44" t="n"/>
      <c r="K104" s="44" t="n"/>
      <c r="L104" s="44" t="n"/>
    </row>
    <row r="105">
      <c r="A105" s="27" t="inlineStr">
        <is>
          <t>Commercial Buildings (e.g. services)</t>
        </is>
      </c>
      <c r="B105" s="28" t="n"/>
      <c r="C105" s="27" t="n"/>
      <c r="D105" s="27" t="n"/>
      <c r="E105" s="27" t="n"/>
      <c r="F105" s="27" t="n"/>
      <c r="G105" s="27" t="n"/>
      <c r="H105" s="27" t="n"/>
      <c r="I105" s="27" t="n"/>
      <c r="J105" s="44" t="n"/>
      <c r="K105" s="44" t="n"/>
      <c r="L105" s="44" t="n"/>
    </row>
    <row r="106">
      <c r="A106" s="19" t="inlineStr">
        <is>
          <t>Average Floor Surface per "GDP-services" unit</t>
        </is>
      </c>
      <c r="B106" s="19" t="inlineStr">
        <is>
          <t>sqm/$</t>
        </is>
      </c>
      <c r="C106" s="145">
        <f>'BUILDINGS_COM (DB)'!C8</f>
        <v/>
      </c>
      <c r="D106" s="145">
        <f>'BUILDINGS_COM (DB)'!D8</f>
        <v/>
      </c>
      <c r="E106" s="145">
        <f>'BUILDINGS_COM (DB)'!E8</f>
        <v/>
      </c>
      <c r="F106" s="145">
        <f>'BUILDINGS_COM (DB)'!F8</f>
        <v/>
      </c>
      <c r="G106" s="145">
        <f>'BUILDINGS_COM (DB)'!G8</f>
        <v/>
      </c>
      <c r="H106" s="145">
        <f>'BUILDINGS_COM (DB)'!H8</f>
        <v/>
      </c>
      <c r="I106" s="145">
        <f>'BUILDINGS_COM (DB)'!I8</f>
        <v/>
      </c>
      <c r="J106" s="184" t="inlineStr">
        <is>
          <t>Building Com DB</t>
        </is>
      </c>
      <c r="K106" s="44" t="n"/>
      <c r="L106" s="44" t="n"/>
    </row>
    <row r="107">
      <c r="A107" s="19" t="inlineStr">
        <is>
          <t>Energy use per sqm</t>
        </is>
      </c>
      <c r="B107" s="19" t="inlineStr">
        <is>
          <t>MJ/sqm</t>
        </is>
      </c>
      <c r="C107" s="145">
        <f>'BUILDINGS_COM (DB)'!C9</f>
        <v/>
      </c>
      <c r="D107" s="145">
        <f>'BUILDINGS_COM (DB)'!D9</f>
        <v/>
      </c>
      <c r="E107" s="145">
        <f>'BUILDINGS_COM (DB)'!E9</f>
        <v/>
      </c>
      <c r="F107" s="145">
        <f>'BUILDINGS_COM (DB)'!F9</f>
        <v/>
      </c>
      <c r="G107" s="145">
        <f>'BUILDINGS_COM (DB)'!G9</f>
        <v/>
      </c>
      <c r="H107" s="145">
        <f>'BUILDINGS_COM (DB)'!H9</f>
        <v/>
      </c>
      <c r="I107" s="145">
        <f>'BUILDINGS_COM (DB)'!I9</f>
        <v/>
      </c>
      <c r="J107" s="184" t="inlineStr">
        <is>
          <t>Building Com DB</t>
        </is>
      </c>
      <c r="K107" s="44" t="n"/>
      <c r="L107" s="44" t="n"/>
    </row>
    <row r="108">
      <c r="A108" s="19" t="inlineStr">
        <is>
          <t>CO2 emissions per energy unit</t>
        </is>
      </c>
      <c r="B108" s="19" t="inlineStr">
        <is>
          <t>gCO2/MJ</t>
        </is>
      </c>
      <c r="C108" s="145">
        <f>'BUILDINGS_COM (DB)'!C10</f>
        <v/>
      </c>
      <c r="D108" s="145">
        <f>'BUILDINGS_COM (DB)'!D10</f>
        <v/>
      </c>
      <c r="E108" s="145">
        <f>'BUILDINGS_COM (DB)'!E10</f>
        <v/>
      </c>
      <c r="F108" s="145">
        <f>'BUILDINGS_COM (DB)'!F10</f>
        <v/>
      </c>
      <c r="G108" s="145">
        <f>'BUILDINGS_COM (DB)'!G10</f>
        <v/>
      </c>
      <c r="H108" s="145">
        <f>'BUILDINGS_COM (DB)'!H10</f>
        <v/>
      </c>
      <c r="I108" s="145">
        <f>'BUILDINGS_COM (DB)'!I10</f>
        <v/>
      </c>
      <c r="J108" s="184" t="inlineStr">
        <is>
          <t>Building Com DB</t>
        </is>
      </c>
      <c r="K108" s="44" t="n"/>
      <c r="L108" s="44" t="n"/>
    </row>
    <row r="109">
      <c r="A109" s="19" t="inlineStr">
        <is>
          <t>Energy consumption</t>
        </is>
      </c>
      <c r="B109" s="19" t="inlineStr">
        <is>
          <t>PJ</t>
        </is>
      </c>
      <c r="C109" s="145">
        <f>'BUILDINGS_COM (DB)'!C11</f>
        <v/>
      </c>
      <c r="D109" s="145">
        <f>'BUILDINGS_COM (DB)'!D11</f>
        <v/>
      </c>
      <c r="E109" s="145">
        <f>'BUILDINGS_COM (DB)'!E11</f>
        <v/>
      </c>
      <c r="F109" s="145">
        <f>'BUILDINGS_COM (DB)'!F11</f>
        <v/>
      </c>
      <c r="G109" s="145">
        <f>'BUILDINGS_COM (DB)'!G11</f>
        <v/>
      </c>
      <c r="H109" s="145">
        <f>'BUILDINGS_COM (DB)'!H11</f>
        <v/>
      </c>
      <c r="I109" s="145">
        <f>'BUILDINGS_COM (DB)'!I11</f>
        <v/>
      </c>
      <c r="J109" s="184" t="inlineStr">
        <is>
          <t>Building Com DB</t>
        </is>
      </c>
      <c r="K109" s="44" t="n"/>
      <c r="L109" s="44" t="n"/>
    </row>
    <row r="110">
      <c r="A110" s="19" t="inlineStr">
        <is>
          <t>Total CO2 emissions</t>
        </is>
      </c>
      <c r="B110" s="19" t="inlineStr">
        <is>
          <t>MtCO2</t>
        </is>
      </c>
      <c r="C110" s="145">
        <f>'BUILDINGS_COM (DB)'!C12</f>
        <v/>
      </c>
      <c r="D110" s="145">
        <f>'BUILDINGS_COM (DB)'!D12</f>
        <v/>
      </c>
      <c r="E110" s="145">
        <f>'BUILDINGS_COM (DB)'!E12</f>
        <v/>
      </c>
      <c r="F110" s="145">
        <f>'BUILDINGS_COM (DB)'!F12</f>
        <v/>
      </c>
      <c r="G110" s="145">
        <f>'BUILDINGS_COM (DB)'!G12</f>
        <v/>
      </c>
      <c r="H110" s="145">
        <f>'BUILDINGS_COM (DB)'!H12</f>
        <v/>
      </c>
      <c r="I110" s="145">
        <f>'BUILDINGS_COM (DB)'!I12</f>
        <v/>
      </c>
      <c r="J110" s="184" t="inlineStr">
        <is>
          <t>Building Com DB</t>
        </is>
      </c>
      <c r="K110" s="44" t="n"/>
      <c r="L110" s="44" t="n"/>
    </row>
    <row r="111">
      <c r="A111" s="19" t="inlineStr">
        <is>
          <t>Total non-CO2 emissions</t>
        </is>
      </c>
      <c r="B111" s="19" t="inlineStr">
        <is>
          <t>MtCO2e</t>
        </is>
      </c>
      <c r="C111" s="145">
        <f>'BUILDINGS_COM (DB)'!C13</f>
        <v/>
      </c>
      <c r="D111" s="145">
        <f>'BUILDINGS_COM (DB)'!D13</f>
        <v/>
      </c>
      <c r="E111" s="145">
        <f>'BUILDINGS_COM (DB)'!E13</f>
        <v/>
      </c>
      <c r="F111" s="145">
        <f>'BUILDINGS_COM (DB)'!F13</f>
        <v/>
      </c>
      <c r="G111" s="145">
        <f>'BUILDINGS_COM (DB)'!G13</f>
        <v/>
      </c>
      <c r="H111" s="145">
        <f>'BUILDINGS_COM (DB)'!H13</f>
        <v/>
      </c>
      <c r="I111" s="145">
        <f>'BUILDINGS_COM (DB)'!I13</f>
        <v/>
      </c>
      <c r="J111" s="184" t="inlineStr">
        <is>
          <t>Building Com DB</t>
        </is>
      </c>
      <c r="K111" s="44" t="n"/>
      <c r="L111" s="44" t="n"/>
    </row>
    <row r="112">
      <c r="A112" s="27" t="inlineStr">
        <is>
          <t>Energy-intensive industries  (EII)</t>
        </is>
      </c>
      <c r="B112" s="28" t="n"/>
      <c r="C112" s="27" t="n"/>
      <c r="D112" s="27" t="n"/>
      <c r="E112" s="27" t="n"/>
      <c r="F112" s="27" t="n"/>
      <c r="G112" s="27" t="n"/>
      <c r="H112" s="27" t="n"/>
      <c r="I112" s="27" t="n"/>
      <c r="J112" s="44" t="n"/>
      <c r="K112" s="44" t="n"/>
      <c r="L112" s="44" t="n"/>
    </row>
    <row r="113">
      <c r="A113" s="19" t="inlineStr">
        <is>
          <t>Average production per "GDP-EEI" unit</t>
        </is>
      </c>
      <c r="B113" s="30" t="inlineStr">
        <is>
          <t>t/$</t>
        </is>
      </c>
      <c r="C113" s="145">
        <f>'INDUSTRY_EII (DB)'!C7</f>
        <v/>
      </c>
      <c r="D113" s="145">
        <f>'INDUSTRY_EII (DB)'!D7</f>
        <v/>
      </c>
      <c r="E113" s="145">
        <f>'INDUSTRY_EII (DB)'!E7</f>
        <v/>
      </c>
      <c r="F113" s="145">
        <f>'INDUSTRY_EII (DB)'!F7</f>
        <v/>
      </c>
      <c r="G113" s="145">
        <f>'INDUSTRY_EII (DB)'!G7</f>
        <v/>
      </c>
      <c r="H113" s="145">
        <f>'INDUSTRY_EII (DB)'!H7</f>
        <v/>
      </c>
      <c r="I113" s="145">
        <f>'INDUSTRY_EII (DB)'!I7</f>
        <v/>
      </c>
      <c r="J113" s="184" t="inlineStr">
        <is>
          <t>EII Industry DB</t>
        </is>
      </c>
      <c r="K113" s="44" t="n"/>
      <c r="L113" s="44" t="n"/>
    </row>
    <row r="114">
      <c r="A114" s="19" t="inlineStr">
        <is>
          <t>Energy use per ton produced</t>
        </is>
      </c>
      <c r="B114" s="19" t="inlineStr">
        <is>
          <t>MJ/t</t>
        </is>
      </c>
      <c r="C114" s="145">
        <f>'INDUSTRY_EII (DB)'!C8</f>
        <v/>
      </c>
      <c r="D114" s="145">
        <f>'INDUSTRY_EII (DB)'!D8</f>
        <v/>
      </c>
      <c r="E114" s="145">
        <f>'INDUSTRY_EII (DB)'!E8</f>
        <v/>
      </c>
      <c r="F114" s="145">
        <f>'INDUSTRY_EII (DB)'!F8</f>
        <v/>
      </c>
      <c r="G114" s="145">
        <f>'INDUSTRY_EII (DB)'!G8</f>
        <v/>
      </c>
      <c r="H114" s="145">
        <f>'INDUSTRY_EII (DB)'!H8</f>
        <v/>
      </c>
      <c r="I114" s="145">
        <f>'INDUSTRY_EII (DB)'!I8</f>
        <v/>
      </c>
      <c r="J114" s="184" t="inlineStr">
        <is>
          <t>EII Industry DB</t>
        </is>
      </c>
      <c r="K114" s="44" t="n"/>
      <c r="L114" s="44" t="n"/>
    </row>
    <row r="115">
      <c r="A115" s="19" t="inlineStr">
        <is>
          <t>CO2 emissions per energy unit</t>
        </is>
      </c>
      <c r="B115" s="19" t="inlineStr">
        <is>
          <t>gCO2/MJ</t>
        </is>
      </c>
      <c r="C115" s="145">
        <f>'INDUSTRY_EII (DB)'!C9</f>
        <v/>
      </c>
      <c r="D115" s="145">
        <f>'INDUSTRY_EII (DB)'!D9</f>
        <v/>
      </c>
      <c r="E115" s="145">
        <f>'INDUSTRY_EII (DB)'!E9</f>
        <v/>
      </c>
      <c r="F115" s="145">
        <f>'INDUSTRY_EII (DB)'!F9</f>
        <v/>
      </c>
      <c r="G115" s="145">
        <f>'INDUSTRY_EII (DB)'!G9</f>
        <v/>
      </c>
      <c r="H115" s="145">
        <f>'INDUSTRY_EII (DB)'!H9</f>
        <v/>
      </c>
      <c r="I115" s="145">
        <f>'INDUSTRY_EII (DB)'!I9</f>
        <v/>
      </c>
      <c r="J115" s="184" t="inlineStr">
        <is>
          <t>EII Industry DB</t>
        </is>
      </c>
      <c r="K115" s="44" t="n"/>
      <c r="L115" s="44" t="n"/>
    </row>
    <row r="116">
      <c r="A116" s="19" t="inlineStr">
        <is>
          <t>Energy consumption</t>
        </is>
      </c>
      <c r="B116" s="19" t="inlineStr">
        <is>
          <t>PJ</t>
        </is>
      </c>
      <c r="C116" s="145">
        <f>'INDUSTRY_EII (DB)'!C10</f>
        <v/>
      </c>
      <c r="D116" s="145">
        <f>'INDUSTRY_EII (DB)'!D10</f>
        <v/>
      </c>
      <c r="E116" s="145">
        <f>'INDUSTRY_EII (DB)'!E10</f>
        <v/>
      </c>
      <c r="F116" s="145">
        <f>'INDUSTRY_EII (DB)'!F10</f>
        <v/>
      </c>
      <c r="G116" s="145">
        <f>'INDUSTRY_EII (DB)'!G10</f>
        <v/>
      </c>
      <c r="H116" s="145">
        <f>'INDUSTRY_EII (DB)'!H10</f>
        <v/>
      </c>
      <c r="I116" s="145">
        <f>'INDUSTRY_EII (DB)'!I10</f>
        <v/>
      </c>
      <c r="J116" s="184" t="inlineStr">
        <is>
          <t>EII Industry DB</t>
        </is>
      </c>
      <c r="K116" s="44" t="n"/>
      <c r="L116" s="44" t="n"/>
    </row>
    <row r="117">
      <c r="A117" s="31" t="inlineStr">
        <is>
          <t>Total CO2 energy-related emissions</t>
        </is>
      </c>
      <c r="B117" s="32" t="inlineStr">
        <is>
          <t>MtCO2</t>
        </is>
      </c>
      <c r="C117" s="145">
        <f>'INDUSTRY_EII (DB)'!C11</f>
        <v/>
      </c>
      <c r="D117" s="145">
        <f>'INDUSTRY_EII (DB)'!D11</f>
        <v/>
      </c>
      <c r="E117" s="145">
        <f>'INDUSTRY_EII (DB)'!E11</f>
        <v/>
      </c>
      <c r="F117" s="145">
        <f>'INDUSTRY_EII (DB)'!F11</f>
        <v/>
      </c>
      <c r="G117" s="145">
        <f>'INDUSTRY_EII (DB)'!G11</f>
        <v/>
      </c>
      <c r="H117" s="145">
        <f>'INDUSTRY_EII (DB)'!H11</f>
        <v/>
      </c>
      <c r="I117" s="145">
        <f>'INDUSTRY_EII (DB)'!I11</f>
        <v/>
      </c>
      <c r="J117" s="184" t="inlineStr">
        <is>
          <t>EII Industry DB</t>
        </is>
      </c>
      <c r="K117" s="44" t="n"/>
      <c r="L117" s="44" t="n"/>
    </row>
    <row r="118">
      <c r="A118" s="31" t="inlineStr">
        <is>
          <t>Total non-CO2 energy-related emissions</t>
        </is>
      </c>
      <c r="B118" s="32" t="inlineStr">
        <is>
          <t>MtCO2e</t>
        </is>
      </c>
      <c r="C118" s="145">
        <f>'INDUSTRY_EII (DB)'!C12</f>
        <v/>
      </c>
      <c r="D118" s="145">
        <f>'INDUSTRY_EII (DB)'!D12</f>
        <v/>
      </c>
      <c r="E118" s="145">
        <f>'INDUSTRY_EII (DB)'!E12</f>
        <v/>
      </c>
      <c r="F118" s="145">
        <f>'INDUSTRY_EII (DB)'!F12</f>
        <v/>
      </c>
      <c r="G118" s="145">
        <f>'INDUSTRY_EII (DB)'!G12</f>
        <v/>
      </c>
      <c r="H118" s="145">
        <f>'INDUSTRY_EII (DB)'!H12</f>
        <v/>
      </c>
      <c r="I118" s="145">
        <f>'INDUSTRY_EII (DB)'!I12</f>
        <v/>
      </c>
      <c r="J118" s="184" t="inlineStr">
        <is>
          <t>EII Industry DB</t>
        </is>
      </c>
      <c r="K118" s="44" t="n"/>
      <c r="L118" s="44" t="n"/>
    </row>
    <row r="119">
      <c r="A119" s="18" t="inlineStr">
        <is>
          <t>Process CO2 emission per ton produced</t>
        </is>
      </c>
      <c r="B119" s="19" t="inlineStr">
        <is>
          <t>gCO2/t</t>
        </is>
      </c>
      <c r="C119" s="145">
        <f>'INDUSTRY_EII (DB)'!C13</f>
        <v/>
      </c>
      <c r="D119" s="145">
        <f>'INDUSTRY_EII (DB)'!D13</f>
        <v/>
      </c>
      <c r="E119" s="145">
        <f>'INDUSTRY_EII (DB)'!E13</f>
        <v/>
      </c>
      <c r="F119" s="145">
        <f>'INDUSTRY_EII (DB)'!F13</f>
        <v/>
      </c>
      <c r="G119" s="145">
        <f>'INDUSTRY_EII (DB)'!G13</f>
        <v/>
      </c>
      <c r="H119" s="145">
        <f>'INDUSTRY_EII (DB)'!H13</f>
        <v/>
      </c>
      <c r="I119" s="145">
        <f>'INDUSTRY_EII (DB)'!I13</f>
        <v/>
      </c>
      <c r="J119" s="184" t="inlineStr">
        <is>
          <t>EII Industry DB</t>
        </is>
      </c>
      <c r="K119" s="44" t="n"/>
      <c r="L119" s="44" t="n"/>
    </row>
    <row r="120">
      <c r="A120" s="31" t="inlineStr">
        <is>
          <t>Total CO2 process-related emissions</t>
        </is>
      </c>
      <c r="B120" s="32" t="inlineStr">
        <is>
          <t>MtCO2</t>
        </is>
      </c>
      <c r="C120" s="145">
        <f>'INDUSTRY_EII (DB)'!C14</f>
        <v/>
      </c>
      <c r="D120" s="145">
        <f>'INDUSTRY_EII (DB)'!D14</f>
        <v/>
      </c>
      <c r="E120" s="145">
        <f>'INDUSTRY_EII (DB)'!E14</f>
        <v/>
      </c>
      <c r="F120" s="145">
        <f>'INDUSTRY_EII (DB)'!F14</f>
        <v/>
      </c>
      <c r="G120" s="145">
        <f>'INDUSTRY_EII (DB)'!G14</f>
        <v/>
      </c>
      <c r="H120" s="145">
        <f>'INDUSTRY_EII (DB)'!H14</f>
        <v/>
      </c>
      <c r="I120" s="145">
        <f>'INDUSTRY_EII (DB)'!I14</f>
        <v/>
      </c>
      <c r="J120" s="184" t="inlineStr">
        <is>
          <t>EII Industry DB</t>
        </is>
      </c>
      <c r="K120" s="44" t="n"/>
      <c r="L120" s="44" t="n"/>
    </row>
    <row r="121">
      <c r="A121" s="32" t="inlineStr">
        <is>
          <t>Total non-CO2 process-related emissions</t>
        </is>
      </c>
      <c r="B121" s="32" t="inlineStr">
        <is>
          <t>MtCO2e</t>
        </is>
      </c>
      <c r="C121" s="145">
        <f>'INDUSTRY_EII (DB)'!C15</f>
        <v/>
      </c>
      <c r="D121" s="145">
        <f>'INDUSTRY_EII (DB)'!D15</f>
        <v/>
      </c>
      <c r="E121" s="145">
        <f>'INDUSTRY_EII (DB)'!E15</f>
        <v/>
      </c>
      <c r="F121" s="145">
        <f>'INDUSTRY_EII (DB)'!F15</f>
        <v/>
      </c>
      <c r="G121" s="145">
        <f>'INDUSTRY_EII (DB)'!G15</f>
        <v/>
      </c>
      <c r="H121" s="145">
        <f>'INDUSTRY_EII (DB)'!H15</f>
        <v/>
      </c>
      <c r="I121" s="145">
        <f>'INDUSTRY_EII (DB)'!I15</f>
        <v/>
      </c>
      <c r="J121" s="184" t="inlineStr">
        <is>
          <t>EII Industry DB</t>
        </is>
      </c>
      <c r="K121" s="44" t="n"/>
      <c r="L121" s="44" t="n"/>
    </row>
    <row r="122">
      <c r="A122" s="19" t="inlineStr">
        <is>
          <t>Total CO2 captured and stored</t>
        </is>
      </c>
      <c r="B122" s="99" t="inlineStr">
        <is>
          <t>MtCO2 captured &amp; stored (positive values)</t>
        </is>
      </c>
      <c r="C122" s="145">
        <f>'INDUSTRY_EII (DB)'!C16</f>
        <v/>
      </c>
      <c r="D122" s="145">
        <f>'INDUSTRY_EII (DB)'!D16</f>
        <v/>
      </c>
      <c r="E122" s="145">
        <f>'INDUSTRY_EII (DB)'!E16</f>
        <v/>
      </c>
      <c r="F122" s="145">
        <f>'INDUSTRY_EII (DB)'!F16</f>
        <v/>
      </c>
      <c r="G122" s="145">
        <f>'INDUSTRY_EII (DB)'!G16</f>
        <v/>
      </c>
      <c r="H122" s="145">
        <f>'INDUSTRY_EII (DB)'!H16</f>
        <v/>
      </c>
      <c r="I122" s="145">
        <f>'INDUSTRY_EII (DB)'!I16</f>
        <v/>
      </c>
      <c r="J122" s="184" t="inlineStr">
        <is>
          <t>EII Industry DB</t>
        </is>
      </c>
      <c r="K122" s="44" t="n"/>
      <c r="L122" s="44" t="n"/>
    </row>
    <row r="123">
      <c r="A123" s="22" t="inlineStr">
        <is>
          <t>-of which Iron &amp; Steel</t>
        </is>
      </c>
      <c r="B123" s="99" t="inlineStr">
        <is>
          <t>MtCO2 captured &amp; stored (positive values)</t>
        </is>
      </c>
      <c r="C123" s="145">
        <f>'INDUSTRY_EII (DB)'!C17</f>
        <v/>
      </c>
      <c r="D123" s="145">
        <f>'INDUSTRY_EII (DB)'!D17</f>
        <v/>
      </c>
      <c r="E123" s="145">
        <f>'INDUSTRY_EII (DB)'!E17</f>
        <v/>
      </c>
      <c r="F123" s="145">
        <f>'INDUSTRY_EII (DB)'!F17</f>
        <v/>
      </c>
      <c r="G123" s="145">
        <f>'INDUSTRY_EII (DB)'!G17</f>
        <v/>
      </c>
      <c r="H123" s="145">
        <f>'INDUSTRY_EII (DB)'!H17</f>
        <v/>
      </c>
      <c r="I123" s="145">
        <f>'INDUSTRY_EII (DB)'!I17</f>
        <v/>
      </c>
      <c r="J123" s="184" t="inlineStr">
        <is>
          <t>EII Industry DB</t>
        </is>
      </c>
      <c r="K123" s="44" t="n"/>
      <c r="L123" s="44" t="n"/>
    </row>
    <row r="124">
      <c r="A124" s="22" t="inlineStr">
        <is>
          <t>-of which Cement</t>
        </is>
      </c>
      <c r="B124" s="99" t="inlineStr">
        <is>
          <t>MtCO2 captured &amp; stored (positive values)</t>
        </is>
      </c>
      <c r="C124" s="145">
        <f>'INDUSTRY_EII (DB)'!C18</f>
        <v/>
      </c>
      <c r="D124" s="145">
        <f>'INDUSTRY_EII (DB)'!D18</f>
        <v/>
      </c>
      <c r="E124" s="145">
        <f>'INDUSTRY_EII (DB)'!E18</f>
        <v/>
      </c>
      <c r="F124" s="145">
        <f>'INDUSTRY_EII (DB)'!F18</f>
        <v/>
      </c>
      <c r="G124" s="145">
        <f>'INDUSTRY_EII (DB)'!G18</f>
        <v/>
      </c>
      <c r="H124" s="145">
        <f>'INDUSTRY_EII (DB)'!H18</f>
        <v/>
      </c>
      <c r="I124" s="145">
        <f>'INDUSTRY_EII (DB)'!I18</f>
        <v/>
      </c>
      <c r="J124" s="184" t="inlineStr">
        <is>
          <t>EII Industry DB</t>
        </is>
      </c>
      <c r="K124" s="44" t="n"/>
      <c r="L124" s="44" t="n"/>
    </row>
    <row r="125">
      <c r="A125" s="22" t="inlineStr">
        <is>
          <t>-of which Chemicals</t>
        </is>
      </c>
      <c r="B125" s="99" t="inlineStr">
        <is>
          <t>MtCO2 captured &amp; stored (positive values)</t>
        </is>
      </c>
      <c r="C125" s="145">
        <f>'INDUSTRY_EII (DB)'!C19</f>
        <v/>
      </c>
      <c r="D125" s="145">
        <f>'INDUSTRY_EII (DB)'!D19</f>
        <v/>
      </c>
      <c r="E125" s="145">
        <f>'INDUSTRY_EII (DB)'!E19</f>
        <v/>
      </c>
      <c r="F125" s="145">
        <f>'INDUSTRY_EII (DB)'!F19</f>
        <v/>
      </c>
      <c r="G125" s="145">
        <f>'INDUSTRY_EII (DB)'!G19</f>
        <v/>
      </c>
      <c r="H125" s="145">
        <f>'INDUSTRY_EII (DB)'!H19</f>
        <v/>
      </c>
      <c r="I125" s="145">
        <f>'INDUSTRY_EII (DB)'!I19</f>
        <v/>
      </c>
      <c r="J125" s="184" t="inlineStr">
        <is>
          <t>EII Industry DB</t>
        </is>
      </c>
      <c r="K125" s="44" t="n"/>
      <c r="L125" s="44" t="n"/>
    </row>
    <row r="126">
      <c r="A126" s="27" t="inlineStr">
        <is>
          <t>Light Industry (rest of industry)</t>
        </is>
      </c>
      <c r="B126" s="28" t="n"/>
      <c r="C126" s="27" t="n"/>
      <c r="D126" s="27" t="n"/>
      <c r="E126" s="27" t="n"/>
      <c r="F126" s="27" t="n"/>
      <c r="G126" s="27" t="n"/>
      <c r="H126" s="27" t="n"/>
      <c r="I126" s="27" t="n"/>
      <c r="J126" s="44" t="n"/>
      <c r="K126" s="44" t="n"/>
      <c r="L126" s="44" t="n"/>
    </row>
    <row r="127">
      <c r="A127" s="19" t="inlineStr">
        <is>
          <t>Average production per "GDP-Light Industries" unit</t>
        </is>
      </c>
      <c r="B127" s="30" t="inlineStr">
        <is>
          <t>t/$</t>
        </is>
      </c>
      <c r="C127" s="145">
        <f>'INDUSTRY_Light (DB)'!C8</f>
        <v/>
      </c>
      <c r="D127" s="145">
        <f>'INDUSTRY_Light (DB)'!D8</f>
        <v/>
      </c>
      <c r="E127" s="145">
        <f>'INDUSTRY_Light (DB)'!E8</f>
        <v/>
      </c>
      <c r="F127" s="145">
        <f>'INDUSTRY_Light (DB)'!F8</f>
        <v/>
      </c>
      <c r="G127" s="145">
        <f>'INDUSTRY_Light (DB)'!G8</f>
        <v/>
      </c>
      <c r="H127" s="145">
        <f>'INDUSTRY_Light (DB)'!H8</f>
        <v/>
      </c>
      <c r="I127" s="145">
        <f>'INDUSTRY_Light (DB)'!I8</f>
        <v/>
      </c>
      <c r="J127" s="184" t="inlineStr">
        <is>
          <t>Light Industry DB</t>
        </is>
      </c>
      <c r="K127" s="44" t="n"/>
      <c r="L127" s="44" t="n"/>
    </row>
    <row r="128">
      <c r="A128" s="19" t="inlineStr">
        <is>
          <t>Energy use per ton produced</t>
        </is>
      </c>
      <c r="B128" s="19" t="inlineStr">
        <is>
          <t>MJ/t</t>
        </is>
      </c>
      <c r="C128" s="145">
        <f>'INDUSTRY_Light (DB)'!C9</f>
        <v/>
      </c>
      <c r="D128" s="145">
        <f>'INDUSTRY_Light (DB)'!D9</f>
        <v/>
      </c>
      <c r="E128" s="145">
        <f>'INDUSTRY_Light (DB)'!E9</f>
        <v/>
      </c>
      <c r="F128" s="145">
        <f>'INDUSTRY_Light (DB)'!F9</f>
        <v/>
      </c>
      <c r="G128" s="145">
        <f>'INDUSTRY_Light (DB)'!G9</f>
        <v/>
      </c>
      <c r="H128" s="145">
        <f>'INDUSTRY_Light (DB)'!H9</f>
        <v/>
      </c>
      <c r="I128" s="145">
        <f>'INDUSTRY_Light (DB)'!I9</f>
        <v/>
      </c>
      <c r="J128" s="184" t="inlineStr">
        <is>
          <t>Light Industry DB</t>
        </is>
      </c>
      <c r="K128" s="44" t="n"/>
      <c r="L128" s="44" t="n"/>
    </row>
    <row r="129">
      <c r="A129" s="19" t="inlineStr">
        <is>
          <t>CO2 emissions per energy unit</t>
        </is>
      </c>
      <c r="B129" s="19" t="inlineStr">
        <is>
          <t>gCO2/MJ</t>
        </is>
      </c>
      <c r="C129" s="145">
        <f>'INDUSTRY_Light (DB)'!C10</f>
        <v/>
      </c>
      <c r="D129" s="145">
        <f>'INDUSTRY_Light (DB)'!D10</f>
        <v/>
      </c>
      <c r="E129" s="145">
        <f>'INDUSTRY_Light (DB)'!E10</f>
        <v/>
      </c>
      <c r="F129" s="145">
        <f>'INDUSTRY_Light (DB)'!F10</f>
        <v/>
      </c>
      <c r="G129" s="145">
        <f>'INDUSTRY_Light (DB)'!G10</f>
        <v/>
      </c>
      <c r="H129" s="145">
        <f>'INDUSTRY_Light (DB)'!H10</f>
        <v/>
      </c>
      <c r="I129" s="145">
        <f>'INDUSTRY_Light (DB)'!I10</f>
        <v/>
      </c>
      <c r="J129" s="184" t="inlineStr">
        <is>
          <t>Light Industry DB</t>
        </is>
      </c>
      <c r="K129" s="44" t="n"/>
      <c r="L129" s="44" t="n"/>
    </row>
    <row r="130">
      <c r="A130" s="19" t="inlineStr">
        <is>
          <t>Energy consumption</t>
        </is>
      </c>
      <c r="B130" s="19" t="inlineStr">
        <is>
          <t>PJ</t>
        </is>
      </c>
      <c r="C130" s="145">
        <f>'INDUSTRY_Light (DB)'!C11</f>
        <v/>
      </c>
      <c r="D130" s="145">
        <f>'INDUSTRY_Light (DB)'!D11</f>
        <v/>
      </c>
      <c r="E130" s="145">
        <f>'INDUSTRY_Light (DB)'!E11</f>
        <v/>
      </c>
      <c r="F130" s="145">
        <f>'INDUSTRY_Light (DB)'!F11</f>
        <v/>
      </c>
      <c r="G130" s="145">
        <f>'INDUSTRY_Light (DB)'!G11</f>
        <v/>
      </c>
      <c r="H130" s="145">
        <f>'INDUSTRY_Light (DB)'!H11</f>
        <v/>
      </c>
      <c r="I130" s="145">
        <f>'INDUSTRY_Light (DB)'!I11</f>
        <v/>
      </c>
      <c r="J130" s="184" t="inlineStr">
        <is>
          <t>Light Industry DB</t>
        </is>
      </c>
      <c r="K130" s="44" t="n"/>
      <c r="L130" s="44" t="n"/>
    </row>
    <row r="131">
      <c r="A131" s="31" t="inlineStr">
        <is>
          <t>Total CO2 energy-related emissions</t>
        </is>
      </c>
      <c r="B131" s="32" t="inlineStr">
        <is>
          <t>MtCO2</t>
        </is>
      </c>
      <c r="C131" s="145">
        <f>'INDUSTRY_Light (DB)'!C12</f>
        <v/>
      </c>
      <c r="D131" s="145">
        <f>'INDUSTRY_Light (DB)'!D12</f>
        <v/>
      </c>
      <c r="E131" s="145">
        <f>'INDUSTRY_Light (DB)'!E12</f>
        <v/>
      </c>
      <c r="F131" s="145">
        <f>'INDUSTRY_Light (DB)'!F12</f>
        <v/>
      </c>
      <c r="G131" s="145">
        <f>'INDUSTRY_Light (DB)'!G12</f>
        <v/>
      </c>
      <c r="H131" s="145">
        <f>'INDUSTRY_Light (DB)'!H12</f>
        <v/>
      </c>
      <c r="I131" s="145">
        <f>'INDUSTRY_Light (DB)'!I12</f>
        <v/>
      </c>
      <c r="J131" s="184" t="inlineStr">
        <is>
          <t>Light Industry DB</t>
        </is>
      </c>
      <c r="K131" s="44" t="n"/>
      <c r="L131" s="44" t="n"/>
    </row>
    <row r="132">
      <c r="A132" s="31" t="inlineStr">
        <is>
          <t>Total non-CO2 energy-related emissions</t>
        </is>
      </c>
      <c r="B132" s="32" t="inlineStr">
        <is>
          <t>MtCO2e</t>
        </is>
      </c>
      <c r="C132" s="145">
        <f>'INDUSTRY_Light (DB)'!C13</f>
        <v/>
      </c>
      <c r="D132" s="145">
        <f>'INDUSTRY_Light (DB)'!D13</f>
        <v/>
      </c>
      <c r="E132" s="145">
        <f>'INDUSTRY_Light (DB)'!E13</f>
        <v/>
      </c>
      <c r="F132" s="145">
        <f>'INDUSTRY_Light (DB)'!F13</f>
        <v/>
      </c>
      <c r="G132" s="145">
        <f>'INDUSTRY_Light (DB)'!G13</f>
        <v/>
      </c>
      <c r="H132" s="145">
        <f>'INDUSTRY_Light (DB)'!H13</f>
        <v/>
      </c>
      <c r="I132" s="145">
        <f>'INDUSTRY_Light (DB)'!I13</f>
        <v/>
      </c>
      <c r="J132" s="184" t="inlineStr">
        <is>
          <t>Light Industry DB</t>
        </is>
      </c>
      <c r="K132" s="44" t="n"/>
      <c r="L132" s="44" t="n"/>
    </row>
    <row r="133">
      <c r="A133" s="18" t="inlineStr">
        <is>
          <t>Process CO2 emission per ton produced</t>
        </is>
      </c>
      <c r="B133" s="19" t="inlineStr">
        <is>
          <t>gCO2/t</t>
        </is>
      </c>
      <c r="C133" s="145">
        <f>'INDUSTRY_Light (DB)'!C14</f>
        <v/>
      </c>
      <c r="D133" s="145">
        <f>'INDUSTRY_Light (DB)'!D14</f>
        <v/>
      </c>
      <c r="E133" s="145">
        <f>'INDUSTRY_Light (DB)'!E14</f>
        <v/>
      </c>
      <c r="F133" s="145">
        <f>'INDUSTRY_Light (DB)'!F14</f>
        <v/>
      </c>
      <c r="G133" s="145">
        <f>'INDUSTRY_Light (DB)'!G14</f>
        <v/>
      </c>
      <c r="H133" s="145">
        <f>'INDUSTRY_Light (DB)'!H14</f>
        <v/>
      </c>
      <c r="I133" s="145">
        <f>'INDUSTRY_Light (DB)'!I14</f>
        <v/>
      </c>
      <c r="J133" s="184" t="inlineStr">
        <is>
          <t>Light Industry DB</t>
        </is>
      </c>
      <c r="K133" s="44" t="n"/>
      <c r="L133" s="44" t="n"/>
    </row>
    <row r="134">
      <c r="A134" s="31" t="inlineStr">
        <is>
          <t>Total CO2 process-related emissions</t>
        </is>
      </c>
      <c r="B134" s="32" t="inlineStr">
        <is>
          <t>MtCO2</t>
        </is>
      </c>
      <c r="C134" s="145">
        <f>'INDUSTRY_Light (DB)'!C15</f>
        <v/>
      </c>
      <c r="D134" s="145">
        <f>'INDUSTRY_Light (DB)'!D15</f>
        <v/>
      </c>
      <c r="E134" s="145">
        <f>'INDUSTRY_Light (DB)'!E15</f>
        <v/>
      </c>
      <c r="F134" s="145">
        <f>'INDUSTRY_Light (DB)'!F15</f>
        <v/>
      </c>
      <c r="G134" s="145">
        <f>'INDUSTRY_Light (DB)'!G15</f>
        <v/>
      </c>
      <c r="H134" s="145">
        <f>'INDUSTRY_Light (DB)'!H15</f>
        <v/>
      </c>
      <c r="I134" s="145">
        <f>'INDUSTRY_Light (DB)'!I15</f>
        <v/>
      </c>
      <c r="J134" s="184" t="inlineStr">
        <is>
          <t>Light Industry DB</t>
        </is>
      </c>
      <c r="K134" s="44" t="n"/>
      <c r="L134" s="44" t="n"/>
    </row>
    <row r="135">
      <c r="A135" s="32" t="inlineStr">
        <is>
          <t>Total non-CO2 process-related emissions</t>
        </is>
      </c>
      <c r="B135" s="32" t="inlineStr">
        <is>
          <t>MtCO2e</t>
        </is>
      </c>
      <c r="C135" s="145">
        <f>'INDUSTRY_Light (DB)'!C16</f>
        <v/>
      </c>
      <c r="D135" s="145">
        <f>'INDUSTRY_Light (DB)'!D16</f>
        <v/>
      </c>
      <c r="E135" s="145">
        <f>'INDUSTRY_Light (DB)'!E16</f>
        <v/>
      </c>
      <c r="F135" s="145">
        <f>'INDUSTRY_Light (DB)'!F16</f>
        <v/>
      </c>
      <c r="G135" s="145">
        <f>'INDUSTRY_Light (DB)'!G16</f>
        <v/>
      </c>
      <c r="H135" s="145">
        <f>'INDUSTRY_Light (DB)'!H16</f>
        <v/>
      </c>
      <c r="I135" s="145">
        <f>'INDUSTRY_Light (DB)'!I16</f>
        <v/>
      </c>
      <c r="J135" s="184" t="inlineStr">
        <is>
          <t>Light Industry DB</t>
        </is>
      </c>
      <c r="K135" s="44" t="n"/>
      <c r="L135" s="44" t="n"/>
    </row>
    <row r="136">
      <c r="A136" s="19" t="inlineStr">
        <is>
          <t>Total CO2 captured and stored</t>
        </is>
      </c>
      <c r="B136" s="99" t="inlineStr">
        <is>
          <t>MtCO2 captured &amp; stored (positive values)</t>
        </is>
      </c>
      <c r="C136" s="145">
        <f>'INDUSTRY_Light (DB)'!C17</f>
        <v/>
      </c>
      <c r="D136" s="145">
        <f>'INDUSTRY_Light (DB)'!D17</f>
        <v/>
      </c>
      <c r="E136" s="145">
        <f>'INDUSTRY_Light (DB)'!E17</f>
        <v/>
      </c>
      <c r="F136" s="145">
        <f>'INDUSTRY_Light (DB)'!F17</f>
        <v/>
      </c>
      <c r="G136" s="145">
        <f>'INDUSTRY_Light (DB)'!G17</f>
        <v/>
      </c>
      <c r="H136" s="145">
        <f>'INDUSTRY_Light (DB)'!H17</f>
        <v/>
      </c>
      <c r="I136" s="145">
        <f>'INDUSTRY_Light (DB)'!I17</f>
        <v/>
      </c>
      <c r="J136" s="184" t="inlineStr">
        <is>
          <t>Light Industry DB</t>
        </is>
      </c>
    </row>
    <row r="137">
      <c r="A137" s="27" t="inlineStr">
        <is>
          <t>Freight transport</t>
        </is>
      </c>
      <c r="B137" s="28" t="n"/>
      <c r="C137" s="27" t="n"/>
      <c r="D137" s="27" t="n"/>
      <c r="E137" s="27" t="n"/>
      <c r="F137" s="27" t="n"/>
      <c r="G137" s="27" t="n"/>
      <c r="H137" s="27" t="n"/>
      <c r="I137" s="27" t="n"/>
      <c r="J137" s="44" t="n"/>
      <c r="K137" s="44" t="n"/>
      <c r="L137" s="44" t="n"/>
    </row>
    <row r="138">
      <c r="A138" s="18" t="inlineStr">
        <is>
          <t>Freight mobility per GDP unit</t>
        </is>
      </c>
      <c r="B138" s="19" t="inlineStr">
        <is>
          <t>tkm/$ GDP (2015)</t>
        </is>
      </c>
      <c r="C138" s="145">
        <f>'TRANSP_FREIGHT (DB)'!C7</f>
        <v/>
      </c>
      <c r="D138" s="145">
        <f>'TRANSP_FREIGHT (DB)'!D7</f>
        <v/>
      </c>
      <c r="E138" s="145">
        <f>'TRANSP_FREIGHT (DB)'!E7</f>
        <v/>
      </c>
      <c r="F138" s="145">
        <f>'TRANSP_FREIGHT (DB)'!F7</f>
        <v/>
      </c>
      <c r="G138" s="145">
        <f>'TRANSP_FREIGHT (DB)'!G7</f>
        <v/>
      </c>
      <c r="H138" s="145">
        <f>'TRANSP_FREIGHT (DB)'!H7</f>
        <v/>
      </c>
      <c r="I138" s="145">
        <f>'TRANSP_FREIGHT (DB)'!I7</f>
        <v/>
      </c>
      <c r="J138" s="184" t="inlineStr">
        <is>
          <t>Freight Transport DB</t>
        </is>
      </c>
      <c r="K138" s="44" t="n"/>
      <c r="L138" s="44" t="n"/>
    </row>
    <row r="139">
      <c r="A139" s="18" t="inlineStr">
        <is>
          <t>Energy use per tkm</t>
        </is>
      </c>
      <c r="B139" s="19" t="inlineStr">
        <is>
          <t>MJ/tkm</t>
        </is>
      </c>
      <c r="C139" s="145">
        <f>'TRANSP_FREIGHT (DB)'!C8</f>
        <v/>
      </c>
      <c r="D139" s="145">
        <f>'TRANSP_FREIGHT (DB)'!D8</f>
        <v/>
      </c>
      <c r="E139" s="145">
        <f>'TRANSP_FREIGHT (DB)'!E8</f>
        <v/>
      </c>
      <c r="F139" s="145">
        <f>'TRANSP_FREIGHT (DB)'!F8</f>
        <v/>
      </c>
      <c r="G139" s="145">
        <f>'TRANSP_FREIGHT (DB)'!G8</f>
        <v/>
      </c>
      <c r="H139" s="145">
        <f>'TRANSP_FREIGHT (DB)'!H8</f>
        <v/>
      </c>
      <c r="I139" s="145">
        <f>'TRANSP_FREIGHT (DB)'!I8</f>
        <v/>
      </c>
      <c r="J139" s="184" t="inlineStr">
        <is>
          <t>Freight Transport DB</t>
        </is>
      </c>
      <c r="K139" s="44" t="n"/>
      <c r="L139" s="44" t="n"/>
    </row>
    <row r="140">
      <c r="A140" s="18" t="inlineStr">
        <is>
          <t>CO2 emissions per energy unit</t>
        </is>
      </c>
      <c r="B140" s="19" t="inlineStr">
        <is>
          <t>gCO2/MJ</t>
        </is>
      </c>
      <c r="C140" s="145">
        <f>'TRANSP_FREIGHT (DB)'!C9</f>
        <v/>
      </c>
      <c r="D140" s="145">
        <f>'TRANSP_FREIGHT (DB)'!D9</f>
        <v/>
      </c>
      <c r="E140" s="145">
        <f>'TRANSP_FREIGHT (DB)'!E9</f>
        <v/>
      </c>
      <c r="F140" s="145">
        <f>'TRANSP_FREIGHT (DB)'!F9</f>
        <v/>
      </c>
      <c r="G140" s="145">
        <f>'TRANSP_FREIGHT (DB)'!G9</f>
        <v/>
      </c>
      <c r="H140" s="145">
        <f>'TRANSP_FREIGHT (DB)'!H9</f>
        <v/>
      </c>
      <c r="I140" s="145">
        <f>'TRANSP_FREIGHT (DB)'!I9</f>
        <v/>
      </c>
      <c r="J140" s="184" t="inlineStr">
        <is>
          <t>Freight Transport DB</t>
        </is>
      </c>
      <c r="K140" s="44" t="n"/>
      <c r="L140" s="44" t="n"/>
    </row>
    <row r="141">
      <c r="A141" s="19" t="inlineStr">
        <is>
          <t>Energy consumption</t>
        </is>
      </c>
      <c r="B141" s="19" t="inlineStr">
        <is>
          <t>PJ</t>
        </is>
      </c>
      <c r="C141" s="145">
        <f>'TRANSP_FREIGHT (DB)'!C10</f>
        <v/>
      </c>
      <c r="D141" s="145">
        <f>'TRANSP_FREIGHT (DB)'!D10</f>
        <v/>
      </c>
      <c r="E141" s="145">
        <f>'TRANSP_FREIGHT (DB)'!E10</f>
        <v/>
      </c>
      <c r="F141" s="145">
        <f>'TRANSP_FREIGHT (DB)'!F10</f>
        <v/>
      </c>
      <c r="G141" s="145">
        <f>'TRANSP_FREIGHT (DB)'!G10</f>
        <v/>
      </c>
      <c r="H141" s="145">
        <f>'TRANSP_FREIGHT (DB)'!H10</f>
        <v/>
      </c>
      <c r="I141" s="145">
        <f>'TRANSP_FREIGHT (DB)'!I10</f>
        <v/>
      </c>
      <c r="J141" s="184" t="inlineStr">
        <is>
          <t>Freight Transport DB</t>
        </is>
      </c>
      <c r="K141" s="44" t="n"/>
      <c r="L141" s="44" t="n"/>
    </row>
    <row r="142">
      <c r="A142" s="19" t="inlineStr">
        <is>
          <t>Total CO2 emissions</t>
        </is>
      </c>
      <c r="B142" s="19" t="inlineStr">
        <is>
          <t>MtCO2</t>
        </is>
      </c>
      <c r="C142" s="145">
        <f>'TRANSP_FREIGHT (DB)'!C11</f>
        <v/>
      </c>
      <c r="D142" s="145">
        <f>'TRANSP_FREIGHT (DB)'!D11</f>
        <v/>
      </c>
      <c r="E142" s="145">
        <f>'TRANSP_FREIGHT (DB)'!E11</f>
        <v/>
      </c>
      <c r="F142" s="145">
        <f>'TRANSP_FREIGHT (DB)'!F11</f>
        <v/>
      </c>
      <c r="G142" s="145">
        <f>'TRANSP_FREIGHT (DB)'!G11</f>
        <v/>
      </c>
      <c r="H142" s="145">
        <f>'TRANSP_FREIGHT (DB)'!H11</f>
        <v/>
      </c>
      <c r="I142" s="145">
        <f>'TRANSP_FREIGHT (DB)'!I11</f>
        <v/>
      </c>
      <c r="J142" s="184" t="inlineStr">
        <is>
          <t>Freight Transport DB</t>
        </is>
      </c>
      <c r="K142" s="44" t="n"/>
      <c r="L142" s="44" t="n"/>
    </row>
    <row r="143">
      <c r="A143" s="19" t="inlineStr">
        <is>
          <t>Total non-CO2 emissions</t>
        </is>
      </c>
      <c r="B143" s="19" t="inlineStr">
        <is>
          <t>MtCO2e</t>
        </is>
      </c>
      <c r="C143" s="145">
        <f>'TRANSP_FREIGHT (DB)'!C12</f>
        <v/>
      </c>
      <c r="D143" s="145">
        <f>'TRANSP_FREIGHT (DB)'!D12</f>
        <v/>
      </c>
      <c r="E143" s="145">
        <f>'TRANSP_FREIGHT (DB)'!E12</f>
        <v/>
      </c>
      <c r="F143" s="145">
        <f>'TRANSP_FREIGHT (DB)'!F12</f>
        <v/>
      </c>
      <c r="G143" s="145">
        <f>'TRANSP_FREIGHT (DB)'!G12</f>
        <v/>
      </c>
      <c r="H143" s="145">
        <f>'TRANSP_FREIGHT (DB)'!H12</f>
        <v/>
      </c>
      <c r="I143" s="145">
        <f>'TRANSP_FREIGHT (DB)'!I12</f>
        <v/>
      </c>
      <c r="J143" s="184" t="inlineStr">
        <is>
          <t>Freight Transport DB</t>
        </is>
      </c>
      <c r="K143" s="44" t="n"/>
      <c r="L143" s="44" t="n"/>
    </row>
    <row r="144">
      <c r="A144" s="27" t="inlineStr">
        <is>
          <t>Agriculture</t>
        </is>
      </c>
      <c r="B144" s="28" t="n"/>
      <c r="C144" s="27" t="n"/>
      <c r="D144" s="27" t="n"/>
      <c r="E144" s="27" t="n"/>
      <c r="F144" s="27" t="n"/>
      <c r="G144" s="27" t="n"/>
      <c r="H144" s="27" t="n"/>
      <c r="I144" s="27" t="n"/>
      <c r="J144" s="44" t="n"/>
      <c r="K144" s="44" t="n"/>
      <c r="L144" s="44" t="n"/>
    </row>
    <row r="145">
      <c r="A145" s="19" t="inlineStr">
        <is>
          <t>Energy use per "GDP-agri" unit</t>
        </is>
      </c>
      <c r="B145" s="19" t="inlineStr">
        <is>
          <t>MJ/$</t>
        </is>
      </c>
      <c r="C145" s="145">
        <f>'AFOLU (DB)'!C8</f>
        <v/>
      </c>
      <c r="D145" s="145">
        <f>'AFOLU (DB)'!D8</f>
        <v/>
      </c>
      <c r="E145" s="145">
        <f>'AFOLU (DB)'!E8</f>
        <v/>
      </c>
      <c r="F145" s="145">
        <f>'AFOLU (DB)'!F8</f>
        <v/>
      </c>
      <c r="G145" s="145">
        <f>'AFOLU (DB)'!G8</f>
        <v/>
      </c>
      <c r="H145" s="145">
        <f>'AFOLU (DB)'!H8</f>
        <v/>
      </c>
      <c r="I145" s="145">
        <f>'AFOLU (DB)'!I8</f>
        <v/>
      </c>
      <c r="J145" s="184" t="inlineStr">
        <is>
          <t>AFOLU DB</t>
        </is>
      </c>
      <c r="K145" s="44" t="n"/>
      <c r="L145" s="44" t="n"/>
    </row>
    <row r="146">
      <c r="A146" s="18" t="inlineStr">
        <is>
          <t>CO2 emissions from fuel comb per energy unit</t>
        </is>
      </c>
      <c r="B146" s="19" t="inlineStr">
        <is>
          <t>gCO2/MJ</t>
        </is>
      </c>
      <c r="C146" s="145">
        <f>'AFOLU (DB)'!C9</f>
        <v/>
      </c>
      <c r="D146" s="145">
        <f>'AFOLU (DB)'!D9</f>
        <v/>
      </c>
      <c r="E146" s="145">
        <f>'AFOLU (DB)'!E9</f>
        <v/>
      </c>
      <c r="F146" s="145">
        <f>'AFOLU (DB)'!F9</f>
        <v/>
      </c>
      <c r="G146" s="145">
        <f>'AFOLU (DB)'!G9</f>
        <v/>
      </c>
      <c r="H146" s="145">
        <f>'AFOLU (DB)'!H9</f>
        <v/>
      </c>
      <c r="I146" s="145">
        <f>'AFOLU (DB)'!I9</f>
        <v/>
      </c>
      <c r="J146" s="184" t="inlineStr">
        <is>
          <t>AFOLU DB</t>
        </is>
      </c>
      <c r="K146" s="44" t="n"/>
      <c r="L146" s="44" t="n"/>
    </row>
    <row r="147">
      <c r="A147" s="19" t="inlineStr">
        <is>
          <t>Energy consumption</t>
        </is>
      </c>
      <c r="B147" s="19" t="inlineStr">
        <is>
          <t>PJ</t>
        </is>
      </c>
      <c r="C147" s="145">
        <f>'AFOLU (DB)'!C10</f>
        <v/>
      </c>
      <c r="D147" s="145">
        <f>'AFOLU (DB)'!D10</f>
        <v/>
      </c>
      <c r="E147" s="145">
        <f>'AFOLU (DB)'!E10</f>
        <v/>
      </c>
      <c r="F147" s="145">
        <f>'AFOLU (DB)'!F10</f>
        <v/>
      </c>
      <c r="G147" s="145">
        <f>'AFOLU (DB)'!G10</f>
        <v/>
      </c>
      <c r="H147" s="145">
        <f>'AFOLU (DB)'!H10</f>
        <v/>
      </c>
      <c r="I147" s="145">
        <f>'AFOLU (DB)'!I10</f>
        <v/>
      </c>
      <c r="J147" s="184" t="inlineStr">
        <is>
          <t>AFOLU DB</t>
        </is>
      </c>
      <c r="K147" s="44" t="n"/>
      <c r="L147" s="44" t="n"/>
    </row>
    <row r="148">
      <c r="A148" s="18" t="inlineStr">
        <is>
          <t>Total energy-related CO2 emissions (from fuel combustion)</t>
        </is>
      </c>
      <c r="B148" s="19" t="inlineStr">
        <is>
          <t>MtCO2</t>
        </is>
      </c>
      <c r="C148" s="145">
        <f>'AFOLU (DB)'!C11</f>
        <v/>
      </c>
      <c r="D148" s="145">
        <f>'AFOLU (DB)'!D11</f>
        <v/>
      </c>
      <c r="E148" s="145">
        <f>'AFOLU (DB)'!E11</f>
        <v/>
      </c>
      <c r="F148" s="145">
        <f>'AFOLU (DB)'!F11</f>
        <v/>
      </c>
      <c r="G148" s="145">
        <f>'AFOLU (DB)'!G11</f>
        <v/>
      </c>
      <c r="H148" s="145">
        <f>'AFOLU (DB)'!H11</f>
        <v/>
      </c>
      <c r="I148" s="145">
        <f>'AFOLU (DB)'!I11</f>
        <v/>
      </c>
      <c r="J148" s="184" t="inlineStr">
        <is>
          <t>AFOLU DB</t>
        </is>
      </c>
      <c r="K148" s="44" t="n"/>
      <c r="L148" s="44" t="n"/>
    </row>
    <row r="149">
      <c r="A149" s="18" t="inlineStr">
        <is>
          <t>Total non-energy CO2 emissions</t>
        </is>
      </c>
      <c r="B149" s="19" t="inlineStr">
        <is>
          <t>MtCO2</t>
        </is>
      </c>
      <c r="C149" s="145">
        <f>'AFOLU (DB)'!C12</f>
        <v/>
      </c>
      <c r="D149" s="145">
        <f>'AFOLU (DB)'!D12</f>
        <v/>
      </c>
      <c r="E149" s="145">
        <f>'AFOLU (DB)'!E12</f>
        <v/>
      </c>
      <c r="F149" s="145">
        <f>'AFOLU (DB)'!F12</f>
        <v/>
      </c>
      <c r="G149" s="145">
        <f>'AFOLU (DB)'!G12</f>
        <v/>
      </c>
      <c r="H149" s="145">
        <f>'AFOLU (DB)'!H12</f>
        <v/>
      </c>
      <c r="I149" s="145">
        <f>'AFOLU (DB)'!I12</f>
        <v/>
      </c>
      <c r="J149" s="184" t="inlineStr">
        <is>
          <t>AFOLU DB</t>
        </is>
      </c>
      <c r="K149" s="44" t="n"/>
      <c r="L149" s="44" t="n"/>
    </row>
    <row r="150">
      <c r="A150" s="18" t="inlineStr">
        <is>
          <t>Total non-energy CH4 emissions</t>
        </is>
      </c>
      <c r="B150" s="18" t="inlineStr">
        <is>
          <t>MtCO2e</t>
        </is>
      </c>
      <c r="C150" s="145">
        <f>'AFOLU (DB)'!C13</f>
        <v/>
      </c>
      <c r="D150" s="145">
        <f>'AFOLU (DB)'!D13</f>
        <v/>
      </c>
      <c r="E150" s="145">
        <f>'AFOLU (DB)'!E13</f>
        <v/>
      </c>
      <c r="F150" s="145">
        <f>'AFOLU (DB)'!F13</f>
        <v/>
      </c>
      <c r="G150" s="145">
        <f>'AFOLU (DB)'!G13</f>
        <v/>
      </c>
      <c r="H150" s="145">
        <f>'AFOLU (DB)'!H13</f>
        <v/>
      </c>
      <c r="I150" s="145">
        <f>'AFOLU (DB)'!I13</f>
        <v/>
      </c>
      <c r="J150" s="184" t="inlineStr">
        <is>
          <t>AFOLU DB</t>
        </is>
      </c>
      <c r="K150" s="44" t="n"/>
      <c r="L150" s="44" t="n"/>
    </row>
    <row r="151">
      <c r="A151" s="18" t="inlineStr">
        <is>
          <t>Total non-energy N2O emissions</t>
        </is>
      </c>
      <c r="B151" s="18" t="inlineStr">
        <is>
          <t>MtCO2e</t>
        </is>
      </c>
      <c r="C151" s="145">
        <f>'AFOLU (DB)'!C14</f>
        <v/>
      </c>
      <c r="D151" s="145">
        <f>'AFOLU (DB)'!D14</f>
        <v/>
      </c>
      <c r="E151" s="145">
        <f>'AFOLU (DB)'!E14</f>
        <v/>
      </c>
      <c r="F151" s="145">
        <f>'AFOLU (DB)'!F14</f>
        <v/>
      </c>
      <c r="G151" s="145">
        <f>'AFOLU (DB)'!G14</f>
        <v/>
      </c>
      <c r="H151" s="145">
        <f>'AFOLU (DB)'!H14</f>
        <v/>
      </c>
      <c r="I151" s="145">
        <f>'AFOLU (DB)'!I14</f>
        <v/>
      </c>
      <c r="J151" s="184" t="inlineStr">
        <is>
          <t>AFOLU DB</t>
        </is>
      </c>
      <c r="K151" s="44" t="n"/>
      <c r="L151" s="44" t="n"/>
    </row>
    <row r="152">
      <c r="A152" s="27" t="inlineStr">
        <is>
          <t>Land use, Land use change and Forestry (LULUCF)</t>
        </is>
      </c>
      <c r="B152" s="28" t="n"/>
      <c r="C152" s="28" t="n"/>
      <c r="D152" s="27" t="n"/>
      <c r="E152" s="27" t="n"/>
      <c r="F152" s="27" t="n"/>
      <c r="G152" s="27" t="n"/>
      <c r="H152" s="27" t="n"/>
      <c r="I152" s="27" t="n"/>
      <c r="J152" s="44" t="n"/>
      <c r="K152" s="44" t="n"/>
      <c r="L152" s="44" t="n"/>
    </row>
    <row r="153">
      <c r="A153" s="23" t="inlineStr">
        <is>
          <t>Total CO2 LULUCF net emissions (forests)</t>
        </is>
      </c>
      <c r="B153" s="18" t="inlineStr">
        <is>
          <t>MtCO2</t>
        </is>
      </c>
      <c r="C153" s="145">
        <f>'AFOLU (DB)'!C16</f>
        <v/>
      </c>
      <c r="D153" s="145">
        <f>'AFOLU (DB)'!D16</f>
        <v/>
      </c>
      <c r="E153" s="145">
        <f>'AFOLU (DB)'!E16</f>
        <v/>
      </c>
      <c r="F153" s="145">
        <f>'AFOLU (DB)'!F16</f>
        <v/>
      </c>
      <c r="G153" s="145">
        <f>'AFOLU (DB)'!G16</f>
        <v/>
      </c>
      <c r="H153" s="145">
        <f>'AFOLU (DB)'!H16</f>
        <v/>
      </c>
      <c r="I153" s="145">
        <f>'AFOLU (DB)'!I16</f>
        <v/>
      </c>
      <c r="J153" s="184" t="inlineStr">
        <is>
          <t>AFOLU DB</t>
        </is>
      </c>
      <c r="K153" s="44" t="n"/>
      <c r="L153" s="44" t="n"/>
    </row>
    <row r="154">
      <c r="A154" s="18" t="inlineStr">
        <is>
          <t>Total CO2 LULUCF net emissions (all other fluxes)</t>
        </is>
      </c>
      <c r="B154" s="18" t="inlineStr">
        <is>
          <t>MtCO2</t>
        </is>
      </c>
      <c r="C154" s="145">
        <f>'AFOLU (DB)'!C17</f>
        <v/>
      </c>
      <c r="D154" s="145">
        <f>'AFOLU (DB)'!D17</f>
        <v/>
      </c>
      <c r="E154" s="145">
        <f>'AFOLU (DB)'!E17</f>
        <v/>
      </c>
      <c r="F154" s="145">
        <f>'AFOLU (DB)'!F17</f>
        <v/>
      </c>
      <c r="G154" s="145">
        <f>'AFOLU (DB)'!G17</f>
        <v/>
      </c>
      <c r="H154" s="145">
        <f>'AFOLU (DB)'!H17</f>
        <v/>
      </c>
      <c r="I154" s="145">
        <f>'AFOLU (DB)'!I17</f>
        <v/>
      </c>
      <c r="J154" s="184" t="inlineStr">
        <is>
          <t>AFOLU DB</t>
        </is>
      </c>
      <c r="K154" s="44" t="n"/>
      <c r="L154" s="44" t="n"/>
    </row>
    <row r="155">
      <c r="A155" s="17" t="inlineStr">
        <is>
          <t>Energy Industries</t>
        </is>
      </c>
      <c r="B155" s="17" t="n"/>
      <c r="C155" s="17" t="n"/>
      <c r="D155" s="17" t="n"/>
      <c r="E155" s="17" t="n"/>
      <c r="F155" s="17" t="n"/>
      <c r="G155" s="17" t="n"/>
      <c r="H155" s="17" t="n"/>
      <c r="I155" s="17" t="n"/>
      <c r="J155" s="44" t="n"/>
      <c r="K155" s="44" t="n"/>
      <c r="L155" s="44" t="n"/>
    </row>
    <row r="156">
      <c r="A156" s="27" t="inlineStr">
        <is>
          <t>Extractive energy industries (Coal, Crude oil, Natural Gas)</t>
        </is>
      </c>
      <c r="B156" s="33" t="n"/>
      <c r="C156" s="27" t="n"/>
      <c r="D156" s="27" t="n"/>
      <c r="E156" s="27" t="n"/>
      <c r="F156" s="27" t="n"/>
      <c r="G156" s="27" t="n"/>
      <c r="H156" s="27" t="n"/>
      <c r="I156" s="27" t="n"/>
      <c r="J156" s="44" t="n"/>
      <c r="K156" s="44" t="n"/>
      <c r="L156" s="44" t="n"/>
    </row>
    <row r="157">
      <c r="A157" s="18" t="inlineStr">
        <is>
          <t>Energy production per "GDP-Energy industries" unit</t>
        </is>
      </c>
      <c r="B157" s="19" t="inlineStr">
        <is>
          <t>MJ /2015 USD</t>
        </is>
      </c>
      <c r="C157" s="156">
        <f>'EXTRACTIVE ENERGY INDUSTR (DB)'!C8</f>
        <v/>
      </c>
      <c r="D157" s="156">
        <f>'EXTRACTIVE ENERGY INDUSTR (DB)'!D8</f>
        <v/>
      </c>
      <c r="E157" s="156">
        <f>'EXTRACTIVE ENERGY INDUSTR (DB)'!E8</f>
        <v/>
      </c>
      <c r="F157" s="156">
        <f>'EXTRACTIVE ENERGY INDUSTR (DB)'!F8</f>
        <v/>
      </c>
      <c r="G157" s="156">
        <f>'EXTRACTIVE ENERGY INDUSTR (DB)'!G8</f>
        <v/>
      </c>
      <c r="H157" s="156">
        <f>'EXTRACTIVE ENERGY INDUSTR (DB)'!H8</f>
        <v/>
      </c>
      <c r="I157" s="156">
        <f>'EXTRACTIVE ENERGY INDUSTR (DB)'!I8</f>
        <v/>
      </c>
      <c r="J157" s="184" t="inlineStr">
        <is>
          <t>Extractive Energy Industries DB</t>
        </is>
      </c>
      <c r="K157" s="44" t="n"/>
      <c r="L157" s="44" t="n"/>
    </row>
    <row r="158">
      <c r="A158" s="18" t="inlineStr">
        <is>
          <t>CO2 energy-related emissions per energy unit produced</t>
        </is>
      </c>
      <c r="B158" s="19" t="inlineStr">
        <is>
          <t xml:space="preserve">gCO2/MJ </t>
        </is>
      </c>
      <c r="C158" s="156">
        <f>'EXTRACTIVE ENERGY INDUSTR (DB)'!C9</f>
        <v/>
      </c>
      <c r="D158" s="156">
        <f>'EXTRACTIVE ENERGY INDUSTR (DB)'!D9</f>
        <v/>
      </c>
      <c r="E158" s="156">
        <f>'EXTRACTIVE ENERGY INDUSTR (DB)'!E9</f>
        <v/>
      </c>
      <c r="F158" s="156">
        <f>'EXTRACTIVE ENERGY INDUSTR (DB)'!F9</f>
        <v/>
      </c>
      <c r="G158" s="156">
        <f>'EXTRACTIVE ENERGY INDUSTR (DB)'!G9</f>
        <v/>
      </c>
      <c r="H158" s="156">
        <f>'EXTRACTIVE ENERGY INDUSTR (DB)'!H9</f>
        <v/>
      </c>
      <c r="I158" s="156">
        <f>'EXTRACTIVE ENERGY INDUSTR (DB)'!I9</f>
        <v/>
      </c>
      <c r="J158" s="184" t="inlineStr">
        <is>
          <t>Extractive Energy Industries DB</t>
        </is>
      </c>
      <c r="K158" s="44" t="n"/>
      <c r="L158" s="44" t="n"/>
    </row>
    <row r="159">
      <c r="A159" s="34" t="inlineStr">
        <is>
          <t>Energy production (including distribution losses)</t>
        </is>
      </c>
      <c r="B159" s="19" t="inlineStr">
        <is>
          <t xml:space="preserve">PJ </t>
        </is>
      </c>
      <c r="C159" s="156">
        <f>'EXTRACTIVE ENERGY INDUSTR (DB)'!C10</f>
        <v/>
      </c>
      <c r="D159" s="156">
        <f>'EXTRACTIVE ENERGY INDUSTR (DB)'!D10</f>
        <v/>
      </c>
      <c r="E159" s="156">
        <f>'EXTRACTIVE ENERGY INDUSTR (DB)'!E10</f>
        <v/>
      </c>
      <c r="F159" s="156">
        <f>'EXTRACTIVE ENERGY INDUSTR (DB)'!F10</f>
        <v/>
      </c>
      <c r="G159" s="156">
        <f>'EXTRACTIVE ENERGY INDUSTR (DB)'!G10</f>
        <v/>
      </c>
      <c r="H159" s="156">
        <f>'EXTRACTIVE ENERGY INDUSTR (DB)'!H10</f>
        <v/>
      </c>
      <c r="I159" s="156">
        <f>'EXTRACTIVE ENERGY INDUSTR (DB)'!I10</f>
        <v/>
      </c>
      <c r="J159" s="184" t="inlineStr">
        <is>
          <t>Extractive Energy Industries DB</t>
        </is>
      </c>
      <c r="K159" s="44" t="n"/>
      <c r="L159" s="44" t="n"/>
    </row>
    <row r="160">
      <c r="A160" s="34" t="inlineStr">
        <is>
          <t>Energy consumption of extractive industries (onsite self-consumption and external power from the grid)</t>
        </is>
      </c>
      <c r="B160" s="19" t="inlineStr">
        <is>
          <t xml:space="preserve">PJ </t>
        </is>
      </c>
      <c r="C160" s="156">
        <f>'EXTRACTIVE ENERGY INDUSTR (DB)'!C11</f>
        <v/>
      </c>
      <c r="D160" s="156">
        <f>'EXTRACTIVE ENERGY INDUSTR (DB)'!D11</f>
        <v/>
      </c>
      <c r="E160" s="156">
        <f>'EXTRACTIVE ENERGY INDUSTR (DB)'!E11</f>
        <v/>
      </c>
      <c r="F160" s="156">
        <f>'EXTRACTIVE ENERGY INDUSTR (DB)'!F11</f>
        <v/>
      </c>
      <c r="G160" s="156">
        <f>'EXTRACTIVE ENERGY INDUSTR (DB)'!G11</f>
        <v/>
      </c>
      <c r="H160" s="156">
        <f>'EXTRACTIVE ENERGY INDUSTR (DB)'!H11</f>
        <v/>
      </c>
      <c r="I160" s="156">
        <f>'EXTRACTIVE ENERGY INDUSTR (DB)'!I11</f>
        <v/>
      </c>
      <c r="J160" s="184" t="inlineStr">
        <is>
          <t>Extractive Energy Industries DB</t>
        </is>
      </c>
      <c r="K160" s="44" t="n"/>
      <c r="L160" s="44" t="n"/>
    </row>
    <row r="161">
      <c r="A161" s="34" t="inlineStr">
        <is>
          <t>Total energy-related CO2 emissions from combustion in extractive activities</t>
        </is>
      </c>
      <c r="B161" s="19" t="inlineStr">
        <is>
          <t>MtCO2</t>
        </is>
      </c>
      <c r="C161" s="156">
        <f>'EXTRACTIVE ENERGY INDUSTR (DB)'!C12</f>
        <v/>
      </c>
      <c r="D161" s="156">
        <f>'EXTRACTIVE ENERGY INDUSTR (DB)'!D12</f>
        <v/>
      </c>
      <c r="E161" s="156">
        <f>'EXTRACTIVE ENERGY INDUSTR (DB)'!E12</f>
        <v/>
      </c>
      <c r="F161" s="156">
        <f>'EXTRACTIVE ENERGY INDUSTR (DB)'!F12</f>
        <v/>
      </c>
      <c r="G161" s="156">
        <f>'EXTRACTIVE ENERGY INDUSTR (DB)'!G12</f>
        <v/>
      </c>
      <c r="H161" s="156">
        <f>'EXTRACTIVE ENERGY INDUSTR (DB)'!H12</f>
        <v/>
      </c>
      <c r="I161" s="156">
        <f>'EXTRACTIVE ENERGY INDUSTR (DB)'!I12</f>
        <v/>
      </c>
      <c r="J161" s="184" t="inlineStr">
        <is>
          <t>Extractive Energy Industries DB</t>
        </is>
      </c>
      <c r="K161" s="44" t="n"/>
      <c r="L161" s="44" t="n"/>
    </row>
    <row r="162">
      <c r="A162" s="34" t="inlineStr">
        <is>
          <t>Total energy-related non-CO2 emissions from combustion in extractive activities</t>
        </is>
      </c>
      <c r="B162" s="19" t="inlineStr">
        <is>
          <t>MtCO2e</t>
        </is>
      </c>
      <c r="C162" s="156">
        <f>'EXTRACTIVE ENERGY INDUSTR (DB)'!C13</f>
        <v/>
      </c>
      <c r="D162" s="156">
        <f>'EXTRACTIVE ENERGY INDUSTR (DB)'!D13</f>
        <v/>
      </c>
      <c r="E162" s="156">
        <f>'EXTRACTIVE ENERGY INDUSTR (DB)'!E13</f>
        <v/>
      </c>
      <c r="F162" s="156">
        <f>'EXTRACTIVE ENERGY INDUSTR (DB)'!F13</f>
        <v/>
      </c>
      <c r="G162" s="156">
        <f>'EXTRACTIVE ENERGY INDUSTR (DB)'!G13</f>
        <v/>
      </c>
      <c r="H162" s="156">
        <f>'EXTRACTIVE ENERGY INDUSTR (DB)'!H13</f>
        <v/>
      </c>
      <c r="I162" s="156">
        <f>'EXTRACTIVE ENERGY INDUSTR (DB)'!I13</f>
        <v/>
      </c>
      <c r="J162" s="184" t="inlineStr">
        <is>
          <t>Extractive Energy Industries DB</t>
        </is>
      </c>
      <c r="K162" s="44" t="n"/>
      <c r="L162" s="44" t="n"/>
    </row>
    <row r="163">
      <c r="A163" s="35" t="inlineStr">
        <is>
          <t>Total energy-related fugitive CO2 emissions in extractive activities</t>
        </is>
      </c>
      <c r="B163" s="19" t="inlineStr">
        <is>
          <t>MtCO2</t>
        </is>
      </c>
      <c r="C163" s="156">
        <f>'EXTRACTIVE ENERGY INDUSTR (DB)'!C14</f>
        <v/>
      </c>
      <c r="D163" s="156">
        <f>'EXTRACTIVE ENERGY INDUSTR (DB)'!D14</f>
        <v/>
      </c>
      <c r="E163" s="156">
        <f>'EXTRACTIVE ENERGY INDUSTR (DB)'!E14</f>
        <v/>
      </c>
      <c r="F163" s="156">
        <f>'EXTRACTIVE ENERGY INDUSTR (DB)'!F14</f>
        <v/>
      </c>
      <c r="G163" s="156">
        <f>'EXTRACTIVE ENERGY INDUSTR (DB)'!G14</f>
        <v/>
      </c>
      <c r="H163" s="156">
        <f>'EXTRACTIVE ENERGY INDUSTR (DB)'!H14</f>
        <v/>
      </c>
      <c r="I163" s="156">
        <f>'EXTRACTIVE ENERGY INDUSTR (DB)'!I14</f>
        <v/>
      </c>
      <c r="J163" s="184" t="inlineStr">
        <is>
          <t>Extractive Energy Industries DB</t>
        </is>
      </c>
      <c r="K163" s="44" t="n"/>
      <c r="L163" s="44" t="n"/>
    </row>
    <row r="164">
      <c r="A164" s="35" t="inlineStr">
        <is>
          <t>Total energy-related fugitive non-CO2 emissions in extractive activities</t>
        </is>
      </c>
      <c r="B164" s="19" t="inlineStr">
        <is>
          <t>MtCO2e</t>
        </is>
      </c>
      <c r="C164" s="156">
        <f>'EXTRACTIVE ENERGY INDUSTR (DB)'!C15</f>
        <v/>
      </c>
      <c r="D164" s="156">
        <f>'EXTRACTIVE ENERGY INDUSTR (DB)'!D15</f>
        <v/>
      </c>
      <c r="E164" s="156">
        <f>'EXTRACTIVE ENERGY INDUSTR (DB)'!E15</f>
        <v/>
      </c>
      <c r="F164" s="156">
        <f>'EXTRACTIVE ENERGY INDUSTR (DB)'!F15</f>
        <v/>
      </c>
      <c r="G164" s="156">
        <f>'EXTRACTIVE ENERGY INDUSTR (DB)'!G15</f>
        <v/>
      </c>
      <c r="H164" s="156">
        <f>'EXTRACTIVE ENERGY INDUSTR (DB)'!H15</f>
        <v/>
      </c>
      <c r="I164" s="156">
        <f>'EXTRACTIVE ENERGY INDUSTR (DB)'!I15</f>
        <v/>
      </c>
      <c r="J164" s="184" t="inlineStr">
        <is>
          <t>Extractive Energy Industries DB</t>
        </is>
      </c>
      <c r="K164" s="44" t="n"/>
      <c r="L164" s="44" t="n"/>
    </row>
    <row r="165">
      <c r="A165" s="19" t="inlineStr">
        <is>
          <t>TOTAL CO2 captured and stored</t>
        </is>
      </c>
      <c r="B165" s="18" t="inlineStr">
        <is>
          <t>MtCO2 captured &amp; stored (positive values)</t>
        </is>
      </c>
      <c r="C165" s="156">
        <f>'EXTRACTIVE ENERGY INDUSTR (DB)'!C16</f>
        <v/>
      </c>
      <c r="D165" s="156">
        <f>'EXTRACTIVE ENERGY INDUSTR (DB)'!D16</f>
        <v/>
      </c>
      <c r="E165" s="156">
        <f>'EXTRACTIVE ENERGY INDUSTR (DB)'!E16</f>
        <v/>
      </c>
      <c r="F165" s="156">
        <f>'EXTRACTIVE ENERGY INDUSTR (DB)'!F16</f>
        <v/>
      </c>
      <c r="G165" s="156">
        <f>'EXTRACTIVE ENERGY INDUSTR (DB)'!G16</f>
        <v/>
      </c>
      <c r="H165" s="156">
        <f>'EXTRACTIVE ENERGY INDUSTR (DB)'!H16</f>
        <v/>
      </c>
      <c r="I165" s="156">
        <f>'EXTRACTIVE ENERGY INDUSTR (DB)'!I16</f>
        <v/>
      </c>
      <c r="J165" s="184" t="inlineStr">
        <is>
          <t>Extractive Energy Industries DB</t>
        </is>
      </c>
      <c r="K165" s="44" t="n"/>
      <c r="L165" s="44" t="n"/>
    </row>
    <row r="166">
      <c r="A166" s="27" t="inlineStr">
        <is>
          <t>Power generation</t>
        </is>
      </c>
      <c r="B166" s="27" t="n"/>
      <c r="C166" s="27" t="n"/>
      <c r="D166" s="27" t="n"/>
      <c r="E166" s="27" t="n"/>
      <c r="F166" s="27" t="n"/>
      <c r="G166" s="27" t="n"/>
      <c r="H166" s="27" t="n"/>
      <c r="I166" s="27" t="n"/>
      <c r="J166" s="44" t="n"/>
      <c r="K166" s="44" t="n"/>
      <c r="L166" s="44" t="n"/>
    </row>
    <row r="167">
      <c r="A167" s="18" t="inlineStr">
        <is>
          <t>Electricity produced per "GDP-Energy industries" unit</t>
        </is>
      </c>
      <c r="B167" s="18" t="inlineStr">
        <is>
          <t>kWh /2015 USD</t>
        </is>
      </c>
      <c r="C167" s="156">
        <f>'POWER (DB)'!C6</f>
        <v/>
      </c>
      <c r="D167" s="156">
        <f>'POWER (DB)'!D6</f>
        <v/>
      </c>
      <c r="E167" s="156">
        <f>'POWER (DB)'!E6</f>
        <v/>
      </c>
      <c r="F167" s="156">
        <f>'POWER (DB)'!F6</f>
        <v/>
      </c>
      <c r="G167" s="156">
        <f>'POWER (DB)'!G6</f>
        <v/>
      </c>
      <c r="H167" s="156">
        <f>'POWER (DB)'!H6</f>
        <v/>
      </c>
      <c r="I167" s="156">
        <f>'POWER (DB)'!I6</f>
        <v/>
      </c>
      <c r="J167" s="181" t="inlineStr">
        <is>
          <t>Power DB</t>
        </is>
      </c>
      <c r="K167" s="44" t="n"/>
      <c r="L167" s="44" t="n"/>
    </row>
    <row r="168">
      <c r="A168" s="18" t="inlineStr">
        <is>
          <t>CO2 emissions per electricity unit produced</t>
        </is>
      </c>
      <c r="B168" s="18" t="inlineStr">
        <is>
          <t xml:space="preserve">gCO2/kWh </t>
        </is>
      </c>
      <c r="C168" s="156">
        <f>'POWER (DB)'!C7</f>
        <v/>
      </c>
      <c r="D168" s="156">
        <f>'POWER (DB)'!D7</f>
        <v/>
      </c>
      <c r="E168" s="156">
        <f>'POWER (DB)'!E7</f>
        <v/>
      </c>
      <c r="F168" s="156">
        <f>'POWER (DB)'!F7</f>
        <v/>
      </c>
      <c r="G168" s="156">
        <f>'POWER (DB)'!G7</f>
        <v/>
      </c>
      <c r="H168" s="156">
        <f>'POWER (DB)'!H7</f>
        <v/>
      </c>
      <c r="I168" s="156">
        <f>'POWER (DB)'!I7</f>
        <v/>
      </c>
      <c r="J168" s="181" t="inlineStr">
        <is>
          <t>Power DB</t>
        </is>
      </c>
      <c r="K168" s="44" t="n"/>
      <c r="L168" s="44" t="n"/>
    </row>
    <row r="169">
      <c r="A169" s="34" t="inlineStr">
        <is>
          <t>Electricity production (including distribution losses)</t>
        </is>
      </c>
      <c r="B169" s="18" t="inlineStr">
        <is>
          <t xml:space="preserve">TWh </t>
        </is>
      </c>
      <c r="C169" s="156">
        <f>'POWER (DB)'!C8</f>
        <v/>
      </c>
      <c r="D169" s="156">
        <f>'POWER (DB)'!D8</f>
        <v/>
      </c>
      <c r="E169" s="156">
        <f>'POWER (DB)'!E8</f>
        <v/>
      </c>
      <c r="F169" s="156">
        <f>'POWER (DB)'!F8</f>
        <v/>
      </c>
      <c r="G169" s="156">
        <f>'POWER (DB)'!G8</f>
        <v/>
      </c>
      <c r="H169" s="156">
        <f>'POWER (DB)'!H8</f>
        <v/>
      </c>
      <c r="I169" s="156">
        <f>'POWER (DB)'!I8</f>
        <v/>
      </c>
      <c r="J169" s="181" t="inlineStr">
        <is>
          <t>Power DB</t>
        </is>
      </c>
      <c r="K169" s="44" t="n"/>
      <c r="L169" s="44" t="n"/>
    </row>
    <row r="170" ht="15.45" customHeight="1">
      <c r="A170" s="34" t="inlineStr">
        <is>
          <t>Energy consumption of power generation (self-consumption)</t>
        </is>
      </c>
      <c r="B170" s="18" t="inlineStr">
        <is>
          <t>TWh</t>
        </is>
      </c>
      <c r="C170" s="156">
        <f>'POWER (DB)'!C9</f>
        <v/>
      </c>
      <c r="D170" s="156">
        <f>'POWER (DB)'!D9</f>
        <v/>
      </c>
      <c r="E170" s="156">
        <f>'POWER (DB)'!E9</f>
        <v/>
      </c>
      <c r="F170" s="156">
        <f>'POWER (DB)'!F9</f>
        <v/>
      </c>
      <c r="G170" s="156">
        <f>'POWER (DB)'!G9</f>
        <v/>
      </c>
      <c r="H170" s="156">
        <f>'POWER (DB)'!H9</f>
        <v/>
      </c>
      <c r="I170" s="156">
        <f>'POWER (DB)'!I9</f>
        <v/>
      </c>
      <c r="J170" s="181" t="inlineStr">
        <is>
          <t>Power DB</t>
        </is>
      </c>
    </row>
    <row r="171">
      <c r="A171" s="18" t="inlineStr">
        <is>
          <t>Total CO2 emissions of power generation</t>
        </is>
      </c>
      <c r="B171" s="18" t="inlineStr">
        <is>
          <t>MtCO2</t>
        </is>
      </c>
      <c r="C171" s="156">
        <f>'POWER (DB)'!C10</f>
        <v/>
      </c>
      <c r="D171" s="156">
        <f>'POWER (DB)'!D10</f>
        <v/>
      </c>
      <c r="E171" s="156">
        <f>'POWER (DB)'!E10</f>
        <v/>
      </c>
      <c r="F171" s="156">
        <f>'POWER (DB)'!F10</f>
        <v/>
      </c>
      <c r="G171" s="156">
        <f>'POWER (DB)'!G10</f>
        <v/>
      </c>
      <c r="H171" s="156">
        <f>'POWER (DB)'!H10</f>
        <v/>
      </c>
      <c r="I171" s="156">
        <f>'POWER (DB)'!I10</f>
        <v/>
      </c>
      <c r="J171" s="181" t="inlineStr">
        <is>
          <t>Power DB</t>
        </is>
      </c>
      <c r="K171" s="44" t="n"/>
      <c r="L171" s="44" t="n"/>
    </row>
    <row r="172">
      <c r="A172" s="18" t="inlineStr">
        <is>
          <t>Total non-CO2 emissions of power generation</t>
        </is>
      </c>
      <c r="B172" s="18" t="inlineStr">
        <is>
          <t>MtCO2e</t>
        </is>
      </c>
      <c r="C172" s="156">
        <f>'POWER (DB)'!C11</f>
        <v/>
      </c>
      <c r="D172" s="156">
        <f>'POWER (DB)'!D11</f>
        <v/>
      </c>
      <c r="E172" s="156">
        <f>'POWER (DB)'!E11</f>
        <v/>
      </c>
      <c r="F172" s="156">
        <f>'POWER (DB)'!F11</f>
        <v/>
      </c>
      <c r="G172" s="156">
        <f>'POWER (DB)'!G11</f>
        <v/>
      </c>
      <c r="H172" s="156">
        <f>'POWER (DB)'!H11</f>
        <v/>
      </c>
      <c r="I172" s="156">
        <f>'POWER (DB)'!I11</f>
        <v/>
      </c>
      <c r="J172" s="181" t="inlineStr">
        <is>
          <t>Power DB</t>
        </is>
      </c>
      <c r="K172" s="44" t="n"/>
      <c r="L172" s="44" t="n"/>
    </row>
    <row r="173">
      <c r="A173" s="19" t="inlineStr">
        <is>
          <t>TOTAL CO2 captured and stored</t>
        </is>
      </c>
      <c r="B173" s="18" t="inlineStr">
        <is>
          <t>MtCO2 captured &amp; stored (positive values)</t>
        </is>
      </c>
      <c r="C173" s="156">
        <f>'POWER (DB)'!C12</f>
        <v/>
      </c>
      <c r="D173" s="156">
        <f>'POWER (DB)'!D12</f>
        <v/>
      </c>
      <c r="E173" s="156">
        <f>'POWER (DB)'!E12</f>
        <v/>
      </c>
      <c r="F173" s="156">
        <f>'POWER (DB)'!F12</f>
        <v/>
      </c>
      <c r="G173" s="156">
        <f>'POWER (DB)'!G12</f>
        <v/>
      </c>
      <c r="H173" s="156">
        <f>'POWER (DB)'!H12</f>
        <v/>
      </c>
      <c r="I173" s="156">
        <f>'POWER (DB)'!I12</f>
        <v/>
      </c>
      <c r="J173" s="181" t="inlineStr">
        <is>
          <t>Power DB</t>
        </is>
      </c>
      <c r="K173" s="44" t="n"/>
      <c r="L173" s="44" t="n"/>
    </row>
    <row r="174">
      <c r="A174" s="99" t="inlineStr">
        <is>
          <t>- of which from coal power plants</t>
        </is>
      </c>
      <c r="B174" s="18" t="inlineStr">
        <is>
          <t>MtCO2 captured &amp; stored (positive values)</t>
        </is>
      </c>
      <c r="C174" s="156">
        <f>'POWER (DB)'!C13</f>
        <v/>
      </c>
      <c r="D174" s="156">
        <f>'POWER (DB)'!D13</f>
        <v/>
      </c>
      <c r="E174" s="156">
        <f>'POWER (DB)'!E13</f>
        <v/>
      </c>
      <c r="F174" s="156">
        <f>'POWER (DB)'!F13</f>
        <v/>
      </c>
      <c r="G174" s="156">
        <f>'POWER (DB)'!G13</f>
        <v/>
      </c>
      <c r="H174" s="156">
        <f>'POWER (DB)'!H13</f>
        <v/>
      </c>
      <c r="I174" s="156">
        <f>'POWER (DB)'!I13</f>
        <v/>
      </c>
      <c r="J174" s="181" t="inlineStr">
        <is>
          <t>Power DB</t>
        </is>
      </c>
      <c r="K174" s="44" t="n"/>
      <c r="L174" s="44" t="n"/>
    </row>
    <row r="175">
      <c r="A175" s="30" t="inlineStr">
        <is>
          <t>- of which from gas power plants</t>
        </is>
      </c>
      <c r="B175" s="18" t="inlineStr">
        <is>
          <t>MtCO2 captured &amp; stored (positive values)</t>
        </is>
      </c>
      <c r="C175" s="156">
        <f>'POWER (DB)'!C14</f>
        <v/>
      </c>
      <c r="D175" s="156">
        <f>'POWER (DB)'!D14</f>
        <v/>
      </c>
      <c r="E175" s="156">
        <f>'POWER (DB)'!E14</f>
        <v/>
      </c>
      <c r="F175" s="156">
        <f>'POWER (DB)'!F14</f>
        <v/>
      </c>
      <c r="G175" s="156">
        <f>'POWER (DB)'!G14</f>
        <v/>
      </c>
      <c r="H175" s="156">
        <f>'POWER (DB)'!H14</f>
        <v/>
      </c>
      <c r="I175" s="156">
        <f>'POWER (DB)'!I14</f>
        <v/>
      </c>
      <c r="J175" s="181" t="inlineStr">
        <is>
          <t>Power DB</t>
        </is>
      </c>
      <c r="K175" s="44" t="n"/>
      <c r="L175" s="44" t="n"/>
    </row>
    <row r="176">
      <c r="A176" s="30" t="inlineStr">
        <is>
          <t>- of which from liquid fuel power plants</t>
        </is>
      </c>
      <c r="B176" s="18" t="inlineStr">
        <is>
          <t>MtCO2 captured &amp; stored (positive values)</t>
        </is>
      </c>
      <c r="C176" s="156">
        <f>'POWER (DB)'!C15</f>
        <v/>
      </c>
      <c r="D176" s="156">
        <f>'POWER (DB)'!D15</f>
        <v/>
      </c>
      <c r="E176" s="156">
        <f>'POWER (DB)'!E15</f>
        <v/>
      </c>
      <c r="F176" s="156">
        <f>'POWER (DB)'!F15</f>
        <v/>
      </c>
      <c r="G176" s="156">
        <f>'POWER (DB)'!G15</f>
        <v/>
      </c>
      <c r="H176" s="156">
        <f>'POWER (DB)'!H15</f>
        <v/>
      </c>
      <c r="I176" s="156">
        <f>'POWER (DB)'!I15</f>
        <v/>
      </c>
      <c r="J176" s="181" t="inlineStr">
        <is>
          <t>Power DB</t>
        </is>
      </c>
      <c r="K176" s="44" t="n"/>
      <c r="L176" s="44" t="n"/>
    </row>
    <row r="177">
      <c r="A177" s="30" t="inlineStr">
        <is>
          <t>-of which from biomass power plants</t>
        </is>
      </c>
      <c r="B177" s="18" t="inlineStr">
        <is>
          <t>MtCO2 captured &amp; stored (positive values)</t>
        </is>
      </c>
      <c r="C177" s="156">
        <f>'POWER (DB)'!C16</f>
        <v/>
      </c>
      <c r="D177" s="156">
        <f>'POWER (DB)'!D16</f>
        <v/>
      </c>
      <c r="E177" s="156">
        <f>'POWER (DB)'!E16</f>
        <v/>
      </c>
      <c r="F177" s="156">
        <f>'POWER (DB)'!F16</f>
        <v/>
      </c>
      <c r="G177" s="156">
        <f>'POWER (DB)'!G16</f>
        <v/>
      </c>
      <c r="H177" s="156">
        <f>'POWER (DB)'!H16</f>
        <v/>
      </c>
      <c r="I177" s="156">
        <f>'POWER (DB)'!I16</f>
        <v/>
      </c>
      <c r="J177" s="181" t="inlineStr">
        <is>
          <t>Power DB</t>
        </is>
      </c>
      <c r="K177" s="44" t="n"/>
      <c r="L177" s="44" t="n"/>
    </row>
    <row r="178">
      <c r="A178" s="27" t="inlineStr">
        <is>
          <t>Other energy industries (refining, energy conversion activities…)</t>
        </is>
      </c>
      <c r="B178" s="33" t="n"/>
      <c r="C178" s="27" t="n"/>
      <c r="D178" s="27" t="n"/>
      <c r="E178" s="27" t="n"/>
      <c r="F178" s="27" t="n"/>
      <c r="G178" s="27" t="n"/>
      <c r="H178" s="27" t="n"/>
      <c r="I178" s="27" t="n"/>
      <c r="J178" s="44" t="n"/>
      <c r="K178" s="44" t="n"/>
      <c r="L178" s="44" t="n"/>
    </row>
    <row r="179" customFormat="1" s="4">
      <c r="A179" s="18" t="inlineStr">
        <is>
          <t>Energy production per "GDP-Energy industries" unit</t>
        </is>
      </c>
      <c r="B179" s="18" t="inlineStr">
        <is>
          <t>MJ /2015 USD</t>
        </is>
      </c>
      <c r="C179" s="156">
        <f>'OTHER ENERGY INDUSTRIES (DB)'!C8</f>
        <v/>
      </c>
      <c r="D179" s="156">
        <f>'OTHER ENERGY INDUSTRIES (DB)'!D8</f>
        <v/>
      </c>
      <c r="E179" s="156">
        <f>'OTHER ENERGY INDUSTRIES (DB)'!E8</f>
        <v/>
      </c>
      <c r="F179" s="156">
        <f>'OTHER ENERGY INDUSTRIES (DB)'!F8</f>
        <v/>
      </c>
      <c r="G179" s="156">
        <f>'OTHER ENERGY INDUSTRIES (DB)'!G8</f>
        <v/>
      </c>
      <c r="H179" s="156">
        <f>'OTHER ENERGY INDUSTRIES (DB)'!H8</f>
        <v/>
      </c>
      <c r="I179" s="156">
        <f>'OTHER ENERGY INDUSTRIES (DB)'!I8</f>
        <v/>
      </c>
      <c r="J179" s="184" t="inlineStr">
        <is>
          <t>Other Energy Industries DB</t>
        </is>
      </c>
      <c r="K179" s="44" t="n"/>
      <c r="L179" s="44" t="n"/>
    </row>
    <row r="180" customFormat="1" s="4">
      <c r="A180" s="18" t="inlineStr">
        <is>
          <t>CO2 energy-related emissions per energy unit produced</t>
        </is>
      </c>
      <c r="B180" s="18" t="inlineStr">
        <is>
          <t xml:space="preserve">gCO2/MJ </t>
        </is>
      </c>
      <c r="C180" s="156">
        <f>'OTHER ENERGY INDUSTRIES (DB)'!C9</f>
        <v/>
      </c>
      <c r="D180" s="156">
        <f>'OTHER ENERGY INDUSTRIES (DB)'!D9</f>
        <v/>
      </c>
      <c r="E180" s="156">
        <f>'OTHER ENERGY INDUSTRIES (DB)'!E9</f>
        <v/>
      </c>
      <c r="F180" s="156">
        <f>'OTHER ENERGY INDUSTRIES (DB)'!F9</f>
        <v/>
      </c>
      <c r="G180" s="156">
        <f>'OTHER ENERGY INDUSTRIES (DB)'!G9</f>
        <v/>
      </c>
      <c r="H180" s="156">
        <f>'OTHER ENERGY INDUSTRIES (DB)'!H9</f>
        <v/>
      </c>
      <c r="I180" s="156">
        <f>'OTHER ENERGY INDUSTRIES (DB)'!I9</f>
        <v/>
      </c>
      <c r="J180" s="184" t="inlineStr">
        <is>
          <t>Other Energy Industries DB</t>
        </is>
      </c>
      <c r="K180" s="44" t="n"/>
      <c r="L180" s="44" t="n"/>
    </row>
    <row r="181" ht="16.05" customHeight="1">
      <c r="A181" s="18" t="inlineStr">
        <is>
          <t>Energy production (including distribution losses)</t>
        </is>
      </c>
      <c r="B181" s="18" t="inlineStr">
        <is>
          <t xml:space="preserve">PJ </t>
        </is>
      </c>
      <c r="C181" s="156">
        <f>'OTHER ENERGY INDUSTRIES (DB)'!C10</f>
        <v/>
      </c>
      <c r="D181" s="156">
        <f>'OTHER ENERGY INDUSTRIES (DB)'!D10</f>
        <v/>
      </c>
      <c r="E181" s="156">
        <f>'OTHER ENERGY INDUSTRIES (DB)'!E10</f>
        <v/>
      </c>
      <c r="F181" s="156">
        <f>'OTHER ENERGY INDUSTRIES (DB)'!F10</f>
        <v/>
      </c>
      <c r="G181" s="156">
        <f>'OTHER ENERGY INDUSTRIES (DB)'!G10</f>
        <v/>
      </c>
      <c r="H181" s="156">
        <f>'OTHER ENERGY INDUSTRIES (DB)'!H10</f>
        <v/>
      </c>
      <c r="I181" s="156">
        <f>'OTHER ENERGY INDUSTRIES (DB)'!I10</f>
        <v/>
      </c>
      <c r="J181" s="184" t="inlineStr">
        <is>
          <t>Other Energy Industries DB</t>
        </is>
      </c>
      <c r="K181" s="44" t="n"/>
      <c r="L181" s="44" t="n"/>
    </row>
    <row r="182" customFormat="1" s="4">
      <c r="A182" s="18" t="inlineStr">
        <is>
          <t>Energy consumption of other energy industries (onsite self-consumption and external power from the grid)</t>
        </is>
      </c>
      <c r="B182" s="18" t="inlineStr">
        <is>
          <t xml:space="preserve">PJ </t>
        </is>
      </c>
      <c r="C182" s="156">
        <f>'OTHER ENERGY INDUSTRIES (DB)'!C11</f>
        <v/>
      </c>
      <c r="D182" s="156">
        <f>'OTHER ENERGY INDUSTRIES (DB)'!D11</f>
        <v/>
      </c>
      <c r="E182" s="156">
        <f>'OTHER ENERGY INDUSTRIES (DB)'!E11</f>
        <v/>
      </c>
      <c r="F182" s="156">
        <f>'OTHER ENERGY INDUSTRIES (DB)'!F11</f>
        <v/>
      </c>
      <c r="G182" s="156">
        <f>'OTHER ENERGY INDUSTRIES (DB)'!G11</f>
        <v/>
      </c>
      <c r="H182" s="156">
        <f>'OTHER ENERGY INDUSTRIES (DB)'!H11</f>
        <v/>
      </c>
      <c r="I182" s="156">
        <f>'OTHER ENERGY INDUSTRIES (DB)'!I11</f>
        <v/>
      </c>
      <c r="J182" s="184" t="inlineStr">
        <is>
          <t>Other Energy Industries DB</t>
        </is>
      </c>
      <c r="K182" s="44" t="n"/>
      <c r="L182" s="44" t="n"/>
    </row>
    <row r="183" customFormat="1" s="4">
      <c r="A183" s="18" t="inlineStr">
        <is>
          <t>Total energy-related CO2 emissions from combustion in other energy production activities</t>
        </is>
      </c>
      <c r="B183" s="18" t="inlineStr">
        <is>
          <t>MtCO2</t>
        </is>
      </c>
      <c r="C183" s="156">
        <f>'OTHER ENERGY INDUSTRIES (DB)'!C12</f>
        <v/>
      </c>
      <c r="D183" s="156">
        <f>'OTHER ENERGY INDUSTRIES (DB)'!D12</f>
        <v/>
      </c>
      <c r="E183" s="156">
        <f>'OTHER ENERGY INDUSTRIES (DB)'!E12</f>
        <v/>
      </c>
      <c r="F183" s="156">
        <f>'OTHER ENERGY INDUSTRIES (DB)'!F12</f>
        <v/>
      </c>
      <c r="G183" s="156">
        <f>'OTHER ENERGY INDUSTRIES (DB)'!G12</f>
        <v/>
      </c>
      <c r="H183" s="156">
        <f>'OTHER ENERGY INDUSTRIES (DB)'!H12</f>
        <v/>
      </c>
      <c r="I183" s="156">
        <f>'OTHER ENERGY INDUSTRIES (DB)'!I12</f>
        <v/>
      </c>
      <c r="J183" s="184" t="inlineStr">
        <is>
          <t>Other Energy Industries DB</t>
        </is>
      </c>
      <c r="K183" s="44" t="n"/>
      <c r="L183" s="44" t="n"/>
    </row>
    <row r="184" customFormat="1" s="4">
      <c r="A184" s="18" t="inlineStr">
        <is>
          <t>Total energy-related non-CO2 emissions from combustion in other energy production activities</t>
        </is>
      </c>
      <c r="B184" s="18" t="inlineStr">
        <is>
          <t>MtCO2</t>
        </is>
      </c>
      <c r="C184" s="156">
        <f>'OTHER ENERGY INDUSTRIES (DB)'!C13</f>
        <v/>
      </c>
      <c r="D184" s="156">
        <f>'OTHER ENERGY INDUSTRIES (DB)'!D13</f>
        <v/>
      </c>
      <c r="E184" s="156">
        <f>'OTHER ENERGY INDUSTRIES (DB)'!E13</f>
        <v/>
      </c>
      <c r="F184" s="156">
        <f>'OTHER ENERGY INDUSTRIES (DB)'!F13</f>
        <v/>
      </c>
      <c r="G184" s="156">
        <f>'OTHER ENERGY INDUSTRIES (DB)'!G13</f>
        <v/>
      </c>
      <c r="H184" s="156">
        <f>'OTHER ENERGY INDUSTRIES (DB)'!H13</f>
        <v/>
      </c>
      <c r="I184" s="156">
        <f>'OTHER ENERGY INDUSTRIES (DB)'!I13</f>
        <v/>
      </c>
      <c r="J184" s="184" t="inlineStr">
        <is>
          <t>Other Energy Industries DB</t>
        </is>
      </c>
      <c r="K184" s="44" t="n"/>
      <c r="L184" s="44" t="n"/>
    </row>
    <row r="185" customFormat="1" s="4">
      <c r="A185" s="18" t="inlineStr">
        <is>
          <t>Total energy-related fugitive CO2 emissions in other energy production activities</t>
        </is>
      </c>
      <c r="B185" s="18" t="inlineStr">
        <is>
          <t>MtCO2</t>
        </is>
      </c>
      <c r="C185" s="156">
        <f>'OTHER ENERGY INDUSTRIES (DB)'!C14</f>
        <v/>
      </c>
      <c r="D185" s="156">
        <f>'OTHER ENERGY INDUSTRIES (DB)'!D14</f>
        <v/>
      </c>
      <c r="E185" s="156">
        <f>'OTHER ENERGY INDUSTRIES (DB)'!E14</f>
        <v/>
      </c>
      <c r="F185" s="156">
        <f>'OTHER ENERGY INDUSTRIES (DB)'!F14</f>
        <v/>
      </c>
      <c r="G185" s="156">
        <f>'OTHER ENERGY INDUSTRIES (DB)'!G14</f>
        <v/>
      </c>
      <c r="H185" s="156">
        <f>'OTHER ENERGY INDUSTRIES (DB)'!H14</f>
        <v/>
      </c>
      <c r="I185" s="156">
        <f>'OTHER ENERGY INDUSTRIES (DB)'!I14</f>
        <v/>
      </c>
      <c r="J185" s="184" t="inlineStr">
        <is>
          <t>Other Energy Industries DB</t>
        </is>
      </c>
      <c r="K185" s="44" t="n"/>
      <c r="L185" s="44" t="n"/>
    </row>
    <row r="186" customFormat="1" s="4">
      <c r="A186" s="18" t="inlineStr">
        <is>
          <t>Total energy-related fugitive non-CO2 emissions in other energy production activities</t>
        </is>
      </c>
      <c r="B186" s="18" t="inlineStr">
        <is>
          <t>MtCO2e</t>
        </is>
      </c>
      <c r="C186" s="156">
        <f>'OTHER ENERGY INDUSTRIES (DB)'!C15</f>
        <v/>
      </c>
      <c r="D186" s="156">
        <f>'OTHER ENERGY INDUSTRIES (DB)'!D15</f>
        <v/>
      </c>
      <c r="E186" s="156">
        <f>'OTHER ENERGY INDUSTRIES (DB)'!E15</f>
        <v/>
      </c>
      <c r="F186" s="156">
        <f>'OTHER ENERGY INDUSTRIES (DB)'!F15</f>
        <v/>
      </c>
      <c r="G186" s="156">
        <f>'OTHER ENERGY INDUSTRIES (DB)'!G15</f>
        <v/>
      </c>
      <c r="H186" s="156">
        <f>'OTHER ENERGY INDUSTRIES (DB)'!H15</f>
        <v/>
      </c>
      <c r="I186" s="156">
        <f>'OTHER ENERGY INDUSTRIES (DB)'!I15</f>
        <v/>
      </c>
      <c r="J186" s="184" t="inlineStr">
        <is>
          <t>Other Energy Industries DB</t>
        </is>
      </c>
      <c r="K186" s="44" t="n"/>
      <c r="L186" s="44" t="n"/>
    </row>
    <row r="187">
      <c r="A187" s="18" t="inlineStr">
        <is>
          <t>Total process CO2 emissions in other energy production activities</t>
        </is>
      </c>
      <c r="B187" s="18" t="inlineStr">
        <is>
          <t>MtCO2</t>
        </is>
      </c>
      <c r="C187" s="156">
        <f>'OTHER ENERGY INDUSTRIES (DB)'!C16</f>
        <v/>
      </c>
      <c r="D187" s="156">
        <f>'OTHER ENERGY INDUSTRIES (DB)'!D16</f>
        <v/>
      </c>
      <c r="E187" s="156">
        <f>'OTHER ENERGY INDUSTRIES (DB)'!E16</f>
        <v/>
      </c>
      <c r="F187" s="156">
        <f>'OTHER ENERGY INDUSTRIES (DB)'!F16</f>
        <v/>
      </c>
      <c r="G187" s="156">
        <f>'OTHER ENERGY INDUSTRIES (DB)'!G16</f>
        <v/>
      </c>
      <c r="H187" s="156">
        <f>'OTHER ENERGY INDUSTRIES (DB)'!H16</f>
        <v/>
      </c>
      <c r="I187" s="156">
        <f>'OTHER ENERGY INDUSTRIES (DB)'!I16</f>
        <v/>
      </c>
      <c r="J187" s="184" t="inlineStr">
        <is>
          <t>Other Energy Industries DB</t>
        </is>
      </c>
      <c r="K187" s="44" t="n"/>
      <c r="L187" s="44" t="n"/>
    </row>
    <row r="188">
      <c r="A188" s="18" t="inlineStr">
        <is>
          <t>Total process non-CO2 emissions in other energy production activities</t>
        </is>
      </c>
      <c r="B188" s="18" t="inlineStr">
        <is>
          <t>MtCO2eq</t>
        </is>
      </c>
      <c r="C188" s="156">
        <f>'OTHER ENERGY INDUSTRIES (DB)'!C17</f>
        <v/>
      </c>
      <c r="D188" s="156">
        <f>'OTHER ENERGY INDUSTRIES (DB)'!D17</f>
        <v/>
      </c>
      <c r="E188" s="156">
        <f>'OTHER ENERGY INDUSTRIES (DB)'!E17</f>
        <v/>
      </c>
      <c r="F188" s="156">
        <f>'OTHER ENERGY INDUSTRIES (DB)'!F17</f>
        <v/>
      </c>
      <c r="G188" s="156">
        <f>'OTHER ENERGY INDUSTRIES (DB)'!G17</f>
        <v/>
      </c>
      <c r="H188" s="156">
        <f>'OTHER ENERGY INDUSTRIES (DB)'!H17</f>
        <v/>
      </c>
      <c r="I188" s="156">
        <f>'OTHER ENERGY INDUSTRIES (DB)'!I17</f>
        <v/>
      </c>
      <c r="J188" s="184" t="inlineStr">
        <is>
          <t>Other Energy Industries DB</t>
        </is>
      </c>
      <c r="K188" s="44" t="n"/>
      <c r="L188" s="44" t="n"/>
    </row>
    <row r="189">
      <c r="A189" s="18" t="inlineStr">
        <is>
          <t>Total other emissions (not included in the listed energy extraction &amp; conversion activities)</t>
        </is>
      </c>
      <c r="B189" s="18" t="inlineStr">
        <is>
          <t>MtCO2eq</t>
        </is>
      </c>
      <c r="C189" s="156">
        <f>'OTHER ENERGY INDUSTRIES (DB)'!C18</f>
        <v/>
      </c>
      <c r="D189" s="156">
        <f>'OTHER ENERGY INDUSTRIES (DB)'!D18</f>
        <v/>
      </c>
      <c r="E189" s="156">
        <f>'OTHER ENERGY INDUSTRIES (DB)'!E18</f>
        <v/>
      </c>
      <c r="F189" s="156">
        <f>'OTHER ENERGY INDUSTRIES (DB)'!F18</f>
        <v/>
      </c>
      <c r="G189" s="156">
        <f>'OTHER ENERGY INDUSTRIES (DB)'!G18</f>
        <v/>
      </c>
      <c r="H189" s="156">
        <f>'OTHER ENERGY INDUSTRIES (DB)'!H18</f>
        <v/>
      </c>
      <c r="I189" s="156">
        <f>'OTHER ENERGY INDUSTRIES (DB)'!I18</f>
        <v/>
      </c>
      <c r="J189" s="184" t="inlineStr">
        <is>
          <t>Other Energy Industries DB</t>
        </is>
      </c>
      <c r="K189" s="44" t="n"/>
      <c r="L189" s="44" t="n"/>
    </row>
    <row r="190">
      <c r="A190" s="18" t="inlineStr">
        <is>
          <t>TOTAL CO2 captured and stored</t>
        </is>
      </c>
      <c r="B190" s="18" t="inlineStr">
        <is>
          <t>MtCO2 captured &amp; stored (positive values)</t>
        </is>
      </c>
      <c r="C190" s="156">
        <f>'OTHER ENERGY INDUSTRIES (DB)'!C19</f>
        <v/>
      </c>
      <c r="D190" s="156">
        <f>'OTHER ENERGY INDUSTRIES (DB)'!D19</f>
        <v/>
      </c>
      <c r="E190" s="156">
        <f>'OTHER ENERGY INDUSTRIES (DB)'!E19</f>
        <v/>
      </c>
      <c r="F190" s="156">
        <f>'OTHER ENERGY INDUSTRIES (DB)'!F19</f>
        <v/>
      </c>
      <c r="G190" s="156">
        <f>'OTHER ENERGY INDUSTRIES (DB)'!G19</f>
        <v/>
      </c>
      <c r="H190" s="156">
        <f>'OTHER ENERGY INDUSTRIES (DB)'!H19</f>
        <v/>
      </c>
      <c r="I190" s="156">
        <f>'OTHER ENERGY INDUSTRIES (DB)'!I19</f>
        <v/>
      </c>
      <c r="J190" s="184" t="inlineStr">
        <is>
          <t>Other Energy Industries DB</t>
        </is>
      </c>
      <c r="K190" s="44" t="n"/>
      <c r="L190" s="44" t="n"/>
    </row>
    <row r="191">
      <c r="A191" s="17" t="inlineStr">
        <is>
          <t>Waste</t>
        </is>
      </c>
      <c r="B191" s="17" t="n"/>
      <c r="C191" s="17" t="n"/>
      <c r="D191" s="17" t="n"/>
      <c r="E191" s="17" t="n"/>
      <c r="F191" s="17" t="n"/>
      <c r="G191" s="17" t="n"/>
      <c r="H191" s="17" t="n"/>
      <c r="I191" s="17" t="n"/>
      <c r="J191" s="185" t="n"/>
      <c r="K191" s="44" t="n"/>
      <c r="L191" s="44" t="n"/>
    </row>
    <row r="192">
      <c r="A192" s="18" t="inlineStr">
        <is>
          <t>Total waste emissions</t>
        </is>
      </c>
      <c r="B192" s="18" t="inlineStr">
        <is>
          <t>MtCO2e</t>
        </is>
      </c>
      <c r="C192" s="156">
        <f>'WASTE (DB)'!C8</f>
        <v/>
      </c>
      <c r="D192" s="156">
        <f>'WASTE (DB)'!D8</f>
        <v/>
      </c>
      <c r="E192" s="156">
        <f>'WASTE (DB)'!E8</f>
        <v/>
      </c>
      <c r="F192" s="156">
        <f>'WASTE (DB)'!F8</f>
        <v/>
      </c>
      <c r="G192" s="156">
        <f>'WASTE (DB)'!G8</f>
        <v/>
      </c>
      <c r="H192" s="156">
        <f>'WASTE (DB)'!H8</f>
        <v/>
      </c>
      <c r="I192" s="156">
        <f>'WASTE (DB)'!I8</f>
        <v/>
      </c>
      <c r="J192" s="181" t="inlineStr">
        <is>
          <t>Waste DB</t>
        </is>
      </c>
      <c r="K192" s="44" t="n"/>
      <c r="L192" s="44" t="n"/>
    </row>
    <row r="193">
      <c r="A193" s="22" t="inlineStr">
        <is>
          <t>of which: CO2 emissions</t>
        </is>
      </c>
      <c r="B193" s="18" t="inlineStr">
        <is>
          <t>MtCO2</t>
        </is>
      </c>
      <c r="C193" s="156">
        <f>'WASTE (DB)'!C9</f>
        <v/>
      </c>
      <c r="D193" s="156">
        <f>'WASTE (DB)'!D9</f>
        <v/>
      </c>
      <c r="E193" s="156">
        <f>'WASTE (DB)'!E9</f>
        <v/>
      </c>
      <c r="F193" s="156">
        <f>'WASTE (DB)'!F9</f>
        <v/>
      </c>
      <c r="G193" s="156">
        <f>'WASTE (DB)'!G9</f>
        <v/>
      </c>
      <c r="H193" s="156">
        <f>'WASTE (DB)'!H9</f>
        <v/>
      </c>
      <c r="I193" s="156">
        <f>'WASTE (DB)'!I9</f>
        <v/>
      </c>
      <c r="J193" s="181" t="inlineStr">
        <is>
          <t>Waste DB</t>
        </is>
      </c>
      <c r="K193" s="44" t="n"/>
      <c r="L193" s="44" t="n"/>
    </row>
    <row r="194">
      <c r="A194" s="22" t="inlineStr">
        <is>
          <t>of which: CH4 emissions</t>
        </is>
      </c>
      <c r="B194" s="18" t="inlineStr">
        <is>
          <t>MtCO2e</t>
        </is>
      </c>
      <c r="C194" s="156">
        <f>'WASTE (DB)'!C10</f>
        <v/>
      </c>
      <c r="D194" s="156">
        <f>'WASTE (DB)'!D10</f>
        <v/>
      </c>
      <c r="E194" s="156">
        <f>'WASTE (DB)'!E10</f>
        <v/>
      </c>
      <c r="F194" s="156">
        <f>'WASTE (DB)'!F10</f>
        <v/>
      </c>
      <c r="G194" s="156">
        <f>'WASTE (DB)'!G10</f>
        <v/>
      </c>
      <c r="H194" s="156">
        <f>'WASTE (DB)'!H10</f>
        <v/>
      </c>
      <c r="I194" s="156">
        <f>'WASTE (DB)'!I10</f>
        <v/>
      </c>
      <c r="J194" s="181" t="inlineStr">
        <is>
          <t>Waste DB</t>
        </is>
      </c>
      <c r="K194" s="44" t="n"/>
      <c r="L194" s="44" t="n"/>
    </row>
    <row r="195">
      <c r="A195" s="22" t="inlineStr">
        <is>
          <t>of which: N2O emissions</t>
        </is>
      </c>
      <c r="B195" s="19" t="inlineStr">
        <is>
          <t>MtCO2e</t>
        </is>
      </c>
      <c r="C195" s="156">
        <f>'WASTE (DB)'!C11</f>
        <v/>
      </c>
      <c r="D195" s="156">
        <f>'WASTE (DB)'!D11</f>
        <v/>
      </c>
      <c r="E195" s="156">
        <f>'WASTE (DB)'!E11</f>
        <v/>
      </c>
      <c r="F195" s="156">
        <f>'WASTE (DB)'!F11</f>
        <v/>
      </c>
      <c r="G195" s="156">
        <f>'WASTE (DB)'!G11</f>
        <v/>
      </c>
      <c r="H195" s="156">
        <f>'WASTE (DB)'!H11</f>
        <v/>
      </c>
      <c r="I195" s="156">
        <f>'WASTE (DB)'!I11</f>
        <v/>
      </c>
      <c r="J195" s="181" t="inlineStr">
        <is>
          <t>Waste DB</t>
        </is>
      </c>
      <c r="K195" s="44" t="n"/>
      <c r="L195" s="44" t="n"/>
    </row>
    <row r="196">
      <c r="A196" s="17" t="inlineStr">
        <is>
          <t>International aviation and maritime</t>
        </is>
      </c>
      <c r="B196" s="29" t="n"/>
      <c r="C196" s="17" t="n"/>
      <c r="D196" s="17" t="n"/>
      <c r="E196" s="17" t="n"/>
      <c r="F196" s="17" t="n"/>
      <c r="G196" s="17" t="n"/>
      <c r="H196" s="17" t="n"/>
      <c r="I196" s="17" t="n"/>
      <c r="J196" s="44" t="n"/>
      <c r="K196" s="44" t="n"/>
      <c r="L196" s="44" t="n"/>
    </row>
    <row r="197">
      <c r="A197" s="27" t="inlineStr">
        <is>
          <t>International aviation</t>
        </is>
      </c>
      <c r="B197" s="28" t="n"/>
      <c r="C197" s="27" t="n"/>
      <c r="D197" s="27" t="n"/>
      <c r="E197" s="27" t="n"/>
      <c r="F197" s="27" t="n"/>
      <c r="G197" s="27" t="n"/>
      <c r="H197" s="27" t="n"/>
      <c r="I197" s="27" t="n"/>
      <c r="J197" s="44" t="n"/>
      <c r="K197" s="44" t="n"/>
      <c r="L197" s="44" t="n"/>
    </row>
    <row r="198">
      <c r="A198" s="19" t="inlineStr">
        <is>
          <t>Total international air emissions</t>
        </is>
      </c>
      <c r="B198" s="19" t="inlineStr">
        <is>
          <t>MtCO2e</t>
        </is>
      </c>
      <c r="C198" s="142">
        <f>C199+C200</f>
        <v/>
      </c>
      <c r="D198" s="142">
        <f>D199+D200</f>
        <v/>
      </c>
      <c r="E198" s="142">
        <f>E199+E200</f>
        <v/>
      </c>
      <c r="F198" s="142">
        <f>F199+F200</f>
        <v/>
      </c>
      <c r="G198" s="142">
        <f>G199+G200</f>
        <v/>
      </c>
      <c r="H198" s="142">
        <f>H199+H200</f>
        <v/>
      </c>
      <c r="I198" s="142">
        <f>I199+I200</f>
        <v/>
      </c>
      <c r="J198" s="44" t="n"/>
      <c r="K198" s="44" t="n"/>
      <c r="L198" s="44" t="n"/>
    </row>
    <row r="199">
      <c r="A199" s="19" t="inlineStr">
        <is>
          <t>International passenger-related air emissions</t>
        </is>
      </c>
      <c r="B199" s="19" t="inlineStr">
        <is>
          <t>MtCO2e</t>
        </is>
      </c>
      <c r="C199" s="26" t="n"/>
      <c r="D199" s="26" t="n"/>
      <c r="E199" s="26" t="n"/>
      <c r="F199" s="26" t="n"/>
      <c r="G199" s="26" t="n"/>
      <c r="H199" s="26" t="n"/>
      <c r="I199" s="26" t="n"/>
      <c r="J199" s="184" t="inlineStr">
        <is>
          <t>Passenger Transport DB</t>
        </is>
      </c>
      <c r="K199" s="44" t="n"/>
      <c r="L199" s="44" t="n"/>
    </row>
    <row r="200">
      <c r="A200" s="19" t="inlineStr">
        <is>
          <t>International freight-related air emissions</t>
        </is>
      </c>
      <c r="B200" s="19" t="inlineStr">
        <is>
          <t>MtCO2e</t>
        </is>
      </c>
      <c r="C200" s="26" t="n"/>
      <c r="D200" s="26" t="n"/>
      <c r="E200" s="26" t="n"/>
      <c r="F200" s="26" t="n"/>
      <c r="G200" s="26" t="n"/>
      <c r="H200" s="26" t="n"/>
      <c r="I200" s="26" t="n"/>
      <c r="J200" s="184" t="inlineStr">
        <is>
          <t>Freight Transport DB</t>
        </is>
      </c>
      <c r="K200" s="44" t="n"/>
      <c r="L200" s="44" t="n"/>
    </row>
    <row r="201">
      <c r="A201" s="27" t="inlineStr">
        <is>
          <t>International maritime</t>
        </is>
      </c>
      <c r="B201" s="28" t="n"/>
      <c r="C201" s="27" t="n"/>
      <c r="D201" s="27" t="n"/>
      <c r="E201" s="27" t="n"/>
      <c r="F201" s="27" t="n"/>
      <c r="G201" s="27" t="n"/>
      <c r="H201" s="27" t="n"/>
      <c r="I201" s="27" t="n"/>
      <c r="J201" s="44" t="n"/>
      <c r="K201" s="44" t="n"/>
      <c r="L201" s="44" t="n"/>
    </row>
    <row r="202">
      <c r="A202" s="19" t="inlineStr">
        <is>
          <t>Total international maritime emissions</t>
        </is>
      </c>
      <c r="B202" s="19" t="inlineStr">
        <is>
          <t>MtCO2e</t>
        </is>
      </c>
      <c r="C202" s="142">
        <f>C203+C204</f>
        <v/>
      </c>
      <c r="D202" s="142">
        <f>D203+D204</f>
        <v/>
      </c>
      <c r="E202" s="142">
        <f>E203+E204</f>
        <v/>
      </c>
      <c r="F202" s="142">
        <f>F203+F204</f>
        <v/>
      </c>
      <c r="G202" s="142">
        <f>G203+G204</f>
        <v/>
      </c>
      <c r="H202" s="142">
        <f>H203+H204</f>
        <v/>
      </c>
      <c r="I202" s="142">
        <f>I203+I204</f>
        <v/>
      </c>
      <c r="J202" s="44" t="n"/>
      <c r="K202" s="44" t="n"/>
      <c r="L202" s="44" t="n"/>
    </row>
    <row r="203">
      <c r="A203" s="19" t="inlineStr">
        <is>
          <t>International passenger-related shipping emissions</t>
        </is>
      </c>
      <c r="B203" s="19" t="inlineStr">
        <is>
          <t>MtCO2e</t>
        </is>
      </c>
      <c r="C203" s="26" t="n"/>
      <c r="D203" s="26" t="n"/>
      <c r="E203" s="26" t="n"/>
      <c r="F203" s="26" t="n"/>
      <c r="G203" s="26" t="n"/>
      <c r="H203" s="26" t="n"/>
      <c r="I203" s="26" t="n"/>
      <c r="J203" s="184" t="inlineStr">
        <is>
          <t>Passenger Transport DB</t>
        </is>
      </c>
      <c r="K203" s="44" t="n"/>
      <c r="L203" s="44" t="n"/>
    </row>
    <row r="204">
      <c r="A204" s="19" t="inlineStr">
        <is>
          <t>International freight-related shipping emissions</t>
        </is>
      </c>
      <c r="B204" s="19" t="inlineStr">
        <is>
          <t>MtCO2e</t>
        </is>
      </c>
      <c r="C204" s="26" t="n"/>
      <c r="D204" s="26" t="n"/>
      <c r="E204" s="26" t="n"/>
      <c r="F204" s="26" t="n"/>
      <c r="G204" s="26" t="n"/>
      <c r="H204" s="26" t="n"/>
      <c r="I204" s="26" t="n"/>
      <c r="J204" s="184" t="inlineStr">
        <is>
          <t>Freight Transport DB</t>
        </is>
      </c>
      <c r="K204" s="44" t="n"/>
      <c r="L204" s="44" t="n"/>
    </row>
    <row r="205">
      <c r="A205" s="16" t="inlineStr">
        <is>
          <t>Energy consumption</t>
        </is>
      </c>
      <c r="B205" s="16" t="n"/>
      <c r="C205" s="16" t="n"/>
      <c r="D205" s="16" t="n"/>
      <c r="E205" s="16" t="n"/>
      <c r="F205" s="16" t="n"/>
      <c r="G205" s="16" t="n"/>
      <c r="H205" s="16" t="n"/>
      <c r="I205" s="16" t="n"/>
      <c r="J205" s="44" t="n"/>
      <c r="K205" s="44" t="n"/>
      <c r="L205" s="44" t="n"/>
    </row>
    <row r="206">
      <c r="A206" s="17" t="inlineStr">
        <is>
          <t>Energy consumption by end-use sectors</t>
        </is>
      </c>
      <c r="B206" s="17" t="n"/>
      <c r="C206" s="17" t="n"/>
      <c r="D206" s="17" t="n"/>
      <c r="E206" s="17" t="n"/>
      <c r="F206" s="17" t="n"/>
      <c r="G206" s="17" t="n"/>
      <c r="H206" s="17" t="n"/>
      <c r="I206" s="17" t="n"/>
      <c r="J206" s="44" t="n"/>
      <c r="K206" s="44" t="n"/>
      <c r="L206" s="44" t="n"/>
    </row>
    <row r="207">
      <c r="A207" s="19" t="inlineStr">
        <is>
          <t xml:space="preserve">Total energy </t>
        </is>
      </c>
      <c r="B207" s="19" t="inlineStr">
        <is>
          <t>PJ</t>
        </is>
      </c>
      <c r="C207" s="145">
        <f>SUM(C208:C217)</f>
        <v/>
      </c>
      <c r="D207" s="145">
        <f>SUM(D208:D217)</f>
        <v/>
      </c>
      <c r="E207" s="145">
        <f>SUM(E208:E217)</f>
        <v/>
      </c>
      <c r="F207" s="145">
        <f>SUM(F208:F217)</f>
        <v/>
      </c>
      <c r="G207" s="145">
        <f>SUM(G208:G217)</f>
        <v/>
      </c>
      <c r="H207" s="145">
        <f>SUM(H208:H217)</f>
        <v/>
      </c>
      <c r="I207" s="145">
        <f>SUM(I208:I217)</f>
        <v/>
      </c>
      <c r="J207" s="44" t="n"/>
      <c r="K207" s="44" t="n"/>
      <c r="L207" s="44" t="n"/>
    </row>
    <row r="208">
      <c r="A208" s="19" t="inlineStr">
        <is>
          <t xml:space="preserve"> of which: Residential buildings</t>
        </is>
      </c>
      <c r="B208" s="19" t="inlineStr">
        <is>
          <t>PJ</t>
        </is>
      </c>
      <c r="C208" s="145">
        <f>C94</f>
        <v/>
      </c>
      <c r="D208" s="145">
        <f>D94</f>
        <v/>
      </c>
      <c r="E208" s="145">
        <f>E94</f>
        <v/>
      </c>
      <c r="F208" s="145">
        <f>F94</f>
        <v/>
      </c>
      <c r="G208" s="145">
        <f>G94</f>
        <v/>
      </c>
      <c r="H208" s="145">
        <f>H94</f>
        <v/>
      </c>
      <c r="I208" s="145">
        <f>I94</f>
        <v/>
      </c>
      <c r="J208" s="44" t="n"/>
      <c r="K208" s="44" t="n"/>
      <c r="L208" s="44" t="n"/>
    </row>
    <row r="209">
      <c r="A209" s="19" t="inlineStr">
        <is>
          <t xml:space="preserve"> of which: Passenger transport</t>
        </is>
      </c>
      <c r="B209" s="19" t="inlineStr">
        <is>
          <t>PJ</t>
        </is>
      </c>
      <c r="C209" s="145">
        <f>C101</f>
        <v/>
      </c>
      <c r="D209" s="145">
        <f>D101</f>
        <v/>
      </c>
      <c r="E209" s="145">
        <f>E101</f>
        <v/>
      </c>
      <c r="F209" s="145">
        <f>F101</f>
        <v/>
      </c>
      <c r="G209" s="145">
        <f>G101</f>
        <v/>
      </c>
      <c r="H209" s="145">
        <f>H101</f>
        <v/>
      </c>
      <c r="I209" s="145">
        <f>I101</f>
        <v/>
      </c>
      <c r="J209" s="44" t="n"/>
      <c r="K209" s="44" t="n"/>
      <c r="L209" s="44" t="n"/>
    </row>
    <row r="210">
      <c r="A210" s="19" t="inlineStr">
        <is>
          <t xml:space="preserve"> of which: Commercial Buildings (e.g. services)</t>
        </is>
      </c>
      <c r="B210" s="19" t="inlineStr">
        <is>
          <t>PJ</t>
        </is>
      </c>
      <c r="C210" s="145">
        <f>C109</f>
        <v/>
      </c>
      <c r="D210" s="145">
        <f>D109</f>
        <v/>
      </c>
      <c r="E210" s="145">
        <f>E109</f>
        <v/>
      </c>
      <c r="F210" s="145">
        <f>F109</f>
        <v/>
      </c>
      <c r="G210" s="145">
        <f>G109</f>
        <v/>
      </c>
      <c r="H210" s="145">
        <f>H109</f>
        <v/>
      </c>
      <c r="I210" s="145">
        <f>I109</f>
        <v/>
      </c>
      <c r="J210" s="44" t="n"/>
      <c r="K210" s="44" t="n"/>
      <c r="L210" s="44" t="n"/>
    </row>
    <row r="211">
      <c r="A211" s="19" t="inlineStr">
        <is>
          <t xml:space="preserve"> of which: Energy-intensive industries  (EII)</t>
        </is>
      </c>
      <c r="B211" s="19" t="inlineStr">
        <is>
          <t>PJ</t>
        </is>
      </c>
      <c r="C211" s="145">
        <f>C116</f>
        <v/>
      </c>
      <c r="D211" s="145">
        <f>D116</f>
        <v/>
      </c>
      <c r="E211" s="145">
        <f>E116</f>
        <v/>
      </c>
      <c r="F211" s="145">
        <f>F116</f>
        <v/>
      </c>
      <c r="G211" s="145">
        <f>G116</f>
        <v/>
      </c>
      <c r="H211" s="145">
        <f>H116</f>
        <v/>
      </c>
      <c r="I211" s="145">
        <f>I116</f>
        <v/>
      </c>
      <c r="J211" s="44" t="n"/>
      <c r="K211" s="44" t="n"/>
      <c r="L211" s="44" t="n"/>
    </row>
    <row r="212">
      <c r="A212" s="19" t="inlineStr">
        <is>
          <t xml:space="preserve"> of which: Light Industry (rest of industry)</t>
        </is>
      </c>
      <c r="B212" s="19" t="inlineStr">
        <is>
          <t>PJ</t>
        </is>
      </c>
      <c r="C212" s="145">
        <f>C130</f>
        <v/>
      </c>
      <c r="D212" s="145">
        <f>D130</f>
        <v/>
      </c>
      <c r="E212" s="145">
        <f>E130</f>
        <v/>
      </c>
      <c r="F212" s="145">
        <f>F130</f>
        <v/>
      </c>
      <c r="G212" s="145">
        <f>G130</f>
        <v/>
      </c>
      <c r="H212" s="145">
        <f>H130</f>
        <v/>
      </c>
      <c r="I212" s="145">
        <f>I130</f>
        <v/>
      </c>
      <c r="J212" s="44" t="n"/>
      <c r="K212" s="44" t="n"/>
      <c r="L212" s="44" t="n"/>
    </row>
    <row r="213">
      <c r="A213" s="19" t="inlineStr">
        <is>
          <t xml:space="preserve"> of which: Freight transport</t>
        </is>
      </c>
      <c r="B213" s="19" t="inlineStr">
        <is>
          <t>PJ</t>
        </is>
      </c>
      <c r="C213" s="145">
        <f>C141</f>
        <v/>
      </c>
      <c r="D213" s="145">
        <f>D141</f>
        <v/>
      </c>
      <c r="E213" s="145">
        <f>E141</f>
        <v/>
      </c>
      <c r="F213" s="145">
        <f>F141</f>
        <v/>
      </c>
      <c r="G213" s="145">
        <f>G141</f>
        <v/>
      </c>
      <c r="H213" s="145">
        <f>H141</f>
        <v/>
      </c>
      <c r="I213" s="145">
        <f>I141</f>
        <v/>
      </c>
      <c r="J213" s="44" t="n"/>
      <c r="K213" s="44" t="n"/>
      <c r="L213" s="44" t="n"/>
    </row>
    <row r="214">
      <c r="A214" s="19" t="inlineStr">
        <is>
          <t xml:space="preserve"> of which: Agriculture</t>
        </is>
      </c>
      <c r="B214" s="19" t="inlineStr">
        <is>
          <t>PJ</t>
        </is>
      </c>
      <c r="C214" s="145">
        <f>C147</f>
        <v/>
      </c>
      <c r="D214" s="145">
        <f>D147</f>
        <v/>
      </c>
      <c r="E214" s="145">
        <f>E147</f>
        <v/>
      </c>
      <c r="F214" s="145">
        <f>F147</f>
        <v/>
      </c>
      <c r="G214" s="145">
        <f>G147</f>
        <v/>
      </c>
      <c r="H214" s="145">
        <f>H147</f>
        <v/>
      </c>
      <c r="I214" s="145">
        <f>I147</f>
        <v/>
      </c>
      <c r="J214" s="44" t="n"/>
      <c r="K214" s="44" t="n"/>
      <c r="L214" s="44" t="n"/>
    </row>
    <row r="215">
      <c r="A215" s="17" t="inlineStr">
        <is>
          <t>Energy consumption by energy industries</t>
        </is>
      </c>
      <c r="B215" s="17" t="n"/>
      <c r="C215" s="17" t="n"/>
      <c r="D215" s="17" t="n"/>
      <c r="E215" s="17" t="n"/>
      <c r="F215" s="17" t="n"/>
      <c r="G215" s="17" t="n"/>
      <c r="H215" s="17" t="n"/>
      <c r="I215" s="17" t="n"/>
      <c r="J215" s="44" t="n"/>
      <c r="K215" s="44" t="n"/>
      <c r="L215" s="44" t="n"/>
    </row>
    <row r="216">
      <c r="A216" s="19" t="inlineStr">
        <is>
          <t xml:space="preserve">Total energy </t>
        </is>
      </c>
      <c r="B216" s="19" t="inlineStr">
        <is>
          <t>PJ</t>
        </is>
      </c>
      <c r="C216" s="145">
        <f>SUM(C217:C219)</f>
        <v/>
      </c>
      <c r="D216" s="145">
        <f>SUM(D217:D219)</f>
        <v/>
      </c>
      <c r="E216" s="145">
        <f>SUM(E217:E219)</f>
        <v/>
      </c>
      <c r="F216" s="145">
        <f>SUM(F217:F219)</f>
        <v/>
      </c>
      <c r="G216" s="145">
        <f>SUM(G217:G219)</f>
        <v/>
      </c>
      <c r="H216" s="145">
        <f>SUM(H217:H219)</f>
        <v/>
      </c>
      <c r="I216" s="145">
        <f>SUM(I217:I219)</f>
        <v/>
      </c>
      <c r="J216" s="44" t="n"/>
      <c r="K216" s="44" t="n"/>
      <c r="L216" s="44" t="n"/>
    </row>
    <row r="217">
      <c r="A217" s="19" t="inlineStr">
        <is>
          <t xml:space="preserve"> of which: Extractive industries (onsite self-consumption and external power from the grid)</t>
        </is>
      </c>
      <c r="B217" s="19" t="inlineStr">
        <is>
          <t>PJ</t>
        </is>
      </c>
      <c r="C217" s="145">
        <f>C160</f>
        <v/>
      </c>
      <c r="D217" s="145">
        <f>D160</f>
        <v/>
      </c>
      <c r="E217" s="145">
        <f>E160</f>
        <v/>
      </c>
      <c r="F217" s="145">
        <f>F160</f>
        <v/>
      </c>
      <c r="G217" s="145">
        <f>G160</f>
        <v/>
      </c>
      <c r="H217" s="145">
        <f>H160</f>
        <v/>
      </c>
      <c r="I217" s="145">
        <f>I160</f>
        <v/>
      </c>
      <c r="J217" s="44" t="n"/>
      <c r="K217" s="44" t="n"/>
      <c r="L217" s="44" t="n"/>
    </row>
    <row r="218">
      <c r="A218" s="19" t="inlineStr">
        <is>
          <t xml:space="preserve"> of which: Power generation (self-consumption)</t>
        </is>
      </c>
      <c r="B218" s="19" t="inlineStr">
        <is>
          <t>PJ</t>
        </is>
      </c>
      <c r="C218" s="145">
        <f>C170*3.6</f>
        <v/>
      </c>
      <c r="D218" s="145">
        <f>D170*3.6</f>
        <v/>
      </c>
      <c r="E218" s="145">
        <f>E170*3.6</f>
        <v/>
      </c>
      <c r="F218" s="145">
        <f>F170*3.6</f>
        <v/>
      </c>
      <c r="G218" s="145">
        <f>G170*3.6</f>
        <v/>
      </c>
      <c r="H218" s="145">
        <f>H170*3.6</f>
        <v/>
      </c>
      <c r="I218" s="145">
        <f>I170*3.6</f>
        <v/>
      </c>
      <c r="J218" s="44" t="n"/>
      <c r="K218" s="44" t="n"/>
      <c r="L218" s="44" t="n"/>
    </row>
    <row r="219">
      <c r="A219" s="19" t="inlineStr">
        <is>
          <t xml:space="preserve"> of which: Others energy industries (refining, conversion…)  (onsite self-consumption and external power from the grid)</t>
        </is>
      </c>
      <c r="B219" s="19" t="inlineStr">
        <is>
          <t>PJ</t>
        </is>
      </c>
      <c r="C219" s="145">
        <f>C182</f>
        <v/>
      </c>
      <c r="D219" s="145">
        <f>D182</f>
        <v/>
      </c>
      <c r="E219" s="145">
        <f>E182</f>
        <v/>
      </c>
      <c r="F219" s="145">
        <f>F182</f>
        <v/>
      </c>
      <c r="G219" s="145">
        <f>G182</f>
        <v/>
      </c>
      <c r="H219" s="145">
        <f>H182</f>
        <v/>
      </c>
      <c r="I219" s="145">
        <f>I182</f>
        <v/>
      </c>
      <c r="J219" s="44" t="n"/>
      <c r="K219" s="44" t="n"/>
      <c r="L219" s="44" t="n"/>
    </row>
    <row r="220">
      <c r="A220" s="17" t="inlineStr">
        <is>
          <t>Energy consumption in end-use sectors by type of fuels</t>
        </is>
      </c>
      <c r="B220" s="17" t="n"/>
      <c r="C220" s="17" t="n"/>
      <c r="D220" s="17" t="n"/>
      <c r="E220" s="17" t="n"/>
      <c r="F220" s="17" t="n"/>
      <c r="G220" s="17" t="n"/>
      <c r="H220" s="17" t="n"/>
      <c r="I220" s="17" t="n"/>
      <c r="J220" s="44" t="n"/>
      <c r="K220" s="44" t="n"/>
      <c r="L220" s="44" t="n"/>
    </row>
    <row r="221">
      <c r="A221" s="19" t="inlineStr">
        <is>
          <t>Total energy</t>
        </is>
      </c>
      <c r="B221" s="19" t="inlineStr">
        <is>
          <t>PJ</t>
        </is>
      </c>
      <c r="C221" s="145">
        <f>SUM(C222:C228)</f>
        <v/>
      </c>
      <c r="D221" s="145">
        <f>SUM(D222:D228)</f>
        <v/>
      </c>
      <c r="E221" s="145">
        <f>SUM(E222:E228)</f>
        <v/>
      </c>
      <c r="F221" s="145">
        <f>SUM(F222:F228)</f>
        <v/>
      </c>
      <c r="G221" s="145">
        <f>SUM(G222:G228)</f>
        <v/>
      </c>
      <c r="H221" s="145">
        <f>SUM(H222:H228)</f>
        <v/>
      </c>
      <c r="I221" s="145">
        <f>SUM(I222:I228)</f>
        <v/>
      </c>
      <c r="J221" s="44" t="n"/>
      <c r="K221" s="44" t="n"/>
      <c r="L221" s="44" t="n"/>
    </row>
    <row r="222">
      <c r="A222" s="19" t="inlineStr">
        <is>
          <t xml:space="preserve"> of which: solid fuels from coal</t>
        </is>
      </c>
      <c r="B222" s="19" t="inlineStr">
        <is>
          <t>PJ</t>
        </is>
      </c>
      <c r="C222" s="145">
        <f>(SUM('INDUSTRY_EII (DB)'!C253:C257)+SUM('INDUSTRY_Light (DB)'!C42:C46)+'BUILDINGS_RESID (DB)'!C124+'BUILDINGS_COM (DB)'!C124)*10^3</f>
        <v/>
      </c>
      <c r="D222" s="145">
        <f>(SUM('INDUSTRY_EII (DB)'!D253:D257)+SUM('INDUSTRY_Light (DB)'!D42:D46)+'BUILDINGS_RESID (DB)'!D124+'BUILDINGS_COM (DB)'!D124)*10^3</f>
        <v/>
      </c>
      <c r="E222" s="145">
        <f>(SUM('INDUSTRY_EII (DB)'!E253:E257)+SUM('INDUSTRY_Light (DB)'!E42:E46)+'BUILDINGS_RESID (DB)'!E124+'BUILDINGS_COM (DB)'!E124)*10^3</f>
        <v/>
      </c>
      <c r="F222" s="145">
        <f>(SUM('INDUSTRY_EII (DB)'!F253:F257)+SUM('INDUSTRY_Light (DB)'!F42:F46)+'BUILDINGS_RESID (DB)'!F124+'BUILDINGS_COM (DB)'!F124)*10^3</f>
        <v/>
      </c>
      <c r="G222" s="145">
        <f>(SUM('INDUSTRY_EII (DB)'!G253:G257)+SUM('INDUSTRY_Light (DB)'!G42:G46)+'BUILDINGS_RESID (DB)'!G124+'BUILDINGS_COM (DB)'!G124)*10^3</f>
        <v/>
      </c>
      <c r="H222" s="145">
        <f>(SUM('INDUSTRY_EII (DB)'!H253:H257)+SUM('INDUSTRY_Light (DB)'!H42:H46)+'BUILDINGS_RESID (DB)'!H124+'BUILDINGS_COM (DB)'!H124)*10^3</f>
        <v/>
      </c>
      <c r="I222" s="145">
        <f>(SUM('INDUSTRY_EII (DB)'!I253:I257)+SUM('INDUSTRY_Light (DB)'!I42:I46)+'BUILDINGS_RESID (DB)'!I124+'BUILDINGS_COM (DB)'!I124)*10^3</f>
        <v/>
      </c>
      <c r="J222" s="44" t="n"/>
      <c r="K222" s="44" t="n"/>
      <c r="L222" s="44" t="n"/>
    </row>
    <row r="223">
      <c r="A223" s="19" t="inlineStr">
        <is>
          <t xml:space="preserve"> of which: solid fuels from biomass and renewables</t>
        </is>
      </c>
      <c r="B223" s="19" t="inlineStr">
        <is>
          <t>PJ</t>
        </is>
      </c>
      <c r="C223" s="145">
        <f>SUM('INDUSTRY_EII (DB)'!C265+'INDUSTRY_Light (DB)'!C54+'BUILDINGS_RESID (DB)'!C130+'BUILDINGS_COM (DB)'!C130)*10^3</f>
        <v/>
      </c>
      <c r="D223" s="145">
        <f>SUM('INDUSTRY_EII (DB)'!D265+'INDUSTRY_Light (DB)'!D54+'BUILDINGS_RESID (DB)'!D130+'BUILDINGS_COM (DB)'!D130)*10^3</f>
        <v/>
      </c>
      <c r="E223" s="145">
        <f>SUM('INDUSTRY_EII (DB)'!E265+'INDUSTRY_Light (DB)'!E54+'BUILDINGS_RESID (DB)'!E130+'BUILDINGS_COM (DB)'!E130)*10^3</f>
        <v/>
      </c>
      <c r="F223" s="145">
        <f>SUM('INDUSTRY_EII (DB)'!F265+'INDUSTRY_Light (DB)'!F54+'BUILDINGS_RESID (DB)'!F130+'BUILDINGS_COM (DB)'!F130)*10^3</f>
        <v/>
      </c>
      <c r="G223" s="145">
        <f>SUM('INDUSTRY_EII (DB)'!G265+'INDUSTRY_Light (DB)'!G54+'BUILDINGS_RESID (DB)'!G130+'BUILDINGS_COM (DB)'!G130)*10^3</f>
        <v/>
      </c>
      <c r="H223" s="145">
        <f>SUM('INDUSTRY_EII (DB)'!H265+'INDUSTRY_Light (DB)'!H54+'BUILDINGS_RESID (DB)'!H130+'BUILDINGS_COM (DB)'!H130)*10^3</f>
        <v/>
      </c>
      <c r="I223" s="145">
        <f>SUM('INDUSTRY_EII (DB)'!I265+'INDUSTRY_Light (DB)'!I54+'BUILDINGS_RESID (DB)'!I130+'BUILDINGS_COM (DB)'!I130)*10^3</f>
        <v/>
      </c>
      <c r="J223" s="44" t="n"/>
      <c r="K223" s="44" t="n"/>
      <c r="L223" s="44" t="n"/>
    </row>
    <row r="224">
      <c r="A224" s="19" t="inlineStr">
        <is>
          <t xml:space="preserve"> of which: liquid fossil fuels</t>
        </is>
      </c>
      <c r="B224" s="19" t="inlineStr">
        <is>
          <t>PJ</t>
        </is>
      </c>
      <c r="C224" s="145">
        <f>('TRANSP_PASS (DB)'!C252+'TRANSP_FREIGHT (DB)'!C149+SUM('INDUSTRY_EII (DB)'!C258:C263)+SUM('INDUSTRY_Light (DB)'!C48:C52)+'BUILDINGS_RESID (DB)'!C122+'BUILDINGS_COM (DB)'!C122+'AFOLU (DB)'!C108+'AFOLU (DB)'!C134)*10^3</f>
        <v/>
      </c>
      <c r="D224" s="145">
        <f>'TRANSP_PASS (DB)'!D252+'TRANSP_FREIGHT (DB)'!D149+SUM('INDUSTRY_EII (DB)'!D258:D263)+SUM('INDUSTRY_Light (DB)'!D48:D52)+'BUILDINGS_RESID (DB)'!D122+'BUILDINGS_COM (DB)'!D122+'AFOLU (DB)'!D108+'AFOLU (DB)'!D134</f>
        <v/>
      </c>
      <c r="E224" s="145">
        <f>'TRANSP_PASS (DB)'!E252+'TRANSP_FREIGHT (DB)'!E149+SUM('INDUSTRY_EII (DB)'!E258:E263)+SUM('INDUSTRY_Light (DB)'!E48:E52)+'BUILDINGS_RESID (DB)'!E122+'BUILDINGS_COM (DB)'!E122+'AFOLU (DB)'!E108+'AFOLU (DB)'!E134</f>
        <v/>
      </c>
      <c r="F224" s="145">
        <f>'TRANSP_PASS (DB)'!F252+'TRANSP_FREIGHT (DB)'!F149+SUM('INDUSTRY_EII (DB)'!F258:F263)+SUM('INDUSTRY_Light (DB)'!F48:F52)+'BUILDINGS_RESID (DB)'!F122+'BUILDINGS_COM (DB)'!F122+'AFOLU (DB)'!F108+'AFOLU (DB)'!F134</f>
        <v/>
      </c>
      <c r="G224" s="145">
        <f>'TRANSP_PASS (DB)'!G252+'TRANSP_FREIGHT (DB)'!G149+SUM('INDUSTRY_EII (DB)'!G258:G263)+SUM('INDUSTRY_Light (DB)'!G48:G52)+'BUILDINGS_RESID (DB)'!G122+'BUILDINGS_COM (DB)'!G122+'AFOLU (DB)'!G108+'AFOLU (DB)'!G134</f>
        <v/>
      </c>
      <c r="H224" s="145">
        <f>'TRANSP_PASS (DB)'!H252+'TRANSP_FREIGHT (DB)'!H149+SUM('INDUSTRY_EII (DB)'!H258:H263)+SUM('INDUSTRY_Light (DB)'!H48:H52)+'BUILDINGS_RESID (DB)'!H122+'BUILDINGS_COM (DB)'!H122+'AFOLU (DB)'!H108+'AFOLU (DB)'!H134</f>
        <v/>
      </c>
      <c r="I224" s="145">
        <f>'TRANSP_PASS (DB)'!I252+'TRANSP_FREIGHT (DB)'!I149+SUM('INDUSTRY_EII (DB)'!I258:I263)+SUM('INDUSTRY_Light (DB)'!I48:I52)+'BUILDINGS_RESID (DB)'!I122+'BUILDINGS_COM (DB)'!I122+'AFOLU (DB)'!I108+'AFOLU (DB)'!I134</f>
        <v/>
      </c>
      <c r="J224" s="44" t="n"/>
      <c r="K224" s="44" t="n"/>
      <c r="L224" s="44" t="n"/>
    </row>
    <row r="225">
      <c r="A225" s="19" t="inlineStr">
        <is>
          <t xml:space="preserve"> of which: liquid non-fossil fuels</t>
        </is>
      </c>
      <c r="B225" s="19" t="inlineStr">
        <is>
          <t>PJ</t>
        </is>
      </c>
      <c r="C225" s="145">
        <f>('TRANSP_PASS (DB)'!C255+'TRANSP_FREIGHT (DB)'!C150+'BUILDINGS_RESID (DB)'!C127+'BUILDINGS_COM (DB)'!C127+'AFOLU (DB)'!C109+'AFOLU (DB)'!C135)*10^3</f>
        <v/>
      </c>
      <c r="D225" s="145">
        <f>('TRANSP_PASS (DB)'!D255+'TRANSP_FREIGHT (DB)'!D150+'BUILDINGS_RESID (DB)'!D127+'BUILDINGS_COM (DB)'!D127+'AFOLU (DB)'!D109+'AFOLU (DB)'!D135)*10^3</f>
        <v/>
      </c>
      <c r="E225" s="145">
        <f>('TRANSP_PASS (DB)'!E255+'TRANSP_FREIGHT (DB)'!E150+'BUILDINGS_RESID (DB)'!E127+'BUILDINGS_COM (DB)'!E127+'AFOLU (DB)'!E109+'AFOLU (DB)'!E135)*10^3</f>
        <v/>
      </c>
      <c r="F225" s="145">
        <f>('TRANSP_PASS (DB)'!F255+'TRANSP_FREIGHT (DB)'!F150+'BUILDINGS_RESID (DB)'!F127+'BUILDINGS_COM (DB)'!F127+'AFOLU (DB)'!F109+'AFOLU (DB)'!F135)*10^3</f>
        <v/>
      </c>
      <c r="G225" s="145">
        <f>('TRANSP_PASS (DB)'!G255+'TRANSP_FREIGHT (DB)'!G150+'BUILDINGS_RESID (DB)'!G127+'BUILDINGS_COM (DB)'!G127+'AFOLU (DB)'!G109+'AFOLU (DB)'!G135)*10^3</f>
        <v/>
      </c>
      <c r="H225" s="145">
        <f>('TRANSP_PASS (DB)'!H255+'TRANSP_FREIGHT (DB)'!H150+'BUILDINGS_RESID (DB)'!H127+'BUILDINGS_COM (DB)'!H127+'AFOLU (DB)'!H109+'AFOLU (DB)'!H135)*10^3</f>
        <v/>
      </c>
      <c r="I225" s="145">
        <f>('TRANSP_PASS (DB)'!I255+'TRANSP_FREIGHT (DB)'!I150+'BUILDINGS_RESID (DB)'!I127+'BUILDINGS_COM (DB)'!I127+'AFOLU (DB)'!I109+'AFOLU (DB)'!I135)*10^3</f>
        <v/>
      </c>
      <c r="J225" s="44" t="n"/>
      <c r="K225" s="44" t="n"/>
      <c r="L225" s="44" t="n"/>
    </row>
    <row r="226">
      <c r="A226" s="19" t="inlineStr">
        <is>
          <t xml:space="preserve"> of which: gas fossil fuels (natural gas, H2 from natural gas…)</t>
        </is>
      </c>
      <c r="B226" s="19" t="inlineStr">
        <is>
          <t>PJ</t>
        </is>
      </c>
      <c r="C226" s="145">
        <f>('TRANSP_PASS (DB)'!C389+'TRANSP_FREIGHT (DB)'!C154+'INDUSTRY_EII (DB)'!C264+'INDUSTRY_Light (DB)'!C53+'BUILDINGS_RESID (DB)'!C123+'BUILDINGS_COM (DB)'!C123)*10^3</f>
        <v/>
      </c>
      <c r="D226" s="145">
        <f>('TRANSP_PASS (DB)'!D389+'TRANSP_FREIGHT (DB)'!D154+'INDUSTRY_EII (DB)'!D264+'INDUSTRY_Light (DB)'!D53+'BUILDINGS_RESID (DB)'!D123+'BUILDINGS_COM (DB)'!D123)*10^3</f>
        <v/>
      </c>
      <c r="E226" s="145">
        <f>('TRANSP_PASS (DB)'!E389+'TRANSP_FREIGHT (DB)'!E154+'INDUSTRY_EII (DB)'!E264+'INDUSTRY_Light (DB)'!E53+'BUILDINGS_RESID (DB)'!E123+'BUILDINGS_COM (DB)'!E123)*10^3</f>
        <v/>
      </c>
      <c r="F226" s="145">
        <f>('TRANSP_PASS (DB)'!F389+'TRANSP_FREIGHT (DB)'!F154+'INDUSTRY_EII (DB)'!F264+'INDUSTRY_Light (DB)'!F53+'BUILDINGS_RESID (DB)'!F123+'BUILDINGS_COM (DB)'!F123)*10^3</f>
        <v/>
      </c>
      <c r="G226" s="145">
        <f>('TRANSP_PASS (DB)'!G389+'TRANSP_FREIGHT (DB)'!G154+'INDUSTRY_EII (DB)'!G264+'INDUSTRY_Light (DB)'!G53+'BUILDINGS_RESID (DB)'!G123+'BUILDINGS_COM (DB)'!G123)*10^3</f>
        <v/>
      </c>
      <c r="H226" s="145">
        <f>('TRANSP_PASS (DB)'!H389+'TRANSP_FREIGHT (DB)'!H154+'INDUSTRY_EII (DB)'!H264+'INDUSTRY_Light (DB)'!H53+'BUILDINGS_RESID (DB)'!H123+'BUILDINGS_COM (DB)'!H123)*10^3</f>
        <v/>
      </c>
      <c r="I226" s="145">
        <f>('TRANSP_PASS (DB)'!I389+'TRANSP_FREIGHT (DB)'!I154+'INDUSTRY_EII (DB)'!I264+'INDUSTRY_Light (DB)'!I53+'BUILDINGS_RESID (DB)'!I123+'BUILDINGS_COM (DB)'!I123)*10^3</f>
        <v/>
      </c>
      <c r="J226" s="44" t="n"/>
      <c r="K226" s="44" t="n"/>
      <c r="L226" s="44" t="n"/>
    </row>
    <row r="227">
      <c r="A227" s="19" t="inlineStr">
        <is>
          <t xml:space="preserve"> of which: gas non-fossil fuels (e.g. biogas, syngas, renewable H2…)</t>
        </is>
      </c>
      <c r="B227" s="19" t="inlineStr">
        <is>
          <t>PJ</t>
        </is>
      </c>
      <c r="C227" s="145">
        <f>('TRANSP_PASS (DB)'!C393+'TRANSP_FREIGHT (DB)'!C155+'BUILDINGS_RESID (DB)'!C128+'BUILDINGS_RESID (DB)'!C129+'BUILDINGS_COM (DB)'!C128+'BUILDINGS_COM (DB)'!C129)*10^3</f>
        <v/>
      </c>
      <c r="D227" s="145">
        <f>('TRANSP_PASS (DB)'!D393+'TRANSP_FREIGHT (DB)'!D155+'BUILDINGS_RESID (DB)'!D128+'BUILDINGS_RESID (DB)'!D129+'BUILDINGS_COM (DB)'!D128+'BUILDINGS_COM (DB)'!D129)*10^3</f>
        <v/>
      </c>
      <c r="E227" s="145">
        <f>('TRANSP_PASS (DB)'!E393+'TRANSP_FREIGHT (DB)'!E155+'BUILDINGS_RESID (DB)'!E128+'BUILDINGS_RESID (DB)'!E129+'BUILDINGS_COM (DB)'!E128+'BUILDINGS_COM (DB)'!E129)*10^3</f>
        <v/>
      </c>
      <c r="F227" s="145">
        <f>('TRANSP_PASS (DB)'!F393+'TRANSP_FREIGHT (DB)'!F155+'BUILDINGS_RESID (DB)'!F128+'BUILDINGS_RESID (DB)'!F129+'BUILDINGS_COM (DB)'!F128+'BUILDINGS_COM (DB)'!F129)*10^3</f>
        <v/>
      </c>
      <c r="G227" s="145">
        <f>('TRANSP_PASS (DB)'!G393+'TRANSP_FREIGHT (DB)'!G155+'BUILDINGS_RESID (DB)'!G128+'BUILDINGS_RESID (DB)'!G129+'BUILDINGS_COM (DB)'!G128+'BUILDINGS_COM (DB)'!G129)*10^3</f>
        <v/>
      </c>
      <c r="H227" s="145">
        <f>('TRANSP_PASS (DB)'!H393+'TRANSP_FREIGHT (DB)'!H155+'BUILDINGS_RESID (DB)'!H128+'BUILDINGS_RESID (DB)'!H129+'BUILDINGS_COM (DB)'!H128+'BUILDINGS_COM (DB)'!H129)*10^3</f>
        <v/>
      </c>
      <c r="I227" s="145">
        <f>('TRANSP_PASS (DB)'!I393+'TRANSP_FREIGHT (DB)'!I155+'BUILDINGS_RESID (DB)'!I128+'BUILDINGS_RESID (DB)'!I129+'BUILDINGS_COM (DB)'!I128+'BUILDINGS_COM (DB)'!I129)*10^3</f>
        <v/>
      </c>
      <c r="J227" s="44" t="n"/>
      <c r="K227" s="44" t="n"/>
      <c r="L227" s="44" t="n"/>
    </row>
    <row r="228">
      <c r="A228" s="194" t="inlineStr">
        <is>
          <t xml:space="preserve"> of which: electricity</t>
        </is>
      </c>
      <c r="B228" s="19" t="inlineStr">
        <is>
          <t>PJ</t>
        </is>
      </c>
      <c r="C228" s="145">
        <f>('TRANSP_PASS (DB)'!C254+'TRANSP_FREIGHT (DB)'!C153+'INDUSTRY_EII (DB)'!C267+'INDUSTRY_Light (DB)'!C57+'BUILDINGS_RESID (DB)'!C126+'BUILDINGS_COM (DB)'!C126+'AFOLU (DB)'!C110+'AFOLU (DB)'!C110+'AFOLU (DB)'!C136)*10^3</f>
        <v/>
      </c>
      <c r="D228" s="145">
        <f>('TRANSP_PASS (DB)'!D254+'TRANSP_FREIGHT (DB)'!D153+'INDUSTRY_EII (DB)'!D267+'INDUSTRY_Light (DB)'!D57+'BUILDINGS_RESID (DB)'!D126+'BUILDINGS_COM (DB)'!D126+'AFOLU (DB)'!D110+'AFOLU (DB)'!D110+'AFOLU (DB)'!D136)*10^3</f>
        <v/>
      </c>
      <c r="E228" s="145">
        <f>('TRANSP_PASS (DB)'!E254+'TRANSP_FREIGHT (DB)'!E153+'INDUSTRY_EII (DB)'!E267+'INDUSTRY_Light (DB)'!E57+'BUILDINGS_RESID (DB)'!E126+'BUILDINGS_COM (DB)'!E126+'AFOLU (DB)'!E110+'AFOLU (DB)'!E110+'AFOLU (DB)'!E136)*10^3</f>
        <v/>
      </c>
      <c r="F228" s="145">
        <f>('TRANSP_PASS (DB)'!F254+'TRANSP_FREIGHT (DB)'!F153+'INDUSTRY_EII (DB)'!F267+'INDUSTRY_Light (DB)'!F57+'BUILDINGS_RESID (DB)'!F126+'BUILDINGS_COM (DB)'!F126+'AFOLU (DB)'!F110+'AFOLU (DB)'!F110+'AFOLU (DB)'!F136)*10^3</f>
        <v/>
      </c>
      <c r="G228" s="145">
        <f>('TRANSP_PASS (DB)'!G254+'TRANSP_FREIGHT (DB)'!G153+'INDUSTRY_EII (DB)'!G267+'INDUSTRY_Light (DB)'!G57+'BUILDINGS_RESID (DB)'!G126+'BUILDINGS_COM (DB)'!G126+'AFOLU (DB)'!G110+'AFOLU (DB)'!G110+'AFOLU (DB)'!G136)*10^3</f>
        <v/>
      </c>
      <c r="H228" s="145">
        <f>('TRANSP_PASS (DB)'!H254+'TRANSP_FREIGHT (DB)'!H153+'INDUSTRY_EII (DB)'!H267+'INDUSTRY_Light (DB)'!H57+'BUILDINGS_RESID (DB)'!H126+'BUILDINGS_COM (DB)'!H126+'AFOLU (DB)'!H110+'AFOLU (DB)'!H110+'AFOLU (DB)'!H136)*10^3</f>
        <v/>
      </c>
      <c r="I228" s="145">
        <f>('TRANSP_PASS (DB)'!I254+'TRANSP_FREIGHT (DB)'!I153+'INDUSTRY_EII (DB)'!I267+'INDUSTRY_Light (DB)'!I57+'BUILDINGS_RESID (DB)'!I126+'BUILDINGS_COM (DB)'!I126+'AFOLU (DB)'!I110+'AFOLU (DB)'!I110+'AFOLU (DB)'!I136)*10^3</f>
        <v/>
      </c>
      <c r="J228" s="44" t="n"/>
      <c r="K228" s="44" t="n"/>
      <c r="L228" s="44" t="n"/>
    </row>
    <row r="229" ht="13.95" customHeight="1">
      <c r="A229" s="19" t="inlineStr">
        <is>
          <t xml:space="preserve">      of which: electricity from fossil fuels</t>
        </is>
      </c>
      <c r="B229" s="19" t="inlineStr">
        <is>
          <t>PJ</t>
        </is>
      </c>
      <c r="C229" s="145">
        <f>(SUM('POWER (DB)'!C43:C48)/'POWER (DB)'!C59)*3.6*C228</f>
        <v/>
      </c>
      <c r="D229" s="145">
        <f>(SUM('POWER (DB)'!D43:D48)/'POWER (DB)'!D59)*3.6*D228</f>
        <v/>
      </c>
      <c r="E229" s="145">
        <f>(SUM('POWER (DB)'!E43:E48)/'POWER (DB)'!E59)*3.6*E228</f>
        <v/>
      </c>
      <c r="F229" s="145">
        <f>(SUM('POWER (DB)'!F43:F48)/'POWER (DB)'!F59)*3.6*F228</f>
        <v/>
      </c>
      <c r="G229" s="145">
        <f>(SUM('POWER (DB)'!G43:G48)/'POWER (DB)'!G59)*3.6*G228</f>
        <v/>
      </c>
      <c r="H229" s="145">
        <f>(SUM('POWER (DB)'!H43:H48)/'POWER (DB)'!H59)*3.6*H228</f>
        <v/>
      </c>
      <c r="I229" s="145">
        <f>(SUM('POWER (DB)'!I43:I48)/'POWER (DB)'!I59)*3.6*I228</f>
        <v/>
      </c>
      <c r="J229" s="44" t="n"/>
      <c r="K229" s="44" t="n"/>
      <c r="L229" s="44" t="n"/>
    </row>
    <row r="230">
      <c r="A230" s="19" t="inlineStr">
        <is>
          <t xml:space="preserve">     of which: electricity from non fossil fuels</t>
        </is>
      </c>
      <c r="B230" s="19" t="inlineStr">
        <is>
          <t>PJ</t>
        </is>
      </c>
      <c r="C230" s="145">
        <f>(SUM('POWER (DB)'!C49:C58)/'POWER (DB)'!C59)*C228</f>
        <v/>
      </c>
      <c r="D230" s="145">
        <f>(SUM('POWER (DB)'!D49:D58)/'POWER (DB)'!D59)*D228</f>
        <v/>
      </c>
      <c r="E230" s="145">
        <f>(SUM('POWER (DB)'!E49:E58)/'POWER (DB)'!E59)*E228</f>
        <v/>
      </c>
      <c r="F230" s="145">
        <f>(SUM('POWER (DB)'!F49:F58)/'POWER (DB)'!F59)*F228</f>
        <v/>
      </c>
      <c r="G230" s="145">
        <f>(SUM('POWER (DB)'!G49:G58)/'POWER (DB)'!G59)*G228</f>
        <v/>
      </c>
      <c r="H230" s="145">
        <f>(SUM('POWER (DB)'!H49:H58)/'POWER (DB)'!H59)*H228</f>
        <v/>
      </c>
      <c r="I230" s="145">
        <f>(SUM('POWER (DB)'!I49:I58)/'POWER (DB)'!I59)*I228</f>
        <v/>
      </c>
      <c r="J230" s="44" t="n"/>
      <c r="K230" s="44" t="n"/>
      <c r="L230" s="44" t="n"/>
    </row>
    <row r="231">
      <c r="A231" s="17" t="inlineStr">
        <is>
          <t>Energy consumption in energy industries by type of fuels</t>
        </is>
      </c>
      <c r="B231" s="17" t="n"/>
      <c r="C231" s="17" t="n"/>
      <c r="D231" s="17" t="n"/>
      <c r="E231" s="17" t="n"/>
      <c r="F231" s="17" t="n"/>
      <c r="G231" s="17" t="n"/>
      <c r="H231" s="17" t="n"/>
      <c r="I231" s="17" t="n"/>
      <c r="J231" s="44" t="n"/>
      <c r="K231" s="44" t="n"/>
      <c r="L231" s="44" t="n"/>
    </row>
    <row r="232">
      <c r="A232" s="19" t="inlineStr">
        <is>
          <t xml:space="preserve">Total energy </t>
        </is>
      </c>
      <c r="B232" s="19" t="inlineStr">
        <is>
          <t>PJ</t>
        </is>
      </c>
      <c r="C232" s="145">
        <f>SUM(C233:C236)</f>
        <v/>
      </c>
      <c r="D232" s="145">
        <f>SUM(D233:D236)</f>
        <v/>
      </c>
      <c r="E232" s="145">
        <f>SUM(E233:E236)</f>
        <v/>
      </c>
      <c r="F232" s="145">
        <f>SUM(F233:F236)</f>
        <v/>
      </c>
      <c r="G232" s="145">
        <f>SUM(G233:G236)</f>
        <v/>
      </c>
      <c r="H232" s="145">
        <f>SUM(H233:H236)</f>
        <v/>
      </c>
      <c r="I232" s="145">
        <f>SUM(I233:I236)</f>
        <v/>
      </c>
      <c r="J232" s="44" t="n"/>
      <c r="K232" s="44" t="n"/>
      <c r="L232" s="44" t="n"/>
    </row>
    <row r="233">
      <c r="A233" s="19" t="inlineStr">
        <is>
          <t xml:space="preserve"> of which: non-electric fossil fuels</t>
        </is>
      </c>
      <c r="B233" s="19" t="inlineStr">
        <is>
          <t>PJ</t>
        </is>
      </c>
      <c r="C233" s="145">
        <f>('EXTRACTIVE ENERGY INDUSTR (DB)'!C56+'OTHER ENERGY INDUSTRIES (DB)'!C57+'OTHER ENERGY INDUSTRIES (DB)'!C58+'OTHER ENERGY INDUSTRIES (DB)'!C60+'OTHER ENERGY INDUSTRIES (DB)'!C156+'OTHER ENERGY INDUSTRIES (DB)'!C158+'OTHER ENERGY INDUSTRIES (DB)'!C159+'OTHER ENERGY INDUSTRIES (DB)'!C255)*10^3</f>
        <v/>
      </c>
      <c r="D233" s="145">
        <f>('EXTRACTIVE ENERGY INDUSTR (DB)'!D56+'OTHER ENERGY INDUSTRIES (DB)'!D57+'OTHER ENERGY INDUSTRIES (DB)'!D58+'OTHER ENERGY INDUSTRIES (DB)'!D60+'OTHER ENERGY INDUSTRIES (DB)'!D156+'OTHER ENERGY INDUSTRIES (DB)'!D158+'OTHER ENERGY INDUSTRIES (DB)'!D159+'OTHER ENERGY INDUSTRIES (DB)'!D255)*10^3</f>
        <v/>
      </c>
      <c r="E233" s="145">
        <f>('EXTRACTIVE ENERGY INDUSTR (DB)'!E56+'OTHER ENERGY INDUSTRIES (DB)'!E57+'OTHER ENERGY INDUSTRIES (DB)'!E58+'OTHER ENERGY INDUSTRIES (DB)'!E60+'OTHER ENERGY INDUSTRIES (DB)'!E156+'OTHER ENERGY INDUSTRIES (DB)'!E158+'OTHER ENERGY INDUSTRIES (DB)'!E159+'OTHER ENERGY INDUSTRIES (DB)'!E255)*10^3</f>
        <v/>
      </c>
      <c r="F233" s="145">
        <f>('EXTRACTIVE ENERGY INDUSTR (DB)'!F56+'OTHER ENERGY INDUSTRIES (DB)'!F57+'OTHER ENERGY INDUSTRIES (DB)'!F58+'OTHER ENERGY INDUSTRIES (DB)'!F60+'OTHER ENERGY INDUSTRIES (DB)'!F156+'OTHER ENERGY INDUSTRIES (DB)'!F158+'OTHER ENERGY INDUSTRIES (DB)'!F159+'OTHER ENERGY INDUSTRIES (DB)'!F255)*10^3</f>
        <v/>
      </c>
      <c r="G233" s="145">
        <f>('EXTRACTIVE ENERGY INDUSTR (DB)'!G56+'OTHER ENERGY INDUSTRIES (DB)'!G57+'OTHER ENERGY INDUSTRIES (DB)'!G58+'OTHER ENERGY INDUSTRIES (DB)'!G60+'OTHER ENERGY INDUSTRIES (DB)'!G156+'OTHER ENERGY INDUSTRIES (DB)'!G158+'OTHER ENERGY INDUSTRIES (DB)'!G159+'OTHER ENERGY INDUSTRIES (DB)'!G255)*10^3</f>
        <v/>
      </c>
      <c r="H233" s="145">
        <f>('EXTRACTIVE ENERGY INDUSTR (DB)'!H56+'OTHER ENERGY INDUSTRIES (DB)'!H57+'OTHER ENERGY INDUSTRIES (DB)'!H58+'OTHER ENERGY INDUSTRIES (DB)'!H60+'OTHER ENERGY INDUSTRIES (DB)'!H156+'OTHER ENERGY INDUSTRIES (DB)'!H158+'OTHER ENERGY INDUSTRIES (DB)'!H159+'OTHER ENERGY INDUSTRIES (DB)'!H255)*10^3</f>
        <v/>
      </c>
      <c r="I233" s="145">
        <f>('EXTRACTIVE ENERGY INDUSTR (DB)'!I56+'OTHER ENERGY INDUSTRIES (DB)'!I57+'OTHER ENERGY INDUSTRIES (DB)'!I58+'OTHER ENERGY INDUSTRIES (DB)'!I60+'OTHER ENERGY INDUSTRIES (DB)'!I156+'OTHER ENERGY INDUSTRIES (DB)'!I158+'OTHER ENERGY INDUSTRIES (DB)'!I159+'OTHER ENERGY INDUSTRIES (DB)'!I255)*10^3</f>
        <v/>
      </c>
      <c r="J233" s="44" t="n"/>
      <c r="K233" s="44" t="n"/>
      <c r="L233" s="44" t="n"/>
    </row>
    <row r="234">
      <c r="A234" s="19" t="inlineStr">
        <is>
          <t xml:space="preserve"> of which: non-electric non fossil fuels</t>
        </is>
      </c>
      <c r="B234" s="19" t="inlineStr">
        <is>
          <t>PJ</t>
        </is>
      </c>
      <c r="C234" s="145">
        <f>('OTHER ENERGY INDUSTRIES (DB)'!C59+'OTHER ENERGY INDUSTRIES (DB)'!C157+'OTHER ENERGY INDUSTRIES (DB)'!C253)*10^3</f>
        <v/>
      </c>
      <c r="D234" s="145">
        <f>('OTHER ENERGY INDUSTRIES (DB)'!D59+'OTHER ENERGY INDUSTRIES (DB)'!D157+'OTHER ENERGY INDUSTRIES (DB)'!D253)*10^3</f>
        <v/>
      </c>
      <c r="E234" s="145">
        <f>('OTHER ENERGY INDUSTRIES (DB)'!E59+'OTHER ENERGY INDUSTRIES (DB)'!E157+'OTHER ENERGY INDUSTRIES (DB)'!E253)*10^3</f>
        <v/>
      </c>
      <c r="F234" s="145">
        <f>('OTHER ENERGY INDUSTRIES (DB)'!F59+'OTHER ENERGY INDUSTRIES (DB)'!F157+'OTHER ENERGY INDUSTRIES (DB)'!F253)*10^3</f>
        <v/>
      </c>
      <c r="G234" s="145">
        <f>('OTHER ENERGY INDUSTRIES (DB)'!G59+'OTHER ENERGY INDUSTRIES (DB)'!G157+'OTHER ENERGY INDUSTRIES (DB)'!G253)*10^3</f>
        <v/>
      </c>
      <c r="H234" s="145">
        <f>('OTHER ENERGY INDUSTRIES (DB)'!H59+'OTHER ENERGY INDUSTRIES (DB)'!H157+'OTHER ENERGY INDUSTRIES (DB)'!H253)*10^3</f>
        <v/>
      </c>
      <c r="I234" s="145">
        <f>('OTHER ENERGY INDUSTRIES (DB)'!I59+'OTHER ENERGY INDUSTRIES (DB)'!I157+'OTHER ENERGY INDUSTRIES (DB)'!I253)*10^3</f>
        <v/>
      </c>
      <c r="J234" s="44" t="n"/>
      <c r="K234" s="44" t="n"/>
      <c r="L234" s="44" t="n"/>
    </row>
    <row r="235" ht="13.95" customHeight="1">
      <c r="A235" s="19" t="inlineStr">
        <is>
          <t xml:space="preserve"> of which: electricity from fossil fuels</t>
        </is>
      </c>
      <c r="B235" s="19" t="inlineStr">
        <is>
          <t>PJ</t>
        </is>
      </c>
      <c r="C235" s="145">
        <f>(SUM('POWER (DB)'!C43:C48)/'POWER (DB)'!C59)*(C170+'EXTRACTIVE ENERGY INDUSTR (DB)'!C53+'OTHER ENERGY INDUSTRIES (DB)'!C51+'OTHER ENERGY INDUSTRIES (DB)'!C150+'OTHER ENERGY INDUSTRIES (DB)'!C251)*3.6</f>
        <v/>
      </c>
      <c r="D235" s="145">
        <f>(SUM('POWER (DB)'!D43:D48)/'POWER (DB)'!D59)*(D170+'EXTRACTIVE ENERGY INDUSTR (DB)'!D53+'OTHER ENERGY INDUSTRIES (DB)'!D51+'OTHER ENERGY INDUSTRIES (DB)'!D150+'OTHER ENERGY INDUSTRIES (DB)'!D251)*3.6</f>
        <v/>
      </c>
      <c r="E235" s="145">
        <f>(SUM('POWER (DB)'!E43:E48)/'POWER (DB)'!E59)*(E170+'EXTRACTIVE ENERGY INDUSTR (DB)'!E53+'OTHER ENERGY INDUSTRIES (DB)'!E51+'OTHER ENERGY INDUSTRIES (DB)'!E150+'OTHER ENERGY INDUSTRIES (DB)'!E251)*3.6</f>
        <v/>
      </c>
      <c r="F235" s="145">
        <f>(SUM('POWER (DB)'!F43:F48)/'POWER (DB)'!F59)*(F170+'EXTRACTIVE ENERGY INDUSTR (DB)'!F53+'OTHER ENERGY INDUSTRIES (DB)'!F51+'OTHER ENERGY INDUSTRIES (DB)'!F150+'OTHER ENERGY INDUSTRIES (DB)'!F251)*3.6</f>
        <v/>
      </c>
      <c r="G235" s="145">
        <f>(SUM('POWER (DB)'!G43:G48)/'POWER (DB)'!G59)*(G170+'EXTRACTIVE ENERGY INDUSTR (DB)'!G53+'OTHER ENERGY INDUSTRIES (DB)'!G51+'OTHER ENERGY INDUSTRIES (DB)'!G150+'OTHER ENERGY INDUSTRIES (DB)'!G251)*3.6</f>
        <v/>
      </c>
      <c r="H235" s="145">
        <f>(SUM('POWER (DB)'!H43:H48)/'POWER (DB)'!H59)*(H170+'EXTRACTIVE ENERGY INDUSTR (DB)'!H53+'OTHER ENERGY INDUSTRIES (DB)'!H51+'OTHER ENERGY INDUSTRIES (DB)'!H150+'OTHER ENERGY INDUSTRIES (DB)'!H251)*3.6</f>
        <v/>
      </c>
      <c r="I235" s="145">
        <f>(SUM('POWER (DB)'!I43:I48)/'POWER (DB)'!I59)*(I170+'EXTRACTIVE ENERGY INDUSTR (DB)'!I53+'OTHER ENERGY INDUSTRIES (DB)'!I51+'OTHER ENERGY INDUSTRIES (DB)'!I150+'OTHER ENERGY INDUSTRIES (DB)'!I251)*3.6</f>
        <v/>
      </c>
      <c r="J235" s="44" t="n"/>
      <c r="K235" s="44" t="n"/>
      <c r="L235" s="44" t="n"/>
    </row>
    <row r="236">
      <c r="A236" s="19" t="inlineStr">
        <is>
          <t xml:space="preserve"> of which: electricity from non fossil fuels</t>
        </is>
      </c>
      <c r="B236" s="19" t="inlineStr">
        <is>
          <t>PJ</t>
        </is>
      </c>
      <c r="C236" s="145">
        <f>(SUM('POWER (DB)'!C49:C58)/'POWER (DB)'!C59)*C170*3.6</f>
        <v/>
      </c>
      <c r="D236" s="145">
        <f>(SUM('POWER (DB)'!D49:D58)/'POWER (DB)'!D59)*D170*3.6</f>
        <v/>
      </c>
      <c r="E236" s="145">
        <f>(SUM('POWER (DB)'!E49:E58)/'POWER (DB)'!E59)*E170*3.6</f>
        <v/>
      </c>
      <c r="F236" s="145">
        <f>(SUM('POWER (DB)'!F49:F58)/'POWER (DB)'!F59)*F170*3.6</f>
        <v/>
      </c>
      <c r="G236" s="145">
        <f>(SUM('POWER (DB)'!G49:G58)/'POWER (DB)'!G59)*G170*3.6</f>
        <v/>
      </c>
      <c r="H236" s="145">
        <f>(SUM('POWER (DB)'!H49:H58)/'POWER (DB)'!H59)*H170*3.6</f>
        <v/>
      </c>
      <c r="I236" s="145">
        <f>(SUM('POWER (DB)'!I49:I58)/'POWER (DB)'!I59)*I170*3.6</f>
        <v/>
      </c>
      <c r="J236" s="44" t="n"/>
      <c r="K236" s="44" t="n"/>
      <c r="L236" s="44" t="n"/>
    </row>
  </sheetData>
  <pageMargins left="0.7" right="0.7" top="0.75" bottom="0.75" header="0.3" footer="0.3"/>
  <pageSetup orientation="portrait" paperSize="9"/>
</worksheet>
</file>

<file path=xl/worksheets/sheet5.xml><?xml version="1.0" encoding="utf-8"?>
<worksheet xmlns="http://schemas.openxmlformats.org/spreadsheetml/2006/main">
  <sheetPr>
    <tabColor rgb="FF7030A0"/>
    <outlinePr summaryBelow="1" summaryRight="1"/>
    <pageSetUpPr/>
  </sheetPr>
  <dimension ref="A1:E13"/>
  <sheetViews>
    <sheetView topLeftCell="A6" zoomScale="70" zoomScaleNormal="70" workbookViewId="0">
      <selection activeCell="A7" sqref="A7:XFD7"/>
    </sheetView>
  </sheetViews>
  <sheetFormatPr baseColWidth="8" defaultColWidth="11.5546875" defaultRowHeight="14.4"/>
  <cols>
    <col width="33.44140625" customWidth="1" min="1" max="1"/>
    <col width="43.44140625" customWidth="1" min="2" max="3"/>
    <col width="67.77734375" customWidth="1" min="4" max="4"/>
    <col width="33.44140625" customWidth="1" min="5" max="5"/>
  </cols>
  <sheetData>
    <row r="1" ht="15.6" customHeight="1">
      <c r="A1" s="1" t="inlineStr">
        <is>
          <t>The Pathways Design Framework: MACRO DEMOGRAPHIC AND ECONOMIC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254.25" customHeight="1">
      <c r="A6" s="41" t="inlineStr">
        <is>
          <t>Overall summary of MACRO ECO DEMO narratives</t>
        </is>
      </c>
      <c r="B6" s="42" t="n"/>
      <c r="C6" s="42" t="n"/>
      <c r="D6" s="43" t="n"/>
      <c r="E6" s="44" t="n"/>
    </row>
    <row r="7" ht="15.6" customHeight="1">
      <c r="A7" s="40" t="n"/>
      <c r="B7" s="40" t="n"/>
      <c r="C7" s="40" t="n"/>
      <c r="D7" s="40" t="n"/>
      <c r="E7" s="40" t="n"/>
    </row>
    <row r="8" ht="78" customHeight="1">
      <c r="A8" s="41" t="inlineStr">
        <is>
          <t>1) Demographic changes</t>
        </is>
      </c>
      <c r="B8" s="42" t="n"/>
      <c r="C8" s="42" t="n"/>
      <c r="D8" s="59" t="inlineStr">
        <is>
          <t xml:space="preserve">- population growth, 
- how does the demographic structure evolve?  
- how does urban/rural spread of the population evolve? </t>
        </is>
      </c>
      <c r="E8" s="44" t="n"/>
    </row>
    <row r="9" ht="100.5" customHeight="1">
      <c r="A9" s="41" t="inlineStr">
        <is>
          <t xml:space="preserve">2) Changes in economic structure </t>
        </is>
      </c>
      <c r="B9" s="42" t="n"/>
      <c r="C9" s="42" t="n"/>
      <c r="D9" s="59" t="inlineStr">
        <is>
          <t>- How does the constitution of primary, secondary and tertiary economy and industries evolve? 
- Added value creation and sectors contributing to GDP growth
- How does the national debt evolve</t>
        </is>
      </c>
      <c r="E9" s="44" t="n"/>
    </row>
    <row r="10" ht="117" customHeight="1">
      <c r="A10" s="41" t="inlineStr">
        <is>
          <t>3) Changes in human development indicators: Economic welfare and poverty, distribution of resources and inequality, …</t>
        </is>
      </c>
      <c r="B10" s="42" t="n"/>
      <c r="C10" s="42" t="n"/>
      <c r="D10" s="59"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10" s="44" t="n"/>
    </row>
    <row r="11" ht="104.25" customHeight="1">
      <c r="A11" s="41" t="inlineStr">
        <is>
          <t>4) Public and private investments</t>
        </is>
      </c>
      <c r="B11" s="42" t="n"/>
      <c r="C11" s="42" t="n"/>
      <c r="D11" s="59"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11" s="44" t="n"/>
    </row>
    <row r="12" ht="72.75" customHeight="1">
      <c r="A12" s="41" t="inlineStr">
        <is>
          <t>5) Trade</t>
        </is>
      </c>
      <c r="B12" s="42" t="n"/>
      <c r="C12" s="42" t="n"/>
      <c r="D12" s="59" t="inlineStr">
        <is>
          <t xml:space="preserve">- How does the country's trade balance evolve? 
- How does the type and quantity of exported products evolve?
- How does the type and quantity of imported products evolve?  </t>
        </is>
      </c>
      <c r="E12" s="44" t="n"/>
    </row>
    <row r="13" ht="66" customHeight="1">
      <c r="A13" s="41" t="inlineStr">
        <is>
          <t>6) Macroeconomic risks induced by climate change</t>
        </is>
      </c>
      <c r="B13" s="42" t="n"/>
      <c r="C13" s="42" t="n"/>
      <c r="D13" s="59" t="inlineStr">
        <is>
          <t xml:space="preserve">- Inflation: does climate-related spending increase inflation? </t>
        </is>
      </c>
      <c r="E13" s="44"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1"/>
  <sheetViews>
    <sheetView zoomScale="70" zoomScaleNormal="70" workbookViewId="0">
      <selection activeCell="I12" sqref="I12"/>
    </sheetView>
  </sheetViews>
  <sheetFormatPr baseColWidth="8" defaultColWidth="11.5546875" defaultRowHeight="14.4"/>
  <cols>
    <col width="51.77734375" customWidth="1" min="1" max="1"/>
    <col width="23.21875" customWidth="1" min="2" max="2"/>
    <col width="35.77734375" customWidth="1" min="10" max="10"/>
    <col width="16.77734375" bestFit="1" customWidth="1" min="11" max="11"/>
    <col width="17.44140625" bestFit="1" customWidth="1" min="12" max="12"/>
  </cols>
  <sheetData>
    <row r="1" ht="15.6" customHeight="1">
      <c r="A1" s="1" t="inlineStr">
        <is>
          <t>The Pathways Design Framework: MACRO DEMOGRAPHIC AND ECONOMIC DASHBOARD</t>
        </is>
      </c>
      <c r="B1" s="1" t="n"/>
      <c r="C1" s="1" t="n"/>
      <c r="D1" s="1" t="n"/>
      <c r="E1" s="1" t="n"/>
      <c r="F1" s="1" t="n"/>
      <c r="G1" s="1" t="n"/>
      <c r="H1" s="1" t="n"/>
      <c r="I1" s="1" t="n"/>
      <c r="J1" s="1" t="n"/>
      <c r="K1" s="1" t="n"/>
      <c r="L1" s="1" t="n"/>
      <c r="M1" s="1" t="n"/>
      <c r="N1" s="1" t="n"/>
      <c r="O1" s="1" t="n"/>
    </row>
    <row r="2" ht="15.6" customHeight="1">
      <c r="A2" s="2" t="inlineStr">
        <is>
          <t>version Aug 2023</t>
        </is>
      </c>
      <c r="B2" s="1" t="n"/>
      <c r="C2" s="1" t="n"/>
      <c r="D2" s="1" t="n"/>
      <c r="E2" s="1" t="n"/>
      <c r="F2" s="1" t="n"/>
      <c r="G2" s="1" t="n"/>
      <c r="H2" s="1" t="n"/>
      <c r="I2" s="1" t="n"/>
      <c r="J2" s="1" t="n"/>
      <c r="K2" s="1" t="n"/>
      <c r="L2" s="1" t="n"/>
      <c r="M2" s="1" t="n"/>
      <c r="N2" s="1" t="n"/>
      <c r="O2" s="1" t="n"/>
    </row>
    <row r="3" ht="15.6" customHeight="1">
      <c r="A3" s="15" t="inlineStr">
        <is>
          <t>Scenario Name:</t>
        </is>
      </c>
      <c r="B3" s="174">
        <f>'User guide'!B12</f>
        <v/>
      </c>
      <c r="C3" s="15" t="n"/>
      <c r="D3" s="15" t="n"/>
      <c r="E3" s="15" t="n"/>
      <c r="F3" s="15" t="n"/>
      <c r="G3" s="15" t="n"/>
      <c r="H3" s="15" t="n"/>
      <c r="I3" s="15" t="n"/>
      <c r="J3" s="15" t="n"/>
      <c r="K3" s="15" t="n"/>
      <c r="L3" s="15" t="n"/>
      <c r="M3" s="15" t="n"/>
      <c r="N3" s="15" t="n"/>
      <c r="O3" s="15" t="n"/>
    </row>
    <row r="4">
      <c r="A4" s="175" t="n"/>
    </row>
    <row r="5" ht="15" customHeight="1" thickBot="1">
      <c r="A5" s="176" t="n"/>
      <c r="B5" s="176" t="n"/>
      <c r="C5" s="176" t="n"/>
      <c r="D5" s="176" t="n"/>
      <c r="E5" s="176" t="n"/>
      <c r="F5" s="176" t="n"/>
      <c r="G5" s="176" t="n"/>
      <c r="H5" s="176" t="n"/>
      <c r="I5" s="176" t="n"/>
      <c r="J5" s="176" t="n"/>
    </row>
    <row r="6">
      <c r="A6" s="63" t="n"/>
      <c r="B6" s="63" t="n"/>
      <c r="C6" s="63" t="n"/>
      <c r="D6" s="63" t="n"/>
      <c r="E6" s="63" t="n"/>
      <c r="F6" s="63" t="n"/>
      <c r="G6" s="63" t="n"/>
      <c r="H6" s="63" t="n"/>
      <c r="I6" s="63" t="n"/>
      <c r="J6" s="63" t="n"/>
    </row>
    <row r="7">
      <c r="A7" s="64" t="inlineStr">
        <is>
          <t>Extract of the Economy-wide DB TAB relevant rows for this sub-sector</t>
        </is>
      </c>
      <c r="B7" s="65" t="n"/>
      <c r="C7" s="65" t="n"/>
      <c r="D7" s="65" t="n"/>
      <c r="E7" s="65" t="n"/>
      <c r="F7" s="65" t="n"/>
      <c r="G7" s="65" t="n"/>
      <c r="H7" s="65" t="n"/>
      <c r="I7" s="65" t="n"/>
      <c r="J7" s="65" t="n"/>
    </row>
    <row r="8">
      <c r="A8" s="18" t="inlineStr">
        <is>
          <t>Population</t>
        </is>
      </c>
      <c r="B8" s="18" t="inlineStr">
        <is>
          <t>Million</t>
        </is>
      </c>
      <c r="C8" s="229">
        <f>C18</f>
        <v/>
      </c>
      <c r="D8" s="229">
        <f>D18</f>
        <v/>
      </c>
      <c r="E8" s="229">
        <f>E18</f>
        <v/>
      </c>
      <c r="F8" s="229">
        <f>F18</f>
        <v/>
      </c>
      <c r="G8" s="229">
        <f>G18</f>
        <v/>
      </c>
      <c r="H8" s="229">
        <f>H18</f>
        <v/>
      </c>
      <c r="I8" s="229">
        <f>I18</f>
        <v/>
      </c>
    </row>
    <row r="9">
      <c r="A9" s="18" t="inlineStr">
        <is>
          <t xml:space="preserve">Gross Domestic Product </t>
        </is>
      </c>
      <c r="B9" s="19" t="inlineStr">
        <is>
          <t>Billion $ USD (2015)</t>
        </is>
      </c>
      <c r="C9" s="229">
        <f>C45</f>
        <v/>
      </c>
      <c r="D9" s="229">
        <f>D45</f>
        <v/>
      </c>
      <c r="E9" s="229">
        <f>E45</f>
        <v/>
      </c>
      <c r="F9" s="229">
        <f>F45</f>
        <v/>
      </c>
      <c r="G9" s="229">
        <f>G45</f>
        <v/>
      </c>
      <c r="H9" s="229">
        <f>H45</f>
        <v/>
      </c>
      <c r="I9" s="229">
        <f>I45</f>
        <v/>
      </c>
    </row>
    <row r="10">
      <c r="A10" s="22" t="inlineStr">
        <is>
          <t>of which: Agriculture</t>
        </is>
      </c>
      <c r="B10" s="19" t="inlineStr">
        <is>
          <t>Billion $ USD (2015)</t>
        </is>
      </c>
      <c r="C10" s="152">
        <f>C99</f>
        <v/>
      </c>
      <c r="D10" s="152">
        <f>D99</f>
        <v/>
      </c>
      <c r="E10" s="152">
        <f>E99</f>
        <v/>
      </c>
      <c r="F10" s="152">
        <f>F99</f>
        <v/>
      </c>
      <c r="G10" s="152">
        <f>G99</f>
        <v/>
      </c>
      <c r="H10" s="152">
        <f>H99</f>
        <v/>
      </c>
      <c r="I10" s="152">
        <f>I99</f>
        <v/>
      </c>
    </row>
    <row r="11">
      <c r="A11" s="22" t="inlineStr">
        <is>
          <t>of which: Services</t>
        </is>
      </c>
      <c r="B11" s="19" t="inlineStr">
        <is>
          <t>Billion $ USD (2015)</t>
        </is>
      </c>
      <c r="C11" s="152">
        <f>C101</f>
        <v/>
      </c>
      <c r="D11" s="152">
        <f>D101</f>
        <v/>
      </c>
      <c r="E11" s="152">
        <f>E101</f>
        <v/>
      </c>
      <c r="F11" s="152">
        <f>F101</f>
        <v/>
      </c>
      <c r="G11" s="152">
        <f>G101</f>
        <v/>
      </c>
      <c r="H11" s="152">
        <f>H101</f>
        <v/>
      </c>
      <c r="I11" s="152">
        <f>I101</f>
        <v/>
      </c>
    </row>
    <row r="12">
      <c r="A12" s="22" t="inlineStr">
        <is>
          <t>of which: All Industries</t>
        </is>
      </c>
      <c r="B12" s="19" t="inlineStr">
        <is>
          <t>Billion $ USD (2015)</t>
        </is>
      </c>
      <c r="C12" s="152">
        <f>C100</f>
        <v/>
      </c>
      <c r="D12" s="152">
        <f>D100</f>
        <v/>
      </c>
      <c r="E12" s="152">
        <f>E100</f>
        <v/>
      </c>
      <c r="F12" s="152">
        <f>F100</f>
        <v/>
      </c>
      <c r="G12" s="152">
        <f>G100</f>
        <v/>
      </c>
      <c r="H12" s="152">
        <f>H100</f>
        <v/>
      </c>
      <c r="I12" s="152">
        <f>I100</f>
        <v/>
      </c>
    </row>
    <row r="13">
      <c r="A13" s="65" t="n"/>
      <c r="B13" s="65" t="n"/>
      <c r="C13" s="65" t="n"/>
      <c r="D13" s="65" t="n"/>
      <c r="E13" s="65" t="n"/>
      <c r="F13" s="65" t="n"/>
      <c r="G13" s="65" t="n"/>
      <c r="H13" s="65" t="n"/>
      <c r="I13" s="65" t="n"/>
      <c r="J13" s="65" t="n"/>
    </row>
    <row r="14" customFormat="1" s="175"/>
    <row r="15" customFormat="1" s="175"/>
    <row r="16" ht="43.2" customHeight="1">
      <c r="A16" s="68" t="inlineStr">
        <is>
          <t>Variable</t>
        </is>
      </c>
      <c r="B16" s="68" t="inlineStr">
        <is>
          <t>Unit</t>
        </is>
      </c>
      <c r="C16" s="68" t="n">
        <v>2010</v>
      </c>
      <c r="D16" s="179">
        <f>'User guide'!B16</f>
        <v/>
      </c>
      <c r="E16" s="68" t="n">
        <v>2030</v>
      </c>
      <c r="F16" s="68" t="n">
        <v>2040</v>
      </c>
      <c r="G16" s="68" t="n">
        <v>2050</v>
      </c>
      <c r="H16" s="68" t="n">
        <v>2060</v>
      </c>
      <c r="I16" s="180" t="n">
        <v>2070</v>
      </c>
      <c r="J16" s="67" t="inlineStr">
        <is>
          <t>Consistency checks</t>
        </is>
      </c>
      <c r="K16" s="67" t="inlineStr">
        <is>
          <t>Method category</t>
        </is>
      </c>
      <c r="L16" s="67" t="inlineStr">
        <is>
          <t>Note &amp; comments</t>
        </is>
      </c>
    </row>
    <row r="17">
      <c r="A17" s="16" t="inlineStr">
        <is>
          <t>Population Structure</t>
        </is>
      </c>
      <c r="B17" s="16" t="n"/>
      <c r="C17" s="16" t="n"/>
      <c r="D17" s="16" t="n"/>
      <c r="E17" s="16" t="n"/>
      <c r="F17" s="16" t="n"/>
      <c r="G17" s="16" t="n"/>
      <c r="H17" s="16" t="n"/>
      <c r="I17" s="16" t="n"/>
      <c r="J17" s="44" t="n"/>
      <c r="K17" s="44" t="n"/>
      <c r="L17" s="44" t="n"/>
    </row>
    <row r="18">
      <c r="A18" s="18" t="inlineStr">
        <is>
          <t>Population size</t>
        </is>
      </c>
      <c r="B18" s="18" t="inlineStr">
        <is>
          <t>Million inhab.</t>
        </is>
      </c>
      <c r="C18" s="230" t="n"/>
      <c r="D18" s="230" t="n"/>
      <c r="E18" s="230" t="n"/>
      <c r="F18" s="230" t="n"/>
      <c r="G18" s="230" t="n"/>
      <c r="H18" s="230" t="n"/>
      <c r="I18" s="230" t="n"/>
      <c r="J18" s="44" t="n"/>
      <c r="K18" s="44" t="n"/>
      <c r="L18" s="44" t="n"/>
    </row>
    <row r="19">
      <c r="A19" s="18" t="inlineStr">
        <is>
          <t>Female population size</t>
        </is>
      </c>
      <c r="B19" s="18" t="inlineStr">
        <is>
          <t>Million inhab.</t>
        </is>
      </c>
      <c r="C19" s="230" t="n"/>
      <c r="D19" s="230" t="n"/>
      <c r="E19" s="230" t="n"/>
      <c r="F19" s="230" t="n"/>
      <c r="G19" s="230" t="n"/>
      <c r="H19" s="230" t="n"/>
      <c r="I19" s="230" t="n"/>
      <c r="J19" s="44" t="n"/>
      <c r="K19" s="44" t="n"/>
      <c r="L19" s="44" t="n"/>
    </row>
    <row r="20">
      <c r="A20" s="18" t="inlineStr">
        <is>
          <t>Male population size</t>
        </is>
      </c>
      <c r="B20" s="18" t="inlineStr">
        <is>
          <t>Million inhab.</t>
        </is>
      </c>
      <c r="C20" s="230" t="n"/>
      <c r="D20" s="230" t="n"/>
      <c r="E20" s="230" t="n"/>
      <c r="F20" s="230" t="n"/>
      <c r="G20" s="230" t="n"/>
      <c r="H20" s="230" t="n"/>
      <c r="I20" s="230" t="n"/>
      <c r="J20" s="44" t="n"/>
      <c r="K20" s="44" t="n"/>
      <c r="L20" s="44" t="n"/>
    </row>
    <row r="21">
      <c r="A21" s="17" t="inlineStr">
        <is>
          <t>Urbanisation</t>
        </is>
      </c>
      <c r="B21" s="17" t="n"/>
      <c r="C21" s="17" t="n"/>
      <c r="D21" s="17" t="n"/>
      <c r="E21" s="17" t="n"/>
      <c r="F21" s="17" t="n"/>
      <c r="G21" s="17" t="n"/>
      <c r="H21" s="17" t="n"/>
      <c r="I21" s="17" t="n"/>
      <c r="J21" s="44" t="n"/>
      <c r="K21" s="44" t="n"/>
      <c r="L21" s="44" t="n"/>
    </row>
    <row r="22">
      <c r="A22" s="18" t="inlineStr">
        <is>
          <t>Urban areas (&gt;50 000 inhab.)</t>
        </is>
      </c>
      <c r="B22" s="18" t="inlineStr">
        <is>
          <t>Million inhab.</t>
        </is>
      </c>
      <c r="C22" s="230" t="n"/>
      <c r="D22" s="230" t="n"/>
      <c r="E22" s="230" t="n"/>
      <c r="F22" s="230" t="n"/>
      <c r="G22" s="230" t="n"/>
      <c r="H22" s="230" t="n"/>
      <c r="I22" s="230" t="n"/>
      <c r="J22" s="44" t="n"/>
      <c r="K22" s="44" t="n"/>
      <c r="L22" s="44" t="n"/>
    </row>
    <row r="23">
      <c r="A23" s="18" t="inlineStr">
        <is>
          <t>- of which living in metropolitan areas (&gt;500 000 inhab.)</t>
        </is>
      </c>
      <c r="B23" s="18" t="inlineStr">
        <is>
          <t>Million inhab.</t>
        </is>
      </c>
      <c r="C23" s="230" t="n"/>
      <c r="D23" s="230" t="n"/>
      <c r="E23" s="230" t="n"/>
      <c r="F23" s="230" t="n"/>
      <c r="G23" s="230" t="n"/>
      <c r="H23" s="230" t="n"/>
      <c r="I23" s="230" t="n"/>
      <c r="J23" s="44" t="n"/>
      <c r="K23" s="44" t="n"/>
      <c r="L23" s="44" t="n"/>
    </row>
    <row r="24">
      <c r="A24" s="18" t="inlineStr">
        <is>
          <t>Rural areas (&lt;50 000 inhab.)</t>
        </is>
      </c>
      <c r="B24" s="18" t="inlineStr">
        <is>
          <t>Million inhab.</t>
        </is>
      </c>
      <c r="C24" s="230" t="n"/>
      <c r="D24" s="230" t="n"/>
      <c r="E24" s="230" t="n"/>
      <c r="F24" s="230" t="n"/>
      <c r="G24" s="230" t="n"/>
      <c r="H24" s="230" t="n"/>
      <c r="I24" s="230" t="n"/>
      <c r="J24" s="44" t="n"/>
      <c r="K24" s="44" t="n"/>
      <c r="L24" s="44" t="n"/>
    </row>
    <row r="25" ht="19.5" customHeight="1">
      <c r="A25" s="18" t="inlineStr">
        <is>
          <t>- of which living in towns (&lt;5000 inhab.)</t>
        </is>
      </c>
      <c r="B25" s="18" t="inlineStr">
        <is>
          <t>Million inhab.</t>
        </is>
      </c>
      <c r="C25" s="230" t="n"/>
      <c r="D25" s="230" t="n"/>
      <c r="E25" s="230" t="n"/>
      <c r="F25" s="230" t="n"/>
      <c r="G25" s="230" t="n"/>
      <c r="H25" s="230" t="n"/>
      <c r="I25" s="230" t="n"/>
      <c r="J25" s="44" t="n"/>
      <c r="K25" s="44" t="n"/>
      <c r="L25" s="44" t="n"/>
    </row>
    <row r="26">
      <c r="A26" s="17" t="inlineStr">
        <is>
          <t>Age structure and activity</t>
        </is>
      </c>
      <c r="B26" s="17" t="n"/>
      <c r="C26" s="17" t="n"/>
      <c r="D26" s="17" t="n"/>
      <c r="E26" s="17" t="n"/>
      <c r="F26" s="17" t="n"/>
      <c r="G26" s="17" t="n"/>
      <c r="H26" s="17" t="n"/>
      <c r="I26" s="17" t="n"/>
      <c r="J26" s="44" t="n"/>
      <c r="K26" s="44" t="n"/>
      <c r="L26" s="44" t="n"/>
    </row>
    <row r="27">
      <c r="A27" s="18" t="inlineStr">
        <is>
          <t>Population under 20 years old</t>
        </is>
      </c>
      <c r="B27" s="18" t="inlineStr">
        <is>
          <t>Million inhab.</t>
        </is>
      </c>
      <c r="C27" s="230" t="n"/>
      <c r="D27" s="230" t="n"/>
      <c r="E27" s="230" t="n"/>
      <c r="F27" s="230" t="n"/>
      <c r="G27" s="230" t="n"/>
      <c r="H27" s="230" t="n"/>
      <c r="I27" s="230" t="n"/>
      <c r="J27" s="44" t="n"/>
      <c r="K27" s="44" t="n"/>
      <c r="L27" s="44" t="n"/>
    </row>
    <row r="28">
      <c r="A28" s="18" t="inlineStr">
        <is>
          <t>Population between 20 and 60 years old</t>
        </is>
      </c>
      <c r="B28" s="18" t="inlineStr">
        <is>
          <t>Million inhab.</t>
        </is>
      </c>
      <c r="C28" s="230" t="n"/>
      <c r="D28" s="230" t="n"/>
      <c r="E28" s="230" t="n"/>
      <c r="F28" s="230" t="n"/>
      <c r="G28" s="230" t="n"/>
      <c r="H28" s="230" t="n"/>
      <c r="I28" s="230" t="n"/>
      <c r="J28" s="44" t="n"/>
      <c r="K28" s="44" t="n"/>
      <c r="L28" s="44" t="n"/>
    </row>
    <row r="29">
      <c r="A29" s="18" t="inlineStr">
        <is>
          <t>Population over 60 years old</t>
        </is>
      </c>
      <c r="B29" s="18" t="inlineStr">
        <is>
          <t>Million inhab.</t>
        </is>
      </c>
      <c r="C29" s="230" t="n"/>
      <c r="D29" s="230" t="n"/>
      <c r="E29" s="230" t="n"/>
      <c r="F29" s="230" t="n"/>
      <c r="G29" s="230" t="n"/>
      <c r="H29" s="230" t="n"/>
      <c r="I29" s="230" t="n"/>
      <c r="J29" s="44" t="n"/>
      <c r="K29" s="44" t="n"/>
      <c r="L29" s="44" t="n"/>
    </row>
    <row r="30">
      <c r="A30" s="18" t="inlineStr">
        <is>
          <t xml:space="preserve">Children, schoolchildren, studying population </t>
        </is>
      </c>
      <c r="B30" s="18" t="inlineStr">
        <is>
          <t>Million inhab.</t>
        </is>
      </c>
      <c r="C30" s="230" t="n"/>
      <c r="D30" s="230" t="n"/>
      <c r="E30" s="230" t="n"/>
      <c r="F30" s="230" t="n"/>
      <c r="G30" s="230" t="n"/>
      <c r="H30" s="230" t="n"/>
      <c r="I30" s="230" t="n"/>
      <c r="J30" s="44" t="n"/>
      <c r="K30" s="44" t="n"/>
      <c r="L30" s="44" t="n"/>
    </row>
    <row r="31">
      <c r="A31" s="18" t="inlineStr">
        <is>
          <t>Working population</t>
        </is>
      </c>
      <c r="B31" s="18" t="inlineStr">
        <is>
          <t>Million inhab.</t>
        </is>
      </c>
      <c r="C31" s="230" t="n"/>
      <c r="D31" s="230" t="n"/>
      <c r="E31" s="230" t="n"/>
      <c r="F31" s="230" t="n"/>
      <c r="G31" s="230" t="n"/>
      <c r="H31" s="230" t="n"/>
      <c r="I31" s="230" t="n"/>
      <c r="J31" s="44" t="n"/>
      <c r="K31" s="44" t="n"/>
      <c r="L31" s="44" t="n"/>
    </row>
    <row r="32">
      <c r="A32" s="18" t="inlineStr">
        <is>
          <t>Retired and non-working population</t>
        </is>
      </c>
      <c r="B32" s="18" t="inlineStr">
        <is>
          <t>Million inhab.</t>
        </is>
      </c>
      <c r="C32" s="230" t="n"/>
      <c r="D32" s="230" t="n"/>
      <c r="E32" s="230" t="n"/>
      <c r="F32" s="230" t="n"/>
      <c r="G32" s="230" t="n"/>
      <c r="H32" s="230" t="n"/>
      <c r="I32" s="230" t="n"/>
      <c r="J32" s="44" t="n"/>
      <c r="K32" s="44" t="n"/>
      <c r="L32" s="44" t="n"/>
    </row>
    <row r="33">
      <c r="A33" s="17" t="inlineStr">
        <is>
          <t>Household structure anc income</t>
        </is>
      </c>
      <c r="B33" s="17" t="n"/>
      <c r="C33" s="17" t="n"/>
      <c r="D33" s="17" t="n"/>
      <c r="E33" s="17" t="n"/>
      <c r="F33" s="17" t="n"/>
      <c r="G33" s="17" t="n"/>
      <c r="H33" s="17" t="n"/>
      <c r="I33" s="17" t="n"/>
      <c r="J33" s="44" t="n"/>
      <c r="K33" s="44" t="n"/>
      <c r="L33" s="44" t="n"/>
    </row>
    <row r="34">
      <c r="A34" s="18" t="inlineStr">
        <is>
          <t>Household size</t>
        </is>
      </c>
      <c r="B34" s="18" t="inlineStr">
        <is>
          <t>Thousands of households</t>
        </is>
      </c>
      <c r="C34" s="230" t="n"/>
      <c r="D34" s="230" t="n"/>
      <c r="E34" s="230" t="n"/>
      <c r="F34" s="230" t="n"/>
      <c r="G34" s="230" t="n"/>
      <c r="H34" s="230" t="n"/>
      <c r="I34" s="230" t="n"/>
      <c r="J34" s="44" t="n"/>
      <c r="K34" s="44" t="n"/>
      <c r="L34" s="44" t="n"/>
    </row>
    <row r="35">
      <c r="A35" s="18" t="inlineStr">
        <is>
          <t>Average number of children per household</t>
        </is>
      </c>
      <c r="B35" s="18" t="inlineStr">
        <is>
          <t>Nb of children per households</t>
        </is>
      </c>
      <c r="C35" s="230" t="n"/>
      <c r="D35" s="230" t="n"/>
      <c r="E35" s="230" t="n"/>
      <c r="F35" s="230" t="n"/>
      <c r="G35" s="230" t="n"/>
      <c r="H35" s="230" t="n"/>
      <c r="I35" s="230" t="n"/>
      <c r="J35" s="44" t="n"/>
      <c r="K35" s="44" t="n"/>
      <c r="L35" s="44" t="n"/>
    </row>
    <row r="36">
      <c r="A36" s="18" t="inlineStr">
        <is>
          <t>Average annual household income</t>
        </is>
      </c>
      <c r="B36" s="18" t="inlineStr">
        <is>
          <t>2015 USD / year</t>
        </is>
      </c>
      <c r="C36" s="230" t="n"/>
      <c r="D36" s="230" t="n"/>
      <c r="E36" s="230" t="n"/>
      <c r="F36" s="230" t="n"/>
      <c r="G36" s="230" t="n"/>
      <c r="H36" s="230" t="n"/>
      <c r="I36" s="230" t="n"/>
      <c r="J36" s="44" t="n"/>
      <c r="K36" s="44" t="n"/>
      <c r="L36" s="44" t="n"/>
    </row>
    <row r="37">
      <c r="A37" s="18" t="inlineStr">
        <is>
          <t>Average annual household income - Quintile 1</t>
        </is>
      </c>
      <c r="B37" s="18" t="inlineStr">
        <is>
          <t>2015 USD / year</t>
        </is>
      </c>
      <c r="C37" s="230" t="n"/>
      <c r="D37" s="230" t="n"/>
      <c r="E37" s="230" t="n"/>
      <c r="F37" s="230" t="n"/>
      <c r="G37" s="230" t="n"/>
      <c r="H37" s="230" t="n"/>
      <c r="I37" s="230" t="n"/>
      <c r="J37" s="44" t="n"/>
      <c r="K37" s="44" t="n"/>
      <c r="L37" s="44" t="n"/>
    </row>
    <row r="38">
      <c r="A38" s="18" t="inlineStr">
        <is>
          <t>Average annual household income - Quintile 2</t>
        </is>
      </c>
      <c r="B38" s="18" t="inlineStr">
        <is>
          <t>2015 USD / year</t>
        </is>
      </c>
      <c r="C38" s="230" t="n"/>
      <c r="D38" s="230" t="n"/>
      <c r="E38" s="230" t="n"/>
      <c r="F38" s="230" t="n"/>
      <c r="G38" s="230" t="n"/>
      <c r="H38" s="230" t="n"/>
      <c r="I38" s="230" t="n"/>
      <c r="J38" s="44" t="n"/>
      <c r="K38" s="44" t="n"/>
      <c r="L38" s="44" t="n"/>
    </row>
    <row r="39">
      <c r="A39" s="18" t="inlineStr">
        <is>
          <t>Average annual household income - Quintile 3</t>
        </is>
      </c>
      <c r="B39" s="18" t="inlineStr">
        <is>
          <t>2015 USD / year</t>
        </is>
      </c>
      <c r="C39" s="230" t="n"/>
      <c r="D39" s="230" t="n"/>
      <c r="E39" s="230" t="n"/>
      <c r="F39" s="230" t="n"/>
      <c r="G39" s="230" t="n"/>
      <c r="H39" s="230" t="n"/>
      <c r="I39" s="230" t="n"/>
      <c r="J39" s="44" t="n"/>
      <c r="K39" s="44" t="n"/>
      <c r="L39" s="44" t="n"/>
    </row>
    <row r="40">
      <c r="A40" s="18" t="inlineStr">
        <is>
          <t>Average annual household income - Quintile 4</t>
        </is>
      </c>
      <c r="B40" s="18" t="inlineStr">
        <is>
          <t>2015 USD / year</t>
        </is>
      </c>
      <c r="C40" s="230" t="n"/>
      <c r="D40" s="230" t="n"/>
      <c r="E40" s="230" t="n"/>
      <c r="F40" s="230" t="n"/>
      <c r="G40" s="230" t="n"/>
      <c r="H40" s="230" t="n"/>
      <c r="I40" s="230" t="n"/>
      <c r="J40" s="44" t="n"/>
      <c r="K40" s="44" t="n"/>
      <c r="L40" s="44" t="n"/>
    </row>
    <row r="41">
      <c r="A41" s="18" t="inlineStr">
        <is>
          <t>Average annual household income - Quintile 5</t>
        </is>
      </c>
      <c r="B41" s="18" t="inlineStr">
        <is>
          <t>2015 USD / year</t>
        </is>
      </c>
      <c r="C41" s="230" t="n"/>
      <c r="D41" s="230" t="n"/>
      <c r="E41" s="230" t="n"/>
      <c r="F41" s="230" t="n"/>
      <c r="G41" s="230" t="n"/>
      <c r="H41" s="230" t="n"/>
      <c r="I41" s="230" t="n"/>
      <c r="J41" s="44" t="n"/>
      <c r="K41" s="44" t="n"/>
      <c r="L41" s="44" t="n"/>
    </row>
    <row r="42">
      <c r="A42" s="19" t="inlineStr">
        <is>
          <t>Average household income - urban average</t>
        </is>
      </c>
      <c r="B42" s="18" t="inlineStr">
        <is>
          <t>2015 USD / year</t>
        </is>
      </c>
      <c r="C42" s="230" t="n"/>
      <c r="D42" s="230" t="n"/>
      <c r="E42" s="230" t="n"/>
      <c r="F42" s="230" t="n"/>
      <c r="G42" s="230" t="n"/>
      <c r="H42" s="230" t="n"/>
      <c r="I42" s="230" t="n"/>
      <c r="J42" s="44" t="n"/>
      <c r="K42" s="44" t="n"/>
      <c r="L42" s="44" t="n"/>
    </row>
    <row r="43">
      <c r="A43" s="19" t="inlineStr">
        <is>
          <t>Average household income - rural average</t>
        </is>
      </c>
      <c r="B43" s="18" t="inlineStr">
        <is>
          <t>2015 USD / year</t>
        </is>
      </c>
      <c r="C43" s="230" t="n"/>
      <c r="D43" s="230" t="n"/>
      <c r="E43" s="230" t="n"/>
      <c r="F43" s="230" t="n"/>
      <c r="G43" s="230" t="n"/>
      <c r="H43" s="230" t="n"/>
      <c r="I43" s="230" t="n"/>
      <c r="J43" s="44" t="n"/>
      <c r="K43" s="44" t="n"/>
      <c r="L43" s="44" t="n"/>
    </row>
    <row r="44">
      <c r="A44" s="16" t="inlineStr">
        <is>
          <t>GDP Structure</t>
        </is>
      </c>
      <c r="B44" s="16" t="n"/>
      <c r="C44" s="16" t="n"/>
      <c r="D44" s="16" t="n"/>
      <c r="E44" s="16" t="n"/>
      <c r="F44" s="16" t="n"/>
      <c r="G44" s="16" t="n"/>
      <c r="H44" s="16" t="n"/>
      <c r="I44" s="16" t="n"/>
      <c r="J44" s="44" t="n"/>
      <c r="K44" s="44" t="n"/>
      <c r="L44" s="44" t="n"/>
    </row>
    <row r="45">
      <c r="A45" s="18" t="inlineStr">
        <is>
          <t>Total GDP</t>
        </is>
      </c>
      <c r="B45" s="18" t="inlineStr">
        <is>
          <t>Bn 2015 USD</t>
        </is>
      </c>
      <c r="C45" s="230" t="n"/>
      <c r="D45" s="230" t="n"/>
      <c r="E45" s="230" t="n"/>
      <c r="F45" s="230" t="n"/>
      <c r="G45" s="230" t="n"/>
      <c r="H45" s="230" t="n"/>
      <c r="I45" s="230" t="n"/>
      <c r="J45" s="44" t="n"/>
      <c r="K45" s="44" t="n"/>
      <c r="L45" s="44" t="n"/>
    </row>
    <row r="46">
      <c r="A46" s="17" t="inlineStr">
        <is>
          <t>GDP by expenditure</t>
        </is>
      </c>
      <c r="B46" s="17" t="n"/>
      <c r="C46" s="17" t="n"/>
      <c r="D46" s="17" t="n"/>
      <c r="E46" s="17" t="n"/>
      <c r="F46" s="17" t="n"/>
      <c r="G46" s="17" t="n"/>
      <c r="H46" s="17" t="n"/>
      <c r="I46" s="17" t="n"/>
      <c r="J46" s="44" t="n"/>
      <c r="K46" s="44" t="n"/>
      <c r="L46" s="44" t="n"/>
    </row>
    <row r="47">
      <c r="A47" s="18" t="inlineStr">
        <is>
          <t>Consumption of households</t>
        </is>
      </c>
      <c r="B47" s="18" t="inlineStr">
        <is>
          <t>GDP share</t>
        </is>
      </c>
      <c r="C47" s="231" t="n"/>
      <c r="D47" s="231" t="n"/>
      <c r="E47" s="231" t="n"/>
      <c r="F47" s="231" t="n"/>
      <c r="G47" s="231" t="n"/>
      <c r="H47" s="231" t="n"/>
      <c r="I47" s="231" t="n"/>
      <c r="J47" s="44" t="n"/>
      <c r="K47" s="44" t="n"/>
      <c r="L47" s="44" t="n"/>
    </row>
    <row r="48">
      <c r="A48" s="19" t="inlineStr">
        <is>
          <t>Consumption of public administrations</t>
        </is>
      </c>
      <c r="B48" s="18" t="inlineStr">
        <is>
          <t>GDP share</t>
        </is>
      </c>
      <c r="C48" s="231" t="n"/>
      <c r="D48" s="231" t="n"/>
      <c r="E48" s="231" t="n"/>
      <c r="F48" s="231" t="n"/>
      <c r="G48" s="231" t="n"/>
      <c r="H48" s="231" t="n"/>
      <c r="I48" s="231" t="n"/>
      <c r="J48" s="44" t="n"/>
      <c r="K48" s="44" t="n"/>
      <c r="L48" s="44" t="n"/>
    </row>
    <row r="49">
      <c r="A49" s="19" t="inlineStr">
        <is>
          <t>Gross Fixed Capital Formation (Investment)</t>
        </is>
      </c>
      <c r="B49" s="18" t="inlineStr">
        <is>
          <t>GDP share</t>
        </is>
      </c>
      <c r="C49" s="231" t="n"/>
      <c r="D49" s="231" t="n"/>
      <c r="E49" s="231" t="n"/>
      <c r="F49" s="231" t="n"/>
      <c r="G49" s="231" t="n"/>
      <c r="H49" s="231" t="n"/>
      <c r="I49" s="231" t="n"/>
      <c r="J49" s="44" t="n"/>
      <c r="K49" s="44" t="n"/>
      <c r="L49" s="44" t="n"/>
    </row>
    <row r="50">
      <c r="A50" s="19" t="inlineStr">
        <is>
          <t>Exports of goods and services</t>
        </is>
      </c>
      <c r="B50" s="18" t="inlineStr">
        <is>
          <t>GDP share</t>
        </is>
      </c>
      <c r="C50" s="231" t="n"/>
      <c r="D50" s="231" t="n"/>
      <c r="E50" s="231" t="n"/>
      <c r="F50" s="231" t="n"/>
      <c r="G50" s="231" t="n"/>
      <c r="H50" s="231" t="n"/>
      <c r="I50" s="231" t="n"/>
      <c r="J50" s="44" t="n"/>
      <c r="K50" s="44" t="n"/>
      <c r="L50" s="44" t="n"/>
    </row>
    <row r="51">
      <c r="A51" s="19" t="inlineStr">
        <is>
          <t>Imports of goods and services</t>
        </is>
      </c>
      <c r="B51" s="18" t="inlineStr">
        <is>
          <t>GDP share</t>
        </is>
      </c>
      <c r="C51" s="231" t="n"/>
      <c r="D51" s="231" t="n"/>
      <c r="E51" s="231" t="n"/>
      <c r="F51" s="231" t="n"/>
      <c r="G51" s="231" t="n"/>
      <c r="H51" s="231" t="n"/>
      <c r="I51" s="231" t="n"/>
      <c r="J51" s="44" t="n"/>
      <c r="K51" s="44" t="n"/>
      <c r="L51" s="44" t="n"/>
    </row>
    <row r="52">
      <c r="A52" s="19" t="inlineStr">
        <is>
          <t>Sum of GDP shares</t>
        </is>
      </c>
      <c r="B52" s="18" t="inlineStr">
        <is>
          <t>%</t>
        </is>
      </c>
      <c r="C52" s="232">
        <f>SUM(C47:C51)</f>
        <v/>
      </c>
      <c r="D52" s="232">
        <f>SUM(D47:D51)</f>
        <v/>
      </c>
      <c r="E52" s="232">
        <f>SUM(E47:E51)</f>
        <v/>
      </c>
      <c r="F52" s="232">
        <f>SUM(F47:F51)</f>
        <v/>
      </c>
      <c r="G52" s="232">
        <f>SUM(G47:G51)</f>
        <v/>
      </c>
      <c r="H52" s="232">
        <f>SUM(H47:H51)</f>
        <v/>
      </c>
      <c r="I52" s="232">
        <f>SUM(I47:I51)</f>
        <v/>
      </c>
      <c r="J52" s="181" t="inlineStr">
        <is>
          <t>Must be 100%</t>
        </is>
      </c>
      <c r="K52" s="44" t="n"/>
      <c r="L52" s="44" t="n"/>
    </row>
    <row r="53">
      <c r="A53" s="17" t="inlineStr">
        <is>
          <t>GDP by income</t>
        </is>
      </c>
      <c r="B53" s="17" t="n"/>
      <c r="C53" s="17" t="n"/>
      <c r="D53" s="17" t="n"/>
      <c r="E53" s="17" t="n"/>
      <c r="F53" s="17" t="n"/>
      <c r="G53" s="17" t="n"/>
      <c r="H53" s="17" t="n"/>
      <c r="I53" s="17" t="n"/>
      <c r="J53" s="44" t="n"/>
      <c r="K53" s="44" t="n"/>
      <c r="L53" s="44" t="n"/>
    </row>
    <row r="54">
      <c r="A54" s="20" t="inlineStr">
        <is>
          <t>Compensation of employees</t>
        </is>
      </c>
      <c r="B54" s="18" t="inlineStr">
        <is>
          <t>GDP share</t>
        </is>
      </c>
      <c r="C54" s="231" t="n"/>
      <c r="D54" s="231" t="n"/>
      <c r="E54" s="231" t="n"/>
      <c r="F54" s="231" t="n"/>
      <c r="G54" s="231" t="n"/>
      <c r="H54" s="231" t="n"/>
      <c r="I54" s="231" t="n"/>
      <c r="J54" s="44" t="n"/>
      <c r="K54" s="44" t="n"/>
      <c r="L54" s="44" t="n"/>
      <c r="M54" t="inlineStr">
        <is>
          <t>Labour costs i.e. the sum of net wages and labour taxes</t>
        </is>
      </c>
    </row>
    <row r="55">
      <c r="A55" s="20" t="inlineStr">
        <is>
          <t>Gross Operating Surplus</t>
        </is>
      </c>
      <c r="B55" s="18" t="inlineStr">
        <is>
          <t>GDP share</t>
        </is>
      </c>
      <c r="C55" s="231" t="n"/>
      <c r="D55" s="231" t="n"/>
      <c r="E55" s="231" t="n"/>
      <c r="F55" s="231" t="n"/>
      <c r="G55" s="231" t="n"/>
      <c r="H55" s="231" t="n"/>
      <c r="I55" s="231" t="n"/>
      <c r="J55" s="44" t="n"/>
      <c r="K55" s="44" t="n"/>
      <c r="L55" s="44" t="n"/>
      <c r="M55" t="inlineStr">
        <is>
          <t>Capital payments, land and natural resource rents net of any indirect tax</t>
        </is>
      </c>
    </row>
    <row r="56">
      <c r="A56" s="21" t="inlineStr">
        <is>
          <t>of which: Fixed capital consumption</t>
        </is>
      </c>
      <c r="B56" s="18" t="inlineStr">
        <is>
          <t>GDP share</t>
        </is>
      </c>
      <c r="C56" s="231" t="n"/>
      <c r="D56" s="231" t="n"/>
      <c r="E56" s="231" t="n"/>
      <c r="F56" s="231" t="n"/>
      <c r="G56" s="231" t="n"/>
      <c r="H56" s="231" t="n"/>
      <c r="I56" s="231" t="n"/>
      <c r="J56" s="44" t="n"/>
      <c r="K56" s="44" t="n"/>
      <c r="L56" s="44" t="n"/>
    </row>
    <row r="57">
      <c r="A57" s="21" t="inlineStr">
        <is>
          <t>of which: Oil rent</t>
        </is>
      </c>
      <c r="B57" s="18" t="inlineStr">
        <is>
          <t>GDP share</t>
        </is>
      </c>
      <c r="C57" s="231" t="n"/>
      <c r="D57" s="231" t="n"/>
      <c r="E57" s="231" t="n"/>
      <c r="F57" s="231" t="n"/>
      <c r="G57" s="231" t="n"/>
      <c r="H57" s="231" t="n"/>
      <c r="I57" s="231" t="n"/>
      <c r="J57" s="44" t="n"/>
      <c r="K57" s="44" t="n"/>
      <c r="L57" s="44" t="n"/>
    </row>
    <row r="58">
      <c r="A58" s="21" t="inlineStr">
        <is>
          <t>of which: Coal rent</t>
        </is>
      </c>
      <c r="B58" s="18" t="inlineStr">
        <is>
          <t>GDP share</t>
        </is>
      </c>
      <c r="C58" s="231" t="n"/>
      <c r="D58" s="231" t="n"/>
      <c r="E58" s="231" t="n"/>
      <c r="F58" s="231" t="n"/>
      <c r="G58" s="231" t="n"/>
      <c r="H58" s="231" t="n"/>
      <c r="I58" s="231" t="n"/>
      <c r="J58" s="44" t="n"/>
      <c r="K58" s="44" t="n"/>
      <c r="L58" s="44" t="n"/>
    </row>
    <row r="59">
      <c r="A59" s="21" t="inlineStr">
        <is>
          <t>of which: Gas rent</t>
        </is>
      </c>
      <c r="B59" s="18" t="inlineStr">
        <is>
          <t>GDP share</t>
        </is>
      </c>
      <c r="C59" s="231" t="n"/>
      <c r="D59" s="231" t="n"/>
      <c r="E59" s="231" t="n"/>
      <c r="F59" s="231" t="n"/>
      <c r="G59" s="231" t="n"/>
      <c r="H59" s="231" t="n"/>
      <c r="I59" s="231" t="n"/>
      <c r="J59" s="44" t="n"/>
      <c r="K59" s="44" t="n"/>
      <c r="L59" s="44" t="n"/>
    </row>
    <row r="60">
      <c r="A60" s="21" t="inlineStr">
        <is>
          <t>of which: Net operating surplus</t>
        </is>
      </c>
      <c r="B60" s="18" t="inlineStr">
        <is>
          <t>GDP share</t>
        </is>
      </c>
      <c r="C60" s="231" t="n"/>
      <c r="D60" s="231" t="n"/>
      <c r="E60" s="231" t="n"/>
      <c r="F60" s="231" t="n"/>
      <c r="G60" s="231" t="n"/>
      <c r="H60" s="231" t="n"/>
      <c r="I60" s="231" t="n"/>
      <c r="J60" s="44" t="n"/>
      <c r="K60" s="44" t="n"/>
      <c r="L60" s="44" t="n"/>
    </row>
    <row r="61">
      <c r="A61" s="19" t="inlineStr">
        <is>
          <t>Sum of GOS shares</t>
        </is>
      </c>
      <c r="B61" s="18" t="inlineStr">
        <is>
          <t>%</t>
        </is>
      </c>
      <c r="C61" s="232">
        <f>SUM(C56:C60)</f>
        <v/>
      </c>
      <c r="D61" s="232">
        <f>SUM(D56:D60)</f>
        <v/>
      </c>
      <c r="E61" s="232">
        <f>SUM(E56:E60)</f>
        <v/>
      </c>
      <c r="F61" s="232">
        <f>SUM(F56:F60)</f>
        <v/>
      </c>
      <c r="G61" s="232">
        <f>SUM(G56:G60)</f>
        <v/>
      </c>
      <c r="H61" s="232">
        <f>SUM(H56:H60)</f>
        <v/>
      </c>
      <c r="I61" s="232">
        <f>SUM(I56:I60)</f>
        <v/>
      </c>
      <c r="J61" s="181" t="inlineStr">
        <is>
          <t>Must be 100%</t>
        </is>
      </c>
      <c r="K61" s="44" t="n"/>
      <c r="L61" s="44" t="n"/>
    </row>
    <row r="62">
      <c r="A62" s="20" t="inlineStr">
        <is>
          <t>Indirect taxes net of subsidies</t>
        </is>
      </c>
      <c r="B62" s="18" t="inlineStr">
        <is>
          <t>GDP share</t>
        </is>
      </c>
      <c r="C62" s="231" t="n"/>
      <c r="D62" s="231" t="n"/>
      <c r="E62" s="231" t="n"/>
      <c r="F62" s="231" t="n"/>
      <c r="G62" s="231" t="n"/>
      <c r="H62" s="231" t="n"/>
      <c r="I62" s="231" t="n"/>
      <c r="J62" s="44" t="n"/>
      <c r="K62" s="44" t="n"/>
      <c r="L62" s="44" t="n"/>
      <c r="M62" t="inlineStr">
        <is>
          <t>Total indirect taxes i.e. on factors, production and products</t>
        </is>
      </c>
    </row>
    <row r="63">
      <c r="A63" s="19" t="inlineStr">
        <is>
          <t>Sum of GDP shares</t>
        </is>
      </c>
      <c r="B63" s="18" t="inlineStr">
        <is>
          <t>%</t>
        </is>
      </c>
      <c r="C63" s="232">
        <f>C54+C55+C62</f>
        <v/>
      </c>
      <c r="D63" s="232">
        <f>D54+D55+D62</f>
        <v/>
      </c>
      <c r="E63" s="232">
        <f>E54+E55+E62</f>
        <v/>
      </c>
      <c r="F63" s="232">
        <f>F54+F55+F62</f>
        <v/>
      </c>
      <c r="G63" s="232">
        <f>G54+G55+G62</f>
        <v/>
      </c>
      <c r="H63" s="232">
        <f>H54+H55+H62</f>
        <v/>
      </c>
      <c r="I63" s="232">
        <f>I54+I55+I62</f>
        <v/>
      </c>
      <c r="J63" s="181" t="inlineStr">
        <is>
          <t>Must be 100%</t>
        </is>
      </c>
      <c r="K63" s="44" t="n"/>
      <c r="L63" s="44" t="n"/>
    </row>
    <row r="64">
      <c r="A64" s="16" t="inlineStr">
        <is>
          <t>Macroeconomics</t>
        </is>
      </c>
      <c r="B64" s="16" t="n"/>
      <c r="C64" s="16" t="n"/>
      <c r="D64" s="16" t="n"/>
      <c r="E64" s="16" t="n"/>
      <c r="F64" s="16" t="n"/>
      <c r="G64" s="16" t="n"/>
      <c r="H64" s="16" t="n"/>
      <c r="I64" s="16" t="n"/>
      <c r="J64" s="44" t="n"/>
      <c r="K64" s="44" t="n"/>
      <c r="L64" s="44" t="n"/>
    </row>
    <row r="65">
      <c r="A65" s="17" t="inlineStr">
        <is>
          <t>Debt</t>
        </is>
      </c>
      <c r="B65" s="17" t="n"/>
      <c r="C65" s="17" t="n"/>
      <c r="D65" s="17" t="n"/>
      <c r="E65" s="17" t="n"/>
      <c r="F65" s="17" t="n"/>
      <c r="G65" s="17" t="n"/>
      <c r="H65" s="17" t="n"/>
      <c r="I65" s="17" t="n"/>
      <c r="J65" s="44" t="n"/>
      <c r="K65" s="44" t="n"/>
      <c r="L65" s="44" t="n"/>
    </row>
    <row r="66">
      <c r="A66" s="18" t="inlineStr">
        <is>
          <t>Public debt</t>
        </is>
      </c>
      <c r="B66" s="18" t="inlineStr">
        <is>
          <t>GDP share</t>
        </is>
      </c>
      <c r="C66" s="231" t="n"/>
      <c r="D66" s="231" t="n"/>
      <c r="E66" s="231" t="n"/>
      <c r="F66" s="231" t="n"/>
      <c r="G66" s="231" t="n"/>
      <c r="H66" s="231" t="n"/>
      <c r="I66" s="231" t="n"/>
      <c r="J66" s="44" t="n"/>
      <c r="K66" s="44" t="n"/>
      <c r="L66" s="44" t="n"/>
    </row>
    <row r="67">
      <c r="A67" s="18" t="inlineStr">
        <is>
          <t>Private debt, households</t>
        </is>
      </c>
      <c r="B67" s="18" t="inlineStr">
        <is>
          <t>GDP share</t>
        </is>
      </c>
      <c r="C67" s="231" t="n"/>
      <c r="D67" s="231" t="n"/>
      <c r="E67" s="231" t="n"/>
      <c r="F67" s="231" t="n"/>
      <c r="G67" s="231" t="n"/>
      <c r="H67" s="231" t="n"/>
      <c r="I67" s="231" t="n"/>
      <c r="J67" s="44" t="n"/>
      <c r="K67" s="44" t="n"/>
      <c r="L67" s="44" t="n"/>
      <c r="M67" s="47" t="n"/>
    </row>
    <row r="68">
      <c r="A68" s="18" t="inlineStr">
        <is>
          <t>Private debt, firms</t>
        </is>
      </c>
      <c r="B68" s="18" t="inlineStr">
        <is>
          <t>GDP share</t>
        </is>
      </c>
      <c r="C68" s="231" t="n"/>
      <c r="D68" s="231" t="n"/>
      <c r="E68" s="231" t="n"/>
      <c r="F68" s="231" t="n"/>
      <c r="G68" s="231" t="n"/>
      <c r="H68" s="231" t="n"/>
      <c r="I68" s="231" t="n"/>
      <c r="J68" s="44" t="n"/>
      <c r="K68" s="44" t="n"/>
      <c r="L68" s="44" t="n"/>
      <c r="M68" t="inlineStr">
        <is>
          <t>Please report on deflator used to compute investment values in constant 2015 USD here</t>
        </is>
      </c>
    </row>
    <row r="69">
      <c r="A69" s="18" t="inlineStr">
        <is>
          <t>National debt</t>
        </is>
      </c>
      <c r="B69" s="18" t="inlineStr">
        <is>
          <t>GDP share</t>
        </is>
      </c>
      <c r="C69" s="231" t="n"/>
      <c r="D69" s="231" t="n"/>
      <c r="E69" s="231" t="n"/>
      <c r="F69" s="231" t="n"/>
      <c r="G69" s="231" t="n"/>
      <c r="H69" s="231" t="n"/>
      <c r="I69" s="231" t="n"/>
      <c r="J69" s="184" t="n"/>
      <c r="K69" s="44" t="n"/>
      <c r="L69" s="44" t="n"/>
      <c r="M69" t="inlineStr">
        <is>
          <t>Please check consistency with sum of public and private debt</t>
        </is>
      </c>
    </row>
    <row r="70">
      <c r="A70" s="17" t="inlineStr">
        <is>
          <t>Investment</t>
        </is>
      </c>
      <c r="B70" s="17" t="n"/>
      <c r="C70" s="17" t="n"/>
      <c r="D70" s="17" t="n"/>
      <c r="E70" s="17" t="n"/>
      <c r="F70" s="17" t="n"/>
      <c r="G70" s="17" t="n"/>
      <c r="H70" s="17" t="n"/>
      <c r="I70" s="17" t="n"/>
      <c r="J70" s="44" t="n"/>
      <c r="K70" s="44" t="n"/>
      <c r="L70" s="44" t="n"/>
      <c r="M70" t="inlineStr">
        <is>
          <t>Please report on deflator used to compute investment values in constant 2015 USD here</t>
        </is>
      </c>
    </row>
    <row r="71">
      <c r="A71" s="18" t="inlineStr">
        <is>
          <t>Investment</t>
        </is>
      </c>
      <c r="B71" s="18" t="inlineStr">
        <is>
          <t>Bn 2015 USD</t>
        </is>
      </c>
      <c r="C71" s="48" t="n"/>
      <c r="D71" s="37" t="n"/>
      <c r="E71" s="37" t="n"/>
      <c r="F71" s="37" t="n"/>
      <c r="G71" s="37" t="n"/>
      <c r="H71" s="37" t="n"/>
      <c r="I71" s="37" t="n"/>
      <c r="J71" s="184" t="n"/>
      <c r="K71" s="44" t="n"/>
      <c r="L71" s="44" t="n"/>
      <c r="M71" t="inlineStr">
        <is>
          <t>Please check broad consistency with GDP share into GFCF x GDP in constant 2015 USD of DD ECONOMY WIDE sheet. The match will not be exact unless the same deflator is used for GDP and Investment.</t>
        </is>
      </c>
    </row>
    <row r="72">
      <c r="A72" s="18" t="inlineStr">
        <is>
          <t>Investment|Clean Energy</t>
        </is>
      </c>
      <c r="B72" s="18" t="inlineStr">
        <is>
          <t>Bn 2015 USD</t>
        </is>
      </c>
      <c r="C72" s="48" t="n"/>
      <c r="D72" s="37" t="n"/>
      <c r="E72" s="37" t="n"/>
      <c r="F72" s="37" t="n"/>
      <c r="G72" s="37" t="n"/>
      <c r="H72" s="37" t="n"/>
      <c r="I72" s="37" t="n"/>
      <c r="J72" s="44" t="n"/>
      <c r="K72" s="44" t="n"/>
      <c r="L72" s="44" t="n"/>
      <c r="M72" s="49" t="inlineStr">
        <is>
          <t>Investments into renewable energy supply (solar, wind, geothermal, hydro, ocean)</t>
        </is>
      </c>
    </row>
    <row r="73">
      <c r="A73" s="18" t="inlineStr">
        <is>
          <t>Investment|Energy Efficiency</t>
        </is>
      </c>
      <c r="B73" s="18" t="inlineStr">
        <is>
          <t>Bn 2015 USD</t>
        </is>
      </c>
      <c r="C73" s="48" t="n"/>
      <c r="D73" s="37" t="n"/>
      <c r="E73" s="37" t="n"/>
      <c r="F73" s="37" t="n"/>
      <c r="G73" s="37" t="n"/>
      <c r="H73" s="37" t="n"/>
      <c r="I73" s="37" t="n"/>
      <c r="J73" s="44" t="n"/>
      <c r="K73" s="44" t="n"/>
      <c r="L73" s="44" t="n"/>
      <c r="M73" s="49" t="inlineStr">
        <is>
          <t>Investments into the efficiency-increasing components of energy demand technologies</t>
        </is>
      </c>
    </row>
    <row r="74">
      <c r="A74" s="18" t="inlineStr">
        <is>
          <t>Investment|Energy Supply</t>
        </is>
      </c>
      <c r="B74" s="18" t="inlineStr">
        <is>
          <t>Bn 2015 USD</t>
        </is>
      </c>
      <c r="C74" s="48" t="n"/>
      <c r="D74" s="37" t="n"/>
      <c r="E74" s="37" t="n"/>
      <c r="F74" s="37" t="n"/>
      <c r="G74" s="37" t="n"/>
      <c r="H74" s="37" t="n"/>
      <c r="I74" s="37" t="n"/>
      <c r="J74" s="44" t="n"/>
      <c r="K74" s="44" t="n"/>
      <c r="L74" s="44" t="n"/>
      <c r="M74" s="49" t="inlineStr">
        <is>
          <t>Investments into the energy supply system</t>
        </is>
      </c>
    </row>
    <row r="75">
      <c r="A75" s="18" t="inlineStr">
        <is>
          <t>Investment|Energy Supply|Electricity</t>
        </is>
      </c>
      <c r="B75" s="18" t="inlineStr">
        <is>
          <t>Bn 2015 USD</t>
        </is>
      </c>
      <c r="C75" s="48" t="n"/>
      <c r="D75" s="37" t="n"/>
      <c r="E75" s="37" t="n"/>
      <c r="F75" s="37" t="n"/>
      <c r="G75" s="37" t="n"/>
      <c r="H75" s="37" t="n"/>
      <c r="I75" s="37" t="n"/>
      <c r="J75" s="44" t="n"/>
      <c r="K75" s="44" t="n"/>
      <c r="L75" s="44" t="n"/>
      <c r="M75" s="49" t="inlineStr">
        <is>
          <t>Investments into electricity generation and supply (including electricity storage and transmission &amp; distribution)</t>
        </is>
      </c>
    </row>
    <row r="76">
      <c r="A76" s="18" t="inlineStr">
        <is>
          <t>Investment|Energy Supply|Extraction|Coal</t>
        </is>
      </c>
      <c r="B76" s="18" t="inlineStr">
        <is>
          <t>Bn 2015 USD</t>
        </is>
      </c>
      <c r="C76" s="48" t="n"/>
      <c r="D76" s="37" t="n"/>
      <c r="E76" s="37" t="n"/>
      <c r="F76" s="37" t="n"/>
      <c r="G76" s="37" t="n"/>
      <c r="H76" s="37" t="n"/>
      <c r="I76" s="37" t="n"/>
      <c r="J76" s="44" t="n"/>
      <c r="K76" s="44" t="n"/>
      <c r="L76" s="44" t="n"/>
      <c r="M76" s="49" t="inlineStr">
        <is>
          <t>Investments for extraction and conversion of coal. These should include mining, shipping and ports</t>
        </is>
      </c>
    </row>
    <row r="77">
      <c r="A77" s="18" t="inlineStr">
        <is>
          <t>Investment|Energy Supply|Extraction|Gas</t>
        </is>
      </c>
      <c r="B77" s="18" t="inlineStr">
        <is>
          <t>Bn 2015 USD</t>
        </is>
      </c>
      <c r="C77" s="48" t="n"/>
      <c r="D77" s="37" t="n"/>
      <c r="E77" s="37" t="n"/>
      <c r="F77" s="37" t="n"/>
      <c r="G77" s="37" t="n"/>
      <c r="H77" s="37" t="n"/>
      <c r="I77" s="37" t="n"/>
      <c r="J77" s="44" t="n"/>
      <c r="K77" s="44" t="n"/>
      <c r="L77" s="44" t="n"/>
      <c r="M77" s="49" t="inlineStr">
        <is>
          <t>Investments for extraction and conversion of natural gas. These should include upstream, LNG chain and transmission and distribution</t>
        </is>
      </c>
    </row>
    <row r="78">
      <c r="A78" s="18" t="inlineStr">
        <is>
          <t>Investment|Energy Supply|Extraction|Oil</t>
        </is>
      </c>
      <c r="B78" s="18" t="inlineStr">
        <is>
          <t>Bn 2015 USD</t>
        </is>
      </c>
      <c r="C78" s="48" t="n"/>
      <c r="D78" s="37" t="n"/>
      <c r="E78" s="37" t="n"/>
      <c r="F78" s="37" t="n"/>
      <c r="G78" s="37" t="n"/>
      <c r="H78" s="37" t="n"/>
      <c r="I78" s="37" t="n"/>
      <c r="J78" s="44" t="n"/>
      <c r="K78" s="44" t="n"/>
      <c r="L78" s="44" t="n"/>
      <c r="M78" s="49" t="inlineStr">
        <is>
          <t>Investments for extraction and conversion of oil. These should include upstream, transport and refining</t>
        </is>
      </c>
    </row>
    <row r="79">
      <c r="A79" s="18" t="inlineStr">
        <is>
          <t>Investment|Energy Supply|Hydrogen</t>
        </is>
      </c>
      <c r="B79" s="18" t="inlineStr">
        <is>
          <t>Bn 2015 USD</t>
        </is>
      </c>
      <c r="C79" s="48" t="n"/>
      <c r="D79" s="37" t="n"/>
      <c r="E79" s="37" t="n"/>
      <c r="F79" s="37" t="n"/>
      <c r="G79" s="37" t="n"/>
      <c r="H79" s="37" t="n"/>
      <c r="I79" s="37" t="n"/>
      <c r="J79" s="44" t="n"/>
      <c r="K79" s="44" t="n"/>
      <c r="L79" s="44" t="n"/>
      <c r="M79" s="49" t="inlineStr">
        <is>
          <t>Investments for the production of hydrogen</t>
        </is>
      </c>
    </row>
    <row r="80">
      <c r="A80" s="18" t="inlineStr">
        <is>
          <t>Investment|Energy Supply|Liquids|Biomass</t>
        </is>
      </c>
      <c r="B80" s="18" t="inlineStr">
        <is>
          <t>Bn 2015 USD</t>
        </is>
      </c>
      <c r="C80" s="48" t="n"/>
      <c r="D80" s="37" t="n"/>
      <c r="E80" s="37" t="n"/>
      <c r="F80" s="37" t="n"/>
      <c r="G80" s="37" t="n"/>
      <c r="H80" s="37" t="n"/>
      <c r="I80" s="37" t="n"/>
      <c r="J80" s="44" t="n"/>
      <c r="K80" s="44" t="n"/>
      <c r="L80" s="44" t="n"/>
      <c r="M80" s="49" t="inlineStr">
        <is>
          <t>Investments for the production of biofuels. These should not include the costs of the feedstock. For plants equipped with CCS, the investment in the capturing equipment should be included but not the one on transport and storage.</t>
        </is>
      </c>
    </row>
    <row r="81">
      <c r="A81" s="18" t="inlineStr">
        <is>
          <t>Investment|Energy Supply|Liquids|Coal and Gas</t>
        </is>
      </c>
      <c r="B81" s="18" t="inlineStr">
        <is>
          <t>Bn 2015 USD</t>
        </is>
      </c>
      <c r="C81" s="48" t="n"/>
      <c r="D81" s="37" t="n"/>
      <c r="E81" s="37" t="n"/>
      <c r="F81" s="37" t="n"/>
      <c r="G81" s="37" t="n"/>
      <c r="H81" s="37" t="n"/>
      <c r="I81" s="37" t="n"/>
      <c r="J81" s="44" t="n"/>
      <c r="K81" s="44" t="n"/>
      <c r="L81" s="44" t="n"/>
      <c r="M81" s="50" t="inlineStr">
        <is>
          <t>Investments for the production of fossil-based synfuels (coal and gas). For plants equipped with CCS, the investment in the capturing equipment should be included but not the one on transport and storage.</t>
        </is>
      </c>
    </row>
    <row r="82">
      <c r="A82" s="18" t="inlineStr">
        <is>
          <t>Investment|Energy Supply|Liquids|Oil</t>
        </is>
      </c>
      <c r="B82" s="18" t="inlineStr">
        <is>
          <t>Bn 2015 USD</t>
        </is>
      </c>
      <c r="C82" s="233" t="n"/>
      <c r="D82" s="233" t="n"/>
      <c r="E82" s="233" t="n"/>
      <c r="F82" s="233" t="n"/>
      <c r="G82" s="233" t="n"/>
      <c r="H82" s="233" t="n"/>
      <c r="I82" s="233" t="n"/>
      <c r="J82" s="44" t="n"/>
      <c r="K82" s="44" t="n"/>
      <c r="L82" s="44" t="n"/>
      <c r="M82" s="50" t="inlineStr">
        <is>
          <t>Investments for the production of fossil fuels from oil refineries For plants equipped with CCS, the investment in the capturing equipment should be included but not the one on transport and storage.</t>
        </is>
      </c>
    </row>
    <row r="83">
      <c r="A83" s="17" t="inlineStr">
        <is>
          <t>Unemployment</t>
        </is>
      </c>
      <c r="B83" s="17" t="n"/>
      <c r="C83" s="17" t="n"/>
      <c r="D83" s="17" t="n"/>
      <c r="E83" s="17" t="n"/>
      <c r="F83" s="17" t="n"/>
      <c r="G83" s="17" t="n"/>
      <c r="H83" s="17" t="n"/>
      <c r="I83" s="17" t="n"/>
      <c r="J83" s="44" t="n"/>
      <c r="K83" s="44" t="n"/>
      <c r="L83" s="44" t="n"/>
    </row>
    <row r="84">
      <c r="A84" s="19" t="inlineStr">
        <is>
          <t>Unemployment rate</t>
        </is>
      </c>
      <c r="B84" s="19" t="inlineStr">
        <is>
          <t>%</t>
        </is>
      </c>
      <c r="C84" s="234" t="n"/>
      <c r="D84" s="37" t="n"/>
      <c r="E84" s="37" t="n"/>
      <c r="F84" s="37" t="n"/>
      <c r="G84" s="37" t="n"/>
      <c r="H84" s="37" t="n"/>
      <c r="I84" s="37" t="n"/>
      <c r="J84" s="44" t="n"/>
      <c r="K84" s="44" t="n"/>
      <c r="L84" s="44" t="n"/>
      <c r="M84" t="inlineStr">
        <is>
          <t>Please indicate statistical source i.e. type of unemployment measure</t>
        </is>
      </c>
    </row>
    <row r="85">
      <c r="A85" s="17" t="inlineStr">
        <is>
          <t>Prices</t>
        </is>
      </c>
      <c r="B85" s="17" t="n"/>
      <c r="C85" s="17" t="n"/>
      <c r="D85" s="17" t="n"/>
      <c r="E85" s="17" t="n"/>
      <c r="F85" s="17" t="n"/>
      <c r="G85" s="17" t="n"/>
      <c r="H85" s="17" t="n"/>
      <c r="I85" s="17" t="n"/>
      <c r="J85" s="44" t="n"/>
      <c r="K85" s="44" t="n"/>
      <c r="L85" s="44" t="n"/>
    </row>
    <row r="86">
      <c r="A86" s="19" t="inlineStr">
        <is>
          <t>Average wage index</t>
        </is>
      </c>
      <c r="B86" s="19" t="inlineStr">
        <is>
          <t>Base 1 at first reported year</t>
        </is>
      </c>
      <c r="C86" s="53" t="n"/>
      <c r="D86" s="53" t="n"/>
      <c r="E86" s="53" t="n"/>
      <c r="F86" s="53" t="n"/>
      <c r="G86" s="53" t="n"/>
      <c r="H86" s="53" t="n"/>
      <c r="I86" s="53" t="n"/>
      <c r="J86" s="44" t="n"/>
      <c r="K86" s="44" t="n"/>
      <c r="L86" s="44" t="n"/>
      <c r="M86" t="inlineStr">
        <is>
          <t>Please report numéraire of the model here</t>
        </is>
      </c>
    </row>
    <row r="87">
      <c r="A87" s="19" t="inlineStr">
        <is>
          <t>GDP price index</t>
        </is>
      </c>
      <c r="B87" s="19" t="inlineStr">
        <is>
          <t>Base 1 at first reported year</t>
        </is>
      </c>
      <c r="C87" s="53" t="n"/>
      <c r="D87" s="53" t="n"/>
      <c r="E87" s="53" t="n"/>
      <c r="F87" s="53" t="n"/>
      <c r="G87" s="53" t="n"/>
      <c r="H87" s="53" t="n"/>
      <c r="I87" s="53" t="n"/>
      <c r="J87" s="44" t="n"/>
      <c r="K87" s="44" t="n"/>
      <c r="L87" s="44" t="n"/>
      <c r="M87" t="inlineStr">
        <is>
          <t>Please report numéraire of the model here</t>
        </is>
      </c>
    </row>
    <row r="88">
      <c r="A88" s="19" t="inlineStr">
        <is>
          <t>Consumption price index</t>
        </is>
      </c>
      <c r="B88" s="19" t="inlineStr">
        <is>
          <t>Base 1 at first reported year</t>
        </is>
      </c>
      <c r="C88" s="53" t="n"/>
      <c r="D88" s="53" t="n"/>
      <c r="E88" s="53" t="n"/>
      <c r="F88" s="53" t="n"/>
      <c r="G88" s="53" t="n"/>
      <c r="H88" s="53" t="n"/>
      <c r="I88" s="53" t="n"/>
      <c r="J88" s="44" t="n"/>
      <c r="K88" s="44" t="n"/>
      <c r="L88" s="44" t="n"/>
      <c r="M88" t="inlineStr">
        <is>
          <t>Please report numéraire of the model here</t>
        </is>
      </c>
    </row>
    <row r="89">
      <c r="A89" s="19" t="inlineStr">
        <is>
          <t>Import price index</t>
        </is>
      </c>
      <c r="B89" s="19" t="inlineStr">
        <is>
          <t>Base 1 at first reported year</t>
        </is>
      </c>
      <c r="C89" s="53" t="n"/>
      <c r="D89" s="53" t="n"/>
      <c r="E89" s="53" t="n"/>
      <c r="F89" s="53" t="n"/>
      <c r="G89" s="53" t="n"/>
      <c r="H89" s="53" t="n"/>
      <c r="I89" s="53" t="n"/>
      <c r="J89" s="44" t="n"/>
      <c r="K89" s="44" t="n"/>
      <c r="L89" s="44" t="n"/>
      <c r="M89" t="inlineStr">
        <is>
          <t>Please report numéraire of the model here</t>
        </is>
      </c>
    </row>
    <row r="90">
      <c r="A90" s="19" t="inlineStr">
        <is>
          <t>Real effective exchange rate</t>
        </is>
      </c>
      <c r="B90" s="19" t="inlineStr">
        <is>
          <t>Base 1 at first reported year</t>
        </is>
      </c>
      <c r="C90" s="54" t="n"/>
      <c r="D90" s="54" t="n"/>
      <c r="E90" s="54" t="n"/>
      <c r="F90" s="54" t="n"/>
      <c r="G90" s="54" t="n"/>
      <c r="H90" s="54" t="n"/>
      <c r="I90" s="54" t="n"/>
      <c r="J90" s="44" t="n"/>
      <c r="K90" s="44" t="n"/>
      <c r="L90" s="44" t="n"/>
    </row>
    <row r="91">
      <c r="A91" s="19" t="inlineStr">
        <is>
          <t>Price|Primary Energy|Biomass</t>
        </is>
      </c>
      <c r="B91" s="19" t="inlineStr">
        <is>
          <t>2015 USD/GJ</t>
        </is>
      </c>
      <c r="C91" s="54" t="n"/>
      <c r="D91" s="54" t="n"/>
      <c r="E91" s="54" t="n"/>
      <c r="F91" s="54" t="n"/>
      <c r="G91" s="54" t="n"/>
      <c r="H91" s="54" t="n"/>
      <c r="I91" s="54" t="n"/>
      <c r="J91" s="44" t="n"/>
      <c r="K91" s="44" t="n"/>
      <c r="L91" s="44" t="n"/>
      <c r="M91" s="55" t="inlineStr">
        <is>
          <t>Biomass producer price</t>
        </is>
      </c>
    </row>
    <row r="92">
      <c r="A92" s="19" t="inlineStr">
        <is>
          <t>Price|Primary Energy|Coal</t>
        </is>
      </c>
      <c r="B92" s="19" t="inlineStr">
        <is>
          <t>2015 USD/GJ</t>
        </is>
      </c>
      <c r="C92" s="54" t="n"/>
      <c r="D92" s="54" t="n"/>
      <c r="E92" s="54" t="n"/>
      <c r="F92" s="54" t="n"/>
      <c r="G92" s="54" t="n"/>
      <c r="H92" s="54" t="n"/>
      <c r="I92" s="54" t="n"/>
      <c r="J92" s="44" t="n"/>
      <c r="K92" s="44" t="n"/>
      <c r="L92" s="44" t="n"/>
      <c r="M92" s="55" t="inlineStr">
        <is>
          <t>Coal price at the primary level (i.e. the spot price at the global or regional market)</t>
        </is>
      </c>
    </row>
    <row r="93">
      <c r="A93" s="19" t="inlineStr">
        <is>
          <t>Price|Primary Energy|Gas</t>
        </is>
      </c>
      <c r="B93" s="19" t="inlineStr">
        <is>
          <t>2015 USD/GJ</t>
        </is>
      </c>
      <c r="C93" s="54" t="n"/>
      <c r="D93" s="54" t="n"/>
      <c r="E93" s="54" t="n"/>
      <c r="F93" s="54" t="n"/>
      <c r="G93" s="54" t="n"/>
      <c r="H93" s="54" t="n"/>
      <c r="I93" s="54" t="n"/>
      <c r="J93" s="44" t="n"/>
      <c r="K93" s="44" t="n"/>
      <c r="L93" s="44" t="n"/>
      <c r="M93" s="55" t="inlineStr">
        <is>
          <t>Natural gas price at the primary level (i.e. the spot price at the global or regional market)</t>
        </is>
      </c>
    </row>
    <row r="94">
      <c r="A94" s="19" t="inlineStr">
        <is>
          <t>Price|Primary Energy|Oil</t>
        </is>
      </c>
      <c r="B94" s="19" t="inlineStr">
        <is>
          <t>2015 USD/GJ</t>
        </is>
      </c>
      <c r="C94" s="54" t="n"/>
      <c r="D94" s="54" t="n"/>
      <c r="E94" s="54" t="n"/>
      <c r="F94" s="54" t="n"/>
      <c r="G94" s="54" t="n"/>
      <c r="H94" s="54" t="n"/>
      <c r="I94" s="54" t="n"/>
      <c r="J94" s="44" t="n"/>
      <c r="K94" s="44" t="n"/>
      <c r="L94" s="44" t="n"/>
      <c r="M94" s="55" t="inlineStr">
        <is>
          <t>Crude oil price at the primary level (i.e. the spot price at the global or regional market)</t>
        </is>
      </c>
    </row>
    <row r="95">
      <c r="A95" s="19" t="inlineStr">
        <is>
          <t>Price|Carbon</t>
        </is>
      </c>
      <c r="B95" s="19" t="inlineStr">
        <is>
          <t>2015 USD/tCO2</t>
        </is>
      </c>
      <c r="C95" s="54" t="n"/>
      <c r="D95" s="54" t="n"/>
      <c r="E95" s="54" t="n"/>
      <c r="F95" s="54" t="n"/>
      <c r="G95" s="54" t="n"/>
      <c r="H95" s="54" t="n"/>
      <c r="I95" s="54" t="n"/>
      <c r="J95" s="44" t="n"/>
      <c r="K95" s="44" t="n"/>
      <c r="L95" s="44" t="n"/>
      <c r="M95" s="56"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6">
      <c r="A96" s="16" t="inlineStr">
        <is>
          <t>Economic activity structure</t>
        </is>
      </c>
      <c r="B96" s="16" t="n"/>
      <c r="C96" s="16" t="n"/>
      <c r="D96" s="16" t="n"/>
      <c r="E96" s="16" t="n"/>
      <c r="F96" s="16" t="n"/>
      <c r="G96" s="16" t="n"/>
      <c r="H96" s="16" t="n"/>
      <c r="I96" s="16" t="n"/>
      <c r="J96" s="44" t="n"/>
      <c r="K96" s="44" t="n"/>
      <c r="L96" s="44" t="n"/>
    </row>
    <row r="97">
      <c r="A97" s="17" t="inlineStr">
        <is>
          <t>Output</t>
        </is>
      </c>
      <c r="B97" s="17" t="n"/>
      <c r="C97" s="17" t="n"/>
      <c r="D97" s="17" t="n"/>
      <c r="E97" s="17" t="n"/>
      <c r="F97" s="17" t="n"/>
      <c r="G97" s="17" t="n"/>
      <c r="H97" s="17" t="n"/>
      <c r="I97" s="17" t="n"/>
      <c r="J97" s="44" t="n"/>
      <c r="K97" s="44" t="n"/>
      <c r="L97" s="44" t="n"/>
      <c r="M97" t="inlineStr">
        <is>
          <t>This is meant as 'volume' output i.e. value output deflated by some price index, preferably a producer price index. Volume output is arguably a better measure of sectoral activity than sectoral GDP (see DD ECONOMY WIDE DB)</t>
        </is>
      </c>
    </row>
    <row r="98">
      <c r="A98" s="18" t="inlineStr">
        <is>
          <t>Output</t>
        </is>
      </c>
      <c r="B98" s="18" t="inlineStr">
        <is>
          <t>Bn 2015 USD</t>
        </is>
      </c>
      <c r="C98" s="37" t="n"/>
      <c r="D98" s="37" t="n"/>
      <c r="E98" s="37" t="n"/>
      <c r="F98" s="37" t="n"/>
      <c r="G98" s="37" t="n"/>
      <c r="H98" s="37" t="n"/>
      <c r="I98" s="37" t="n"/>
      <c r="J98" s="44" t="n"/>
      <c r="K98" s="44" t="n"/>
      <c r="L98" s="44" t="n"/>
      <c r="M98" t="inlineStr">
        <is>
          <t>Please report on deflator used to compute value in constant 2015 USD here</t>
        </is>
      </c>
    </row>
    <row r="99">
      <c r="A99" s="18" t="inlineStr">
        <is>
          <t>Output|Agriculture</t>
        </is>
      </c>
      <c r="B99" s="18" t="inlineStr">
        <is>
          <t>Bn 2015 USD</t>
        </is>
      </c>
      <c r="C99" s="37" t="n"/>
      <c r="D99" s="37" t="n"/>
      <c r="E99" s="37" t="n"/>
      <c r="F99" s="37" t="n"/>
      <c r="G99" s="37" t="n"/>
      <c r="H99" s="37" t="n"/>
      <c r="I99" s="37" t="n"/>
      <c r="J99" s="44" t="n"/>
      <c r="K99" s="44" t="n"/>
      <c r="L99" s="44" t="n"/>
      <c r="M99" t="inlineStr">
        <is>
          <t>Please report on deflator used to compute value in constant 2015 USD here, if warranted</t>
        </is>
      </c>
    </row>
    <row r="100">
      <c r="A100" s="18" t="inlineStr">
        <is>
          <t>Output|Industry</t>
        </is>
      </c>
      <c r="B100" s="18" t="inlineStr">
        <is>
          <t>Bn 2015 USD</t>
        </is>
      </c>
      <c r="C100" s="37" t="n"/>
      <c r="D100" s="37" t="n"/>
      <c r="E100" s="37" t="n"/>
      <c r="F100" s="37" t="n"/>
      <c r="G100" s="37" t="n"/>
      <c r="H100" s="37" t="n"/>
      <c r="I100" s="37" t="n"/>
      <c r="J100" s="44" t="n"/>
      <c r="K100" s="44" t="n"/>
      <c r="L100" s="44" t="n"/>
      <c r="M100" t="inlineStr">
        <is>
          <t>Please report on deflator used to compute value in constant 2015 USD here, if warranted</t>
        </is>
      </c>
    </row>
    <row r="101">
      <c r="A101" s="19" t="inlineStr">
        <is>
          <t>Output|Services</t>
        </is>
      </c>
      <c r="B101" s="18" t="inlineStr">
        <is>
          <t>Bn 2015 USD</t>
        </is>
      </c>
      <c r="C101" s="37" t="n"/>
      <c r="D101" s="37" t="n"/>
      <c r="E101" s="37" t="n"/>
      <c r="F101" s="37" t="n"/>
      <c r="G101" s="37" t="n"/>
      <c r="H101" s="37" t="n"/>
      <c r="I101" s="37" t="n"/>
      <c r="J101" s="186" t="n"/>
      <c r="K101" s="44" t="n"/>
      <c r="L101" s="44" t="n"/>
      <c r="M101" t="inlineStr">
        <is>
          <t>Please report on deflator used to compute value in constant 2015 USD here, if warranted</t>
        </is>
      </c>
    </row>
    <row r="102">
      <c r="A102" s="18" t="inlineStr">
        <is>
          <t>Output|Industry|Mining</t>
        </is>
      </c>
      <c r="B102" s="18" t="inlineStr">
        <is>
          <t>Bn 2015 USD</t>
        </is>
      </c>
      <c r="C102" s="37" t="n"/>
      <c r="D102" s="37" t="n"/>
      <c r="E102" s="37" t="n"/>
      <c r="F102" s="37" t="n"/>
      <c r="G102" s="37" t="n"/>
      <c r="H102" s="37" t="n"/>
      <c r="I102" s="37" t="n"/>
      <c r="J102" s="186" t="n"/>
      <c r="K102" s="44" t="n"/>
      <c r="L102" s="186" t="n"/>
      <c r="M102" t="inlineStr">
        <is>
          <t>Please report on deflator used to compute value in constant 2015 USD here, if warranted</t>
        </is>
      </c>
    </row>
    <row r="103">
      <c r="A103" s="19" t="inlineStr">
        <is>
          <t>Output|Industry|Manufacturing</t>
        </is>
      </c>
      <c r="B103" s="18" t="inlineStr">
        <is>
          <t>Bn 2015 USD</t>
        </is>
      </c>
      <c r="C103" s="37" t="n"/>
      <c r="D103" s="37" t="n"/>
      <c r="E103" s="37" t="n"/>
      <c r="F103" s="37" t="n"/>
      <c r="G103" s="37" t="n"/>
      <c r="H103" s="37" t="n"/>
      <c r="I103" s="37" t="n"/>
      <c r="J103" s="44" t="n"/>
      <c r="K103" s="44" t="n"/>
      <c r="L103" s="44" t="n"/>
      <c r="M103" t="inlineStr">
        <is>
          <t>Please report on deflator used to compute value in constant 2015 USD here, if warranted</t>
        </is>
      </c>
    </row>
    <row r="104">
      <c r="A104" s="19" t="inlineStr">
        <is>
          <t>Output|Industry|Water</t>
        </is>
      </c>
      <c r="B104" s="18" t="inlineStr">
        <is>
          <t>Bn 2015 USD</t>
        </is>
      </c>
      <c r="C104" s="37" t="n"/>
      <c r="D104" s="37" t="n"/>
      <c r="E104" s="37" t="n"/>
      <c r="F104" s="37" t="n"/>
      <c r="G104" s="37" t="n"/>
      <c r="H104" s="37" t="n"/>
      <c r="I104" s="37" t="n"/>
      <c r="J104" s="44" t="n"/>
      <c r="K104" s="44" t="n"/>
      <c r="L104" s="44" t="n"/>
      <c r="M104" t="inlineStr">
        <is>
          <t>Please report on deflator used to compute value in constant 2015 USD here, if warranted</t>
        </is>
      </c>
    </row>
    <row r="105">
      <c r="A105" s="19" t="inlineStr">
        <is>
          <t>Output|Industry|Construction</t>
        </is>
      </c>
      <c r="B105" s="18" t="inlineStr">
        <is>
          <t>Bn 2015 USD</t>
        </is>
      </c>
      <c r="C105" s="37" t="n"/>
      <c r="D105" s="37" t="n"/>
      <c r="E105" s="37" t="n"/>
      <c r="F105" s="37" t="n"/>
      <c r="G105" s="37" t="n"/>
      <c r="H105" s="37" t="n"/>
      <c r="I105" s="37" t="n"/>
      <c r="J105" s="44" t="n"/>
      <c r="K105" s="44" t="n"/>
      <c r="L105" s="44" t="n"/>
      <c r="M105" t="inlineStr">
        <is>
          <t>Please report on deflator used to compute value in constant 2015 USD here, if warranted</t>
        </is>
      </c>
    </row>
    <row r="106">
      <c r="A106" s="19" t="inlineStr">
        <is>
          <t>Output|Industry|Energy</t>
        </is>
      </c>
      <c r="B106" s="18" t="inlineStr">
        <is>
          <t>Bn 2015 USD</t>
        </is>
      </c>
      <c r="C106" s="37" t="n"/>
      <c r="D106" s="37" t="n"/>
      <c r="E106" s="37" t="n"/>
      <c r="F106" s="37" t="n"/>
      <c r="G106" s="37" t="n"/>
      <c r="H106" s="37" t="n"/>
      <c r="I106" s="37" t="n"/>
      <c r="J106" s="44" t="n"/>
      <c r="K106" s="44" t="n"/>
      <c r="L106" s="44" t="n"/>
      <c r="M106" t="inlineStr">
        <is>
          <t>Please report on deflator used to compute value in constant 2015 USD here, if warranted</t>
        </is>
      </c>
    </row>
    <row r="107">
      <c r="A107" s="19" t="inlineStr">
        <is>
          <t>Output|Industry|Manufacturing|Steel</t>
        </is>
      </c>
      <c r="B107" s="18" t="inlineStr">
        <is>
          <t>Bn 2015 USD</t>
        </is>
      </c>
      <c r="C107" s="37" t="n"/>
      <c r="D107" s="37" t="n"/>
      <c r="E107" s="37" t="n"/>
      <c r="F107" s="37" t="n"/>
      <c r="G107" s="37" t="n"/>
      <c r="H107" s="37" t="n"/>
      <c r="I107" s="37" t="n"/>
      <c r="J107" s="44" t="n"/>
      <c r="K107" s="44" t="n"/>
      <c r="L107" s="44" t="n"/>
      <c r="M107" t="inlineStr">
        <is>
          <t>Please report on deflator used to compute value in constant 2015 USD here, if warranted</t>
        </is>
      </c>
    </row>
    <row r="108">
      <c r="A108" s="19" t="inlineStr">
        <is>
          <t>Output|Industry|Manufacturing|Cement</t>
        </is>
      </c>
      <c r="B108" s="18" t="inlineStr">
        <is>
          <t>Bn 2015 USD</t>
        </is>
      </c>
      <c r="C108" s="37" t="n"/>
      <c r="D108" s="37" t="n"/>
      <c r="E108" s="37" t="n"/>
      <c r="F108" s="37" t="n"/>
      <c r="G108" s="37" t="n"/>
      <c r="H108" s="37" t="n"/>
      <c r="I108" s="37" t="n"/>
      <c r="J108" s="44" t="n"/>
      <c r="K108" s="44" t="n"/>
      <c r="L108" s="44" t="n"/>
      <c r="M108" t="inlineStr">
        <is>
          <t>Please report on deflator used to compute value in constant 2015 USD here, if warranted</t>
        </is>
      </c>
    </row>
    <row r="109">
      <c r="A109" s="19" t="inlineStr">
        <is>
          <t>Output|Industry|Manufacturing|Chemicals</t>
        </is>
      </c>
      <c r="B109" s="18" t="inlineStr">
        <is>
          <t>Bn 2015 USD</t>
        </is>
      </c>
      <c r="C109" s="37" t="n"/>
      <c r="D109" s="37" t="n"/>
      <c r="E109" s="37" t="n"/>
      <c r="F109" s="37" t="n"/>
      <c r="G109" s="37" t="n"/>
      <c r="H109" s="37" t="n"/>
      <c r="I109" s="37" t="n"/>
      <c r="J109" s="44" t="n"/>
      <c r="K109" s="44" t="n"/>
      <c r="L109" s="44" t="n"/>
      <c r="M109" t="inlineStr">
        <is>
          <t>Please report on deflator used to compute value in constant 2015 USD here, if warranted</t>
        </is>
      </c>
    </row>
    <row r="110">
      <c r="A110" s="19" t="inlineStr">
        <is>
          <t>Output|Industry|Manufacturing|Light Manufacturing</t>
        </is>
      </c>
      <c r="B110" s="18" t="inlineStr">
        <is>
          <t>Bn 2015 USD</t>
        </is>
      </c>
      <c r="C110" s="37" t="n"/>
      <c r="D110" s="37" t="n"/>
      <c r="E110" s="37" t="n"/>
      <c r="F110" s="37" t="n"/>
      <c r="G110" s="37" t="n"/>
      <c r="H110" s="37" t="n"/>
      <c r="I110" s="37" t="n"/>
      <c r="J110" s="44" t="n"/>
      <c r="K110" s="44" t="n"/>
      <c r="L110" s="44" t="n"/>
      <c r="M110" t="inlineStr">
        <is>
          <t>Please report on deflator used to compute value in constant 2015 USD here, if warranted</t>
        </is>
      </c>
    </row>
    <row r="111">
      <c r="A111" s="19" t="inlineStr">
        <is>
          <t>Output|Industry|Manufacturing|Pulp and Paper</t>
        </is>
      </c>
      <c r="B111" s="18" t="inlineStr">
        <is>
          <t>Bn 2015 USD</t>
        </is>
      </c>
      <c r="C111" s="37" t="n"/>
      <c r="D111" s="37" t="n"/>
      <c r="E111" s="37" t="n"/>
      <c r="F111" s="37" t="n"/>
      <c r="G111" s="37" t="n"/>
      <c r="H111" s="37" t="n"/>
      <c r="I111" s="37" t="n"/>
      <c r="J111" s="44" t="n"/>
      <c r="K111" s="44" t="n"/>
      <c r="L111" s="44" t="n"/>
      <c r="M111" t="inlineStr">
        <is>
          <t>Please report on deflator used to compute value in constant 2015 USD here, if warranted</t>
        </is>
      </c>
    </row>
    <row r="112">
      <c r="A112" s="19" t="inlineStr">
        <is>
          <t>Output|Industry|Manufacturing|Non-ferrous Metals</t>
        </is>
      </c>
      <c r="B112" s="18" t="inlineStr">
        <is>
          <t>Bn 2015 USD</t>
        </is>
      </c>
      <c r="C112" s="37" t="n"/>
      <c r="D112" s="37" t="n"/>
      <c r="E112" s="37" t="n"/>
      <c r="F112" s="37" t="n"/>
      <c r="G112" s="37" t="n"/>
      <c r="H112" s="37" t="n"/>
      <c r="I112" s="37" t="n"/>
      <c r="J112" s="44" t="n"/>
      <c r="K112" s="44" t="n"/>
      <c r="L112" s="44" t="n"/>
      <c r="M112" t="inlineStr">
        <is>
          <t>Please report on deflator used to compute value in constant 2015 USD here, if warranted</t>
        </is>
      </c>
    </row>
    <row r="113">
      <c r="A113" s="19" t="inlineStr">
        <is>
          <t>Output|Industry|Energy|Electricity and Gas</t>
        </is>
      </c>
      <c r="B113" s="18" t="inlineStr">
        <is>
          <t>Bn 2015 USD</t>
        </is>
      </c>
      <c r="C113" s="37" t="n"/>
      <c r="D113" s="37" t="n"/>
      <c r="E113" s="37" t="n"/>
      <c r="F113" s="37" t="n"/>
      <c r="G113" s="37" t="n"/>
      <c r="H113" s="37" t="n"/>
      <c r="I113" s="37" t="n"/>
      <c r="J113" s="44" t="n"/>
      <c r="K113" s="44" t="n"/>
      <c r="L113" s="44" t="n"/>
      <c r="M113" t="inlineStr">
        <is>
          <t>Please report on deflator used to compute value in constant 2015 USD here, if warranted</t>
        </is>
      </c>
    </row>
    <row r="114">
      <c r="A114" s="19" t="inlineStr">
        <is>
          <t>Output|Services|Transportation</t>
        </is>
      </c>
      <c r="B114" s="18" t="inlineStr">
        <is>
          <t>Bn 2015 USD</t>
        </is>
      </c>
      <c r="C114" s="37" t="n"/>
      <c r="D114" s="37" t="n"/>
      <c r="E114" s="37" t="n"/>
      <c r="F114" s="37" t="n"/>
      <c r="G114" s="37" t="n"/>
      <c r="H114" s="37" t="n"/>
      <c r="I114" s="37" t="n"/>
      <c r="J114" s="44" t="n"/>
      <c r="K114" s="44" t="n"/>
      <c r="L114" s="44" t="n"/>
      <c r="M114" t="inlineStr">
        <is>
          <t>Please report on deflator used to compute value in constant 2015 USD here, if warranted</t>
        </is>
      </c>
    </row>
    <row r="115">
      <c r="A115" s="19" t="inlineStr">
        <is>
          <t>Output|Services|Public Administration</t>
        </is>
      </c>
      <c r="B115" s="18" t="inlineStr">
        <is>
          <t>Bn 2015 USD</t>
        </is>
      </c>
      <c r="C115" s="37" t="n"/>
      <c r="D115" s="37" t="n"/>
      <c r="E115" s="37" t="n"/>
      <c r="F115" s="37" t="n"/>
      <c r="G115" s="37" t="n"/>
      <c r="H115" s="37" t="n"/>
      <c r="I115" s="37" t="n"/>
      <c r="J115" s="44" t="n"/>
      <c r="K115" s="44" t="n"/>
      <c r="L115" s="44" t="n"/>
      <c r="M115" t="inlineStr">
        <is>
          <t>Please report on deflator used to compute value in constant 2015 USD here, if warranted</t>
        </is>
      </c>
    </row>
    <row r="116">
      <c r="A116" s="19" t="inlineStr">
        <is>
          <t>Output|Services|Other Services</t>
        </is>
      </c>
      <c r="B116" s="18" t="inlineStr">
        <is>
          <t>Bn 2015 USD</t>
        </is>
      </c>
      <c r="C116" s="37" t="n"/>
      <c r="D116" s="37" t="n"/>
      <c r="E116" s="37" t="n"/>
      <c r="F116" s="37" t="n"/>
      <c r="G116" s="37" t="n"/>
      <c r="H116" s="37" t="n"/>
      <c r="I116" s="37" t="n"/>
      <c r="J116" s="44" t="n"/>
      <c r="K116" s="44" t="n"/>
      <c r="L116" s="44" t="n"/>
      <c r="M116" t="inlineStr">
        <is>
          <t>Please report on deflator used to compute value in constant 2015 USD here, if warranted</t>
        </is>
      </c>
    </row>
    <row r="117">
      <c r="A117" s="17" t="inlineStr">
        <is>
          <t>Consumption of households</t>
        </is>
      </c>
      <c r="B117" s="17" t="n"/>
      <c r="C117" s="17" t="n"/>
      <c r="D117" s="17" t="n"/>
      <c r="E117" s="17" t="n"/>
      <c r="F117" s="17" t="n"/>
      <c r="G117" s="17" t="n"/>
      <c r="H117" s="17" t="n"/>
      <c r="I117" s="17" t="n"/>
      <c r="J117" s="44" t="n"/>
      <c r="K117" s="44" t="n"/>
      <c r="L117" s="44" t="n"/>
    </row>
    <row r="118">
      <c r="A118" s="18" t="inlineStr">
        <is>
          <t>Consumption of households|Agriculture</t>
        </is>
      </c>
      <c r="B118" s="18" t="inlineStr">
        <is>
          <t>Bn 2015 USD</t>
        </is>
      </c>
      <c r="C118" s="37" t="n"/>
      <c r="D118" s="37" t="n"/>
      <c r="E118" s="37" t="n"/>
      <c r="F118" s="37" t="n"/>
      <c r="G118" s="37" t="n"/>
      <c r="H118" s="37" t="n"/>
      <c r="I118" s="37" t="n"/>
      <c r="J118" s="44" t="n"/>
      <c r="K118" s="44" t="n"/>
      <c r="L118" s="44" t="n"/>
      <c r="M118" t="inlineStr">
        <is>
          <t>Please report on deflator used to compute value in constant 2015 USD here, if warranted</t>
        </is>
      </c>
    </row>
    <row r="119">
      <c r="A119" s="18" t="inlineStr">
        <is>
          <t>Consumption of households|Industry</t>
        </is>
      </c>
      <c r="B119" s="18" t="inlineStr">
        <is>
          <t>Bn 2015 USD</t>
        </is>
      </c>
      <c r="C119" s="37" t="n"/>
      <c r="D119" s="37" t="n"/>
      <c r="E119" s="37" t="n"/>
      <c r="F119" s="37" t="n"/>
      <c r="G119" s="37" t="n"/>
      <c r="H119" s="37" t="n"/>
      <c r="I119" s="37" t="n"/>
      <c r="J119" s="44" t="n"/>
      <c r="K119" s="44" t="n"/>
      <c r="L119" s="44" t="n"/>
      <c r="M119" t="inlineStr">
        <is>
          <t>Please report on deflator used to compute value in constant 2015 USD here, if warranted</t>
        </is>
      </c>
    </row>
    <row r="120">
      <c r="A120" s="19" t="inlineStr">
        <is>
          <t>Consumption of households|Services</t>
        </is>
      </c>
      <c r="B120" s="18" t="inlineStr">
        <is>
          <t>Bn 2015 USD</t>
        </is>
      </c>
      <c r="C120" s="37" t="n"/>
      <c r="D120" s="37" t="n"/>
      <c r="E120" s="37" t="n"/>
      <c r="F120" s="37" t="n"/>
      <c r="G120" s="37" t="n"/>
      <c r="H120" s="37" t="n"/>
      <c r="I120" s="37" t="n"/>
      <c r="J120" s="186" t="n"/>
      <c r="K120" s="44" t="n"/>
      <c r="L120" s="186" t="n"/>
      <c r="M120" t="inlineStr">
        <is>
          <t>Please report on deflator used to compute value in constant 2015 USD here, if warranted</t>
        </is>
      </c>
    </row>
    <row r="121">
      <c r="A121" s="18" t="inlineStr">
        <is>
          <t>Consumption of households|Industry|Mining</t>
        </is>
      </c>
      <c r="B121" s="18" t="inlineStr">
        <is>
          <t>Bn 2015 USD</t>
        </is>
      </c>
      <c r="C121" s="37" t="n"/>
      <c r="D121" s="37" t="n"/>
      <c r="E121" s="37" t="n"/>
      <c r="F121" s="37" t="n"/>
      <c r="G121" s="37" t="n"/>
      <c r="H121" s="37" t="n"/>
      <c r="I121" s="37" t="n"/>
      <c r="J121" s="186" t="n"/>
      <c r="K121" s="44" t="n"/>
      <c r="L121" s="44" t="n"/>
      <c r="M121" t="inlineStr">
        <is>
          <t>Please report on deflator used to compute value in constant 2015 USD here, if warranted</t>
        </is>
      </c>
    </row>
    <row r="122">
      <c r="A122" s="19" t="inlineStr">
        <is>
          <t>Consumption of households|Industry|Manufacturing</t>
        </is>
      </c>
      <c r="B122" s="18" t="inlineStr">
        <is>
          <t>Bn 2015 USD</t>
        </is>
      </c>
      <c r="C122" s="37" t="n"/>
      <c r="D122" s="37" t="n"/>
      <c r="E122" s="37" t="n"/>
      <c r="F122" s="37" t="n"/>
      <c r="G122" s="37" t="n"/>
      <c r="H122" s="37" t="n"/>
      <c r="I122" s="37" t="n"/>
      <c r="J122" s="44" t="n"/>
      <c r="K122" s="44" t="n"/>
      <c r="L122" s="44" t="n"/>
      <c r="M122" t="inlineStr">
        <is>
          <t>Please report on deflator used to compute value in constant 2015 USD here, if warranted</t>
        </is>
      </c>
    </row>
    <row r="123">
      <c r="A123" s="19" t="inlineStr">
        <is>
          <t>Consumption of households|Industry|Water</t>
        </is>
      </c>
      <c r="B123" s="18" t="inlineStr">
        <is>
          <t>Bn 2015 USD</t>
        </is>
      </c>
      <c r="C123" s="37" t="n"/>
      <c r="D123" s="37" t="n"/>
      <c r="E123" s="37" t="n"/>
      <c r="F123" s="37" t="n"/>
      <c r="G123" s="37" t="n"/>
      <c r="H123" s="37" t="n"/>
      <c r="I123" s="37" t="n"/>
      <c r="J123" s="44" t="n"/>
      <c r="K123" s="44" t="n"/>
      <c r="L123" s="44" t="n"/>
      <c r="M123" t="inlineStr">
        <is>
          <t>Please report on deflator used to compute value in constant 2015 USD here, if warranted</t>
        </is>
      </c>
    </row>
    <row r="124">
      <c r="A124" s="19" t="inlineStr">
        <is>
          <t>Consumption of households|Industry|Construction</t>
        </is>
      </c>
      <c r="B124" s="18" t="inlineStr">
        <is>
          <t>Bn 2015 USD</t>
        </is>
      </c>
      <c r="C124" s="37" t="n"/>
      <c r="D124" s="37" t="n"/>
      <c r="E124" s="37" t="n"/>
      <c r="F124" s="37" t="n"/>
      <c r="G124" s="37" t="n"/>
      <c r="H124" s="37" t="n"/>
      <c r="I124" s="37" t="n"/>
      <c r="J124" s="44" t="n"/>
      <c r="K124" s="44" t="n"/>
      <c r="L124" s="44" t="n"/>
      <c r="M124" t="inlineStr">
        <is>
          <t>Please report on deflator used to compute value in constant 2015 USD here, if warranted</t>
        </is>
      </c>
    </row>
    <row r="125">
      <c r="A125" s="19" t="inlineStr">
        <is>
          <t>Consumption of households|Industry|Energy</t>
        </is>
      </c>
      <c r="B125" s="18" t="inlineStr">
        <is>
          <t>Bn 2015 USD</t>
        </is>
      </c>
      <c r="C125" s="37" t="n"/>
      <c r="D125" s="37" t="n"/>
      <c r="E125" s="37" t="n"/>
      <c r="F125" s="37" t="n"/>
      <c r="G125" s="37" t="n"/>
      <c r="H125" s="37" t="n"/>
      <c r="I125" s="37" t="n"/>
      <c r="J125" s="44" t="n"/>
      <c r="K125" s="44" t="n"/>
      <c r="L125" s="44" t="n"/>
      <c r="M125" t="inlineStr">
        <is>
          <t>Please report on deflator used to compute value in constant 2015 USD here, if warranted</t>
        </is>
      </c>
    </row>
    <row r="126">
      <c r="A126" s="19" t="inlineStr">
        <is>
          <t>Consumption of households|Industry|Energy|Electricity</t>
        </is>
      </c>
      <c r="B126" s="18" t="inlineStr">
        <is>
          <t>Bn 2015 USD</t>
        </is>
      </c>
      <c r="C126" s="37" t="n"/>
      <c r="D126" s="37" t="n"/>
      <c r="E126" s="37" t="n"/>
      <c r="F126" s="37" t="n"/>
      <c r="G126" s="37" t="n"/>
      <c r="H126" s="37" t="n"/>
      <c r="I126" s="37" t="n"/>
      <c r="J126" s="44" t="n"/>
      <c r="K126" s="44" t="n"/>
      <c r="L126" s="44" t="n"/>
      <c r="M126" t="inlineStr">
        <is>
          <t>Please report on deflator used to compute value in constant 2015 USD here, if warranted</t>
        </is>
      </c>
    </row>
    <row r="127">
      <c r="A127" s="19" t="inlineStr">
        <is>
          <t>Consumption of households|Industry|Energy|Natural gas</t>
        </is>
      </c>
      <c r="B127" s="18" t="inlineStr">
        <is>
          <t>Bn 2015 USD</t>
        </is>
      </c>
      <c r="C127" s="37" t="n"/>
      <c r="D127" s="37" t="n"/>
      <c r="E127" s="37" t="n"/>
      <c r="F127" s="37" t="n"/>
      <c r="G127" s="37" t="n"/>
      <c r="H127" s="37" t="n"/>
      <c r="I127" s="37" t="n"/>
      <c r="J127" s="44" t="n"/>
      <c r="K127" s="44" t="n"/>
      <c r="L127" s="44" t="n"/>
      <c r="M127" t="inlineStr">
        <is>
          <t>Please report on deflator used to compute value in constant 2015 USD here, if warranted</t>
        </is>
      </c>
    </row>
    <row r="128">
      <c r="A128" s="19" t="inlineStr">
        <is>
          <t>Consumption of households|Industry|Energy|Petroleum products</t>
        </is>
      </c>
      <c r="B128" s="18" t="inlineStr">
        <is>
          <t>Bn 2015 USD</t>
        </is>
      </c>
      <c r="C128" s="37" t="n"/>
      <c r="D128" s="37" t="n"/>
      <c r="E128" s="37" t="n"/>
      <c r="F128" s="37" t="n"/>
      <c r="G128" s="37" t="n"/>
      <c r="H128" s="37" t="n"/>
      <c r="I128" s="37" t="n"/>
      <c r="J128" s="44" t="n"/>
      <c r="K128" s="44" t="n"/>
      <c r="L128" s="44" t="n"/>
      <c r="M128" t="inlineStr">
        <is>
          <t>Please report on deflator used to compute value in constant 2015 USD here, if warranted</t>
        </is>
      </c>
    </row>
    <row r="129">
      <c r="A129" s="19" t="inlineStr">
        <is>
          <t>Consumption of households|Industry|Energy|Coal products</t>
        </is>
      </c>
      <c r="B129" s="18" t="inlineStr">
        <is>
          <t>Bn 2015 USD</t>
        </is>
      </c>
      <c r="C129" s="37" t="n"/>
      <c r="D129" s="37" t="n"/>
      <c r="E129" s="37" t="n"/>
      <c r="F129" s="37" t="n"/>
      <c r="G129" s="37" t="n"/>
      <c r="H129" s="37" t="n"/>
      <c r="I129" s="37" t="n"/>
      <c r="J129" s="44" t="n"/>
      <c r="K129" s="44" t="n"/>
      <c r="L129" s="44" t="n"/>
      <c r="M129" t="inlineStr">
        <is>
          <t>Please report on deflator used to compute value in constant 2015 USD here, if warranted</t>
        </is>
      </c>
    </row>
    <row r="130">
      <c r="A130" s="19" t="inlineStr">
        <is>
          <t>Consumption of households|Industry|Energy|Other energy products</t>
        </is>
      </c>
      <c r="B130" s="18" t="inlineStr">
        <is>
          <t>Bn 2015 USD</t>
        </is>
      </c>
      <c r="C130" s="37" t="n"/>
      <c r="D130" s="37" t="n"/>
      <c r="E130" s="37" t="n"/>
      <c r="F130" s="37" t="n"/>
      <c r="G130" s="37" t="n"/>
      <c r="H130" s="37" t="n"/>
      <c r="I130" s="37" t="n"/>
      <c r="J130" s="44" t="n"/>
      <c r="K130" s="44" t="n"/>
      <c r="L130" s="44" t="n"/>
      <c r="M130" t="inlineStr">
        <is>
          <t>Please report on deflator used to compute value in constant 2015 USD here, if warranted</t>
        </is>
      </c>
    </row>
    <row r="131">
      <c r="A131" s="19" t="inlineStr">
        <is>
          <t>Consumption of households|Services|Transportation</t>
        </is>
      </c>
      <c r="B131" s="18" t="inlineStr">
        <is>
          <t>Bn 2015 USD</t>
        </is>
      </c>
      <c r="C131" s="37" t="n"/>
      <c r="D131" s="37" t="n"/>
      <c r="E131" s="37" t="n"/>
      <c r="F131" s="37" t="n"/>
      <c r="G131" s="37" t="n"/>
      <c r="H131" s="37" t="n"/>
      <c r="I131" s="37" t="n"/>
      <c r="J131" s="44" t="n"/>
      <c r="K131" s="44" t="n"/>
      <c r="L131" s="44" t="n"/>
      <c r="M131" t="inlineStr">
        <is>
          <t>Please report on deflator used to compute value in constant 2015 USD here, if warranted</t>
        </is>
      </c>
    </row>
    <row r="132">
      <c r="A132" s="19" t="inlineStr">
        <is>
          <t>Consumption of households|Services|Other Services</t>
        </is>
      </c>
      <c r="B132" s="18" t="inlineStr">
        <is>
          <t>Bn 2015 USD</t>
        </is>
      </c>
      <c r="C132" s="37" t="n"/>
      <c r="D132" s="37" t="n"/>
      <c r="E132" s="37" t="n"/>
      <c r="F132" s="37" t="n"/>
      <c r="G132" s="37" t="n"/>
      <c r="H132" s="37" t="n"/>
      <c r="I132" s="37" t="n"/>
      <c r="J132" s="44" t="n"/>
      <c r="K132" s="44" t="n"/>
      <c r="L132" s="44" t="n"/>
      <c r="M132" t="inlineStr">
        <is>
          <t>Please report on deflator used to compute value in constant 2015 USD here, if warranted</t>
        </is>
      </c>
    </row>
    <row r="133">
      <c r="A133" s="19" t="inlineStr">
        <is>
          <t>Energy expenditure share, households</t>
        </is>
      </c>
      <c r="B133" s="18" t="inlineStr">
        <is>
          <t>%</t>
        </is>
      </c>
      <c r="C133" s="231" t="n"/>
      <c r="D133" s="231" t="n"/>
      <c r="E133" s="231" t="n"/>
      <c r="F133" s="231" t="n"/>
      <c r="G133" s="231" t="n"/>
      <c r="H133" s="231" t="n"/>
      <c r="I133" s="231" t="n"/>
      <c r="J133" s="44" t="n"/>
      <c r="K133" s="44" t="n"/>
      <c r="L133" s="44" t="n"/>
      <c r="M133" t="inlineStr">
        <is>
          <t>Ratio of energy expenses to total expenses at current prices. Cannot exactly compare to ratio of expenses at constant prices because of deflator artifacts.</t>
        </is>
      </c>
    </row>
    <row r="134">
      <c r="A134" s="17" t="inlineStr">
        <is>
          <t>Exports of goods and services</t>
        </is>
      </c>
      <c r="B134" s="17" t="n"/>
      <c r="C134" s="17" t="n"/>
      <c r="D134" s="17" t="n"/>
      <c r="E134" s="17" t="n"/>
      <c r="F134" s="17" t="n"/>
      <c r="G134" s="17" t="n"/>
      <c r="H134" s="17" t="n"/>
      <c r="I134" s="17" t="n"/>
      <c r="J134" s="44" t="n"/>
      <c r="K134" s="44" t="n"/>
      <c r="L134" s="44" t="n"/>
    </row>
    <row r="135">
      <c r="A135" s="18" t="inlineStr">
        <is>
          <t>Exports|Agriculture</t>
        </is>
      </c>
      <c r="B135" s="18" t="inlineStr">
        <is>
          <t>Bn 2015 USD</t>
        </is>
      </c>
      <c r="C135" s="37" t="n"/>
      <c r="D135" s="37" t="n"/>
      <c r="E135" s="37" t="n"/>
      <c r="F135" s="37" t="n"/>
      <c r="G135" s="37" t="n"/>
      <c r="H135" s="37" t="n"/>
      <c r="I135" s="37" t="n"/>
      <c r="J135" s="44" t="n"/>
      <c r="K135" s="44" t="n"/>
      <c r="L135" s="44" t="n"/>
    </row>
    <row r="136">
      <c r="A136" s="18" t="inlineStr">
        <is>
          <t>Exports|Industry</t>
        </is>
      </c>
      <c r="B136" s="18" t="inlineStr">
        <is>
          <t>Bn 2015 USD</t>
        </is>
      </c>
      <c r="C136" s="37" t="n"/>
      <c r="D136" s="37" t="n"/>
      <c r="E136" s="37" t="n"/>
      <c r="F136" s="37" t="n"/>
      <c r="G136" s="37" t="n"/>
      <c r="H136" s="37" t="n"/>
      <c r="I136" s="37" t="n"/>
      <c r="J136" s="44" t="n"/>
      <c r="K136" s="44" t="n"/>
      <c r="L136" s="44" t="n"/>
    </row>
    <row r="137">
      <c r="A137" s="19" t="inlineStr">
        <is>
          <t>Exports|Services</t>
        </is>
      </c>
      <c r="B137" s="18" t="inlineStr">
        <is>
          <t>Bn 2015 USD</t>
        </is>
      </c>
      <c r="C137" s="37" t="n"/>
      <c r="D137" s="37" t="n"/>
      <c r="E137" s="37" t="n"/>
      <c r="F137" s="37" t="n"/>
      <c r="G137" s="37" t="n"/>
      <c r="H137" s="37" t="n"/>
      <c r="I137" s="37" t="n"/>
      <c r="J137" s="44" t="n"/>
      <c r="K137" s="44" t="n"/>
      <c r="L137" s="44" t="n"/>
    </row>
    <row r="138">
      <c r="A138" s="18" t="inlineStr">
        <is>
          <t>Exports|Industry|Mining</t>
        </is>
      </c>
      <c r="B138" s="18" t="inlineStr">
        <is>
          <t>Bn 2015 USD</t>
        </is>
      </c>
      <c r="C138" s="37" t="n"/>
      <c r="D138" s="37" t="n"/>
      <c r="E138" s="37" t="n"/>
      <c r="F138" s="37" t="n"/>
      <c r="G138" s="37" t="n"/>
      <c r="H138" s="37" t="n"/>
      <c r="I138" s="37" t="n"/>
      <c r="J138" s="44" t="n"/>
      <c r="K138" s="44" t="n"/>
      <c r="L138" s="44" t="n"/>
    </row>
    <row r="139">
      <c r="A139" s="19" t="inlineStr">
        <is>
          <t>Exports|Industry|Manufacturing</t>
        </is>
      </c>
      <c r="B139" s="18" t="inlineStr">
        <is>
          <t>Bn 2015 USD</t>
        </is>
      </c>
      <c r="C139" s="37" t="n"/>
      <c r="D139" s="37" t="n"/>
      <c r="E139" s="37" t="n"/>
      <c r="F139" s="37" t="n"/>
      <c r="G139" s="37" t="n"/>
      <c r="H139" s="37" t="n"/>
      <c r="I139" s="37" t="n"/>
      <c r="J139" s="44" t="n"/>
      <c r="K139" s="44" t="n"/>
      <c r="L139" s="44" t="n"/>
    </row>
    <row r="140">
      <c r="A140" s="19" t="inlineStr">
        <is>
          <t>Exports|Industry|Water</t>
        </is>
      </c>
      <c r="B140" s="18" t="inlineStr">
        <is>
          <t>Bn 2015 USD</t>
        </is>
      </c>
      <c r="C140" s="37" t="n"/>
      <c r="D140" s="37" t="n"/>
      <c r="E140" s="37" t="n"/>
      <c r="F140" s="37" t="n"/>
      <c r="G140" s="37" t="n"/>
      <c r="H140" s="37" t="n"/>
      <c r="I140" s="37" t="n"/>
      <c r="J140" s="44" t="n"/>
      <c r="K140" s="44" t="n"/>
      <c r="L140" s="44" t="n"/>
    </row>
    <row r="141">
      <c r="A141" s="19" t="inlineStr">
        <is>
          <t>Exports|Industry|Construction</t>
        </is>
      </c>
      <c r="B141" s="18" t="inlineStr">
        <is>
          <t>Bn 2015 USD</t>
        </is>
      </c>
      <c r="C141" s="37" t="n"/>
      <c r="D141" s="37" t="n"/>
      <c r="E141" s="37" t="n"/>
      <c r="F141" s="37" t="n"/>
      <c r="G141" s="37" t="n"/>
      <c r="H141" s="37" t="n"/>
      <c r="I141" s="37" t="n"/>
      <c r="J141" s="44" t="n"/>
      <c r="K141" s="44" t="n"/>
      <c r="L141" s="44" t="n"/>
    </row>
    <row r="142">
      <c r="A142" s="19" t="inlineStr">
        <is>
          <t>Exports|Industry|Energy</t>
        </is>
      </c>
      <c r="B142" s="18" t="inlineStr">
        <is>
          <t>Bn 2015 USD</t>
        </is>
      </c>
      <c r="C142" s="37" t="n"/>
      <c r="D142" s="37" t="n"/>
      <c r="E142" s="37" t="n"/>
      <c r="F142" s="37" t="n"/>
      <c r="G142" s="37" t="n"/>
      <c r="H142" s="37" t="n"/>
      <c r="I142" s="37" t="n"/>
      <c r="J142" s="44" t="n"/>
      <c r="K142" s="44" t="n"/>
      <c r="L142" s="44" t="n"/>
    </row>
    <row r="143">
      <c r="A143" s="19" t="inlineStr">
        <is>
          <t>Exports|Industry|Energy|Electricity</t>
        </is>
      </c>
      <c r="B143" s="18" t="inlineStr">
        <is>
          <t>Bn 2015 USD</t>
        </is>
      </c>
      <c r="C143" s="37" t="n"/>
      <c r="D143" s="37" t="n"/>
      <c r="E143" s="37" t="n"/>
      <c r="F143" s="37" t="n"/>
      <c r="G143" s="37" t="n"/>
      <c r="H143" s="37" t="n"/>
      <c r="I143" s="37" t="n"/>
      <c r="J143" s="44" t="n"/>
      <c r="K143" s="44" t="n"/>
      <c r="L143" s="44" t="n"/>
    </row>
    <row r="144">
      <c r="A144" s="19" t="inlineStr">
        <is>
          <t>Exports|Industry|Energy|Natural gas</t>
        </is>
      </c>
      <c r="B144" s="18" t="inlineStr">
        <is>
          <t>Bn 2015 USD</t>
        </is>
      </c>
      <c r="C144" s="37" t="n"/>
      <c r="D144" s="37" t="n"/>
      <c r="E144" s="37" t="n"/>
      <c r="F144" s="37" t="n"/>
      <c r="G144" s="37" t="n"/>
      <c r="H144" s="37" t="n"/>
      <c r="I144" s="37" t="n"/>
      <c r="J144" s="44" t="n"/>
      <c r="K144" s="44" t="n"/>
      <c r="L144" s="44" t="n"/>
    </row>
    <row r="145">
      <c r="A145" s="19" t="inlineStr">
        <is>
          <t>Exports|Industry|Energy|Petroleum products</t>
        </is>
      </c>
      <c r="B145" s="18" t="inlineStr">
        <is>
          <t>Bn 2015 USD</t>
        </is>
      </c>
      <c r="C145" s="37" t="n"/>
      <c r="D145" s="37" t="n"/>
      <c r="E145" s="37" t="n"/>
      <c r="F145" s="37" t="n"/>
      <c r="G145" s="37" t="n"/>
      <c r="H145" s="37" t="n"/>
      <c r="I145" s="37" t="n"/>
      <c r="J145" s="44" t="n"/>
      <c r="K145" s="44" t="n"/>
      <c r="L145" s="44" t="n"/>
    </row>
    <row r="146">
      <c r="A146" s="19" t="inlineStr">
        <is>
          <t>Exports|Industry|Energy|Coal products</t>
        </is>
      </c>
      <c r="B146" s="18" t="inlineStr">
        <is>
          <t>Bn 2015 USD</t>
        </is>
      </c>
      <c r="C146" s="37" t="n"/>
      <c r="D146" s="37" t="n"/>
      <c r="E146" s="37" t="n"/>
      <c r="F146" s="37" t="n"/>
      <c r="G146" s="37" t="n"/>
      <c r="H146" s="37" t="n"/>
      <c r="I146" s="37" t="n"/>
      <c r="J146" s="44" t="n"/>
      <c r="K146" s="44" t="n"/>
      <c r="L146" s="44" t="n"/>
    </row>
    <row r="147">
      <c r="A147" s="19" t="inlineStr">
        <is>
          <t>Exports|Industry|Energy|Other energy products</t>
        </is>
      </c>
      <c r="B147" s="18" t="inlineStr">
        <is>
          <t>Bn 2015 USD</t>
        </is>
      </c>
      <c r="C147" s="37" t="n"/>
      <c r="D147" s="37" t="n"/>
      <c r="E147" s="37" t="n"/>
      <c r="F147" s="37" t="n"/>
      <c r="G147" s="37" t="n"/>
      <c r="H147" s="37" t="n"/>
      <c r="I147" s="37" t="n"/>
      <c r="J147" s="44" t="n"/>
      <c r="K147" s="44" t="n"/>
      <c r="L147" s="44" t="n"/>
    </row>
    <row r="148">
      <c r="A148" s="19" t="inlineStr">
        <is>
          <t>Exports|Services|Transportation</t>
        </is>
      </c>
      <c r="B148" s="18" t="inlineStr">
        <is>
          <t>Bn 2015 USD</t>
        </is>
      </c>
      <c r="C148" s="37" t="n"/>
      <c r="D148" s="37" t="n"/>
      <c r="E148" s="37" t="n"/>
      <c r="F148" s="37" t="n"/>
      <c r="G148" s="37" t="n"/>
      <c r="H148" s="37" t="n"/>
      <c r="I148" s="37" t="n"/>
      <c r="J148" s="44" t="n"/>
      <c r="K148" s="44" t="n"/>
      <c r="L148" s="44" t="n"/>
    </row>
    <row r="149">
      <c r="A149" s="19" t="inlineStr">
        <is>
          <t>Exports|Services|Other Services</t>
        </is>
      </c>
      <c r="B149" s="18" t="inlineStr">
        <is>
          <t>Bn 2015 USD</t>
        </is>
      </c>
      <c r="C149" s="37" t="n"/>
      <c r="D149" s="37" t="n"/>
      <c r="E149" s="37" t="n"/>
      <c r="F149" s="37" t="n"/>
      <c r="G149" s="37" t="n"/>
      <c r="H149" s="37" t="n"/>
      <c r="I149" s="37" t="n"/>
      <c r="J149" s="44" t="n"/>
      <c r="K149" s="44" t="n"/>
      <c r="L149" s="44" t="n"/>
    </row>
    <row r="150">
      <c r="A150" s="19" t="inlineStr">
        <is>
          <t>Export share of energy</t>
        </is>
      </c>
      <c r="B150" s="18" t="inlineStr">
        <is>
          <t>%</t>
        </is>
      </c>
      <c r="C150" s="231" t="n"/>
      <c r="D150" s="231" t="n"/>
      <c r="E150" s="231" t="n"/>
      <c r="F150" s="231" t="n"/>
      <c r="G150" s="231" t="n"/>
      <c r="H150" s="231" t="n"/>
      <c r="I150" s="231" t="n"/>
      <c r="J150" s="44" t="n"/>
      <c r="K150" s="44" t="n"/>
      <c r="L150" s="44" t="n"/>
      <c r="M150" t="inlineStr">
        <is>
          <t>Ratio of energy exports to total exports at current prices. Cannot exactly compare to ratio of expenses at constant prices because of deflator artifacts.</t>
        </is>
      </c>
    </row>
    <row r="151">
      <c r="A151" s="17" t="inlineStr">
        <is>
          <t>Imports of goods and services</t>
        </is>
      </c>
      <c r="B151" s="17" t="n"/>
      <c r="C151" s="17" t="n"/>
      <c r="D151" s="17" t="n"/>
      <c r="E151" s="17" t="n"/>
      <c r="F151" s="17" t="n"/>
      <c r="G151" s="17" t="n"/>
      <c r="H151" s="17" t="n"/>
      <c r="I151" s="17" t="n"/>
      <c r="J151" s="182" t="n"/>
      <c r="K151" s="44" t="n"/>
      <c r="L151" s="182" t="n"/>
      <c r="M151" s="25" t="n"/>
      <c r="N151" s="25" t="n"/>
      <c r="O151" s="25" t="n"/>
    </row>
    <row r="152">
      <c r="A152" s="18" t="inlineStr">
        <is>
          <t>Imports|Agriculture</t>
        </is>
      </c>
      <c r="B152" s="18" t="inlineStr">
        <is>
          <t>Bn 2015 USD</t>
        </is>
      </c>
      <c r="C152" s="37" t="n"/>
      <c r="D152" s="37" t="n"/>
      <c r="E152" s="37" t="n"/>
      <c r="F152" s="37" t="n"/>
      <c r="G152" s="37" t="n"/>
      <c r="H152" s="37" t="n"/>
      <c r="I152" s="37" t="n"/>
      <c r="J152" s="182" t="n"/>
      <c r="K152" s="44" t="n"/>
      <c r="L152" s="182" t="n"/>
      <c r="M152" s="25" t="n"/>
      <c r="N152" s="25" t="n"/>
      <c r="O152" s="25" t="n"/>
    </row>
    <row r="153">
      <c r="A153" s="18" t="inlineStr">
        <is>
          <t>Imports|Industry</t>
        </is>
      </c>
      <c r="B153" s="18" t="inlineStr">
        <is>
          <t>Bn 2015 USD</t>
        </is>
      </c>
      <c r="C153" s="37" t="n"/>
      <c r="D153" s="37" t="n"/>
      <c r="E153" s="37" t="n"/>
      <c r="F153" s="37" t="n"/>
      <c r="G153" s="37" t="n"/>
      <c r="H153" s="37" t="n"/>
      <c r="I153" s="37" t="n"/>
      <c r="J153" s="182" t="n"/>
      <c r="K153" s="44" t="n"/>
      <c r="L153" s="182" t="n"/>
      <c r="M153" s="25" t="n"/>
      <c r="N153" s="25" t="n"/>
      <c r="O153" s="25" t="n"/>
    </row>
    <row r="154">
      <c r="A154" s="19" t="inlineStr">
        <is>
          <t>Imports|Services</t>
        </is>
      </c>
      <c r="B154" s="18" t="inlineStr">
        <is>
          <t>Bn 2015 USD</t>
        </is>
      </c>
      <c r="C154" s="37" t="n"/>
      <c r="D154" s="37" t="n"/>
      <c r="E154" s="37" t="n"/>
      <c r="F154" s="37" t="n"/>
      <c r="G154" s="37" t="n"/>
      <c r="H154" s="37" t="n"/>
      <c r="I154" s="37" t="n"/>
      <c r="J154" s="182" t="n"/>
      <c r="K154" s="44" t="n"/>
      <c r="L154" s="182" t="n"/>
      <c r="M154" s="25" t="n"/>
      <c r="N154" s="25" t="n"/>
      <c r="O154" s="25" t="n"/>
    </row>
    <row r="155">
      <c r="A155" s="18" t="inlineStr">
        <is>
          <t>Imports|Industry|Mining</t>
        </is>
      </c>
      <c r="B155" s="18" t="inlineStr">
        <is>
          <t>Bn 2015 USD</t>
        </is>
      </c>
      <c r="C155" s="37" t="n"/>
      <c r="D155" s="37" t="n"/>
      <c r="E155" s="37" t="n"/>
      <c r="F155" s="37" t="n"/>
      <c r="G155" s="37" t="n"/>
      <c r="H155" s="37" t="n"/>
      <c r="I155" s="37" t="n"/>
      <c r="J155" s="44" t="n"/>
      <c r="K155" s="44" t="n"/>
      <c r="L155" s="182" t="n"/>
      <c r="M155" s="25" t="n"/>
      <c r="N155" s="25" t="n"/>
      <c r="O155" s="25" t="n"/>
    </row>
    <row r="156">
      <c r="A156" s="19" t="inlineStr">
        <is>
          <t>Imports|Industry|Manufacturing</t>
        </is>
      </c>
      <c r="B156" s="18" t="inlineStr">
        <is>
          <t>Bn 2015 USD</t>
        </is>
      </c>
      <c r="C156" s="37" t="n"/>
      <c r="D156" s="37" t="n"/>
      <c r="E156" s="37" t="n"/>
      <c r="F156" s="37" t="n"/>
      <c r="G156" s="37" t="n"/>
      <c r="H156" s="37" t="n"/>
      <c r="I156" s="37" t="n"/>
      <c r="J156" s="44" t="n"/>
      <c r="K156" s="44" t="n"/>
      <c r="L156" s="44" t="n"/>
    </row>
    <row r="157">
      <c r="A157" s="19" t="inlineStr">
        <is>
          <t>Imports|Industry|Water</t>
        </is>
      </c>
      <c r="B157" s="18" t="inlineStr">
        <is>
          <t>Bn 2015 USD</t>
        </is>
      </c>
      <c r="C157" s="37" t="n"/>
      <c r="D157" s="37" t="n"/>
      <c r="E157" s="37" t="n"/>
      <c r="F157" s="37" t="n"/>
      <c r="G157" s="37" t="n"/>
      <c r="H157" s="37" t="n"/>
      <c r="I157" s="37" t="n"/>
      <c r="J157" s="44" t="n"/>
      <c r="K157" s="44" t="n"/>
      <c r="L157" s="186" t="n"/>
    </row>
    <row r="158">
      <c r="A158" s="19" t="inlineStr">
        <is>
          <t>Imports|Industry|Construction</t>
        </is>
      </c>
      <c r="B158" s="18" t="inlineStr">
        <is>
          <t>Bn 2015 USD</t>
        </is>
      </c>
      <c r="C158" s="37" t="n"/>
      <c r="D158" s="37" t="n"/>
      <c r="E158" s="37" t="n"/>
      <c r="F158" s="37" t="n"/>
      <c r="G158" s="37" t="n"/>
      <c r="H158" s="37" t="n"/>
      <c r="I158" s="37" t="n"/>
      <c r="J158" s="44" t="n"/>
      <c r="K158" s="44" t="n"/>
      <c r="L158" s="186" t="n"/>
    </row>
    <row r="159">
      <c r="A159" s="19" t="inlineStr">
        <is>
          <t>Imports|Industry|Energy</t>
        </is>
      </c>
      <c r="B159" s="18" t="inlineStr">
        <is>
          <t>Bn 2015 USD</t>
        </is>
      </c>
      <c r="C159" s="37" t="n"/>
      <c r="D159" s="37" t="n"/>
      <c r="E159" s="37" t="n"/>
      <c r="F159" s="37" t="n"/>
      <c r="G159" s="37" t="n"/>
      <c r="H159" s="37" t="n"/>
      <c r="I159" s="37" t="n"/>
      <c r="J159" s="44" t="n"/>
      <c r="K159" s="44" t="n"/>
      <c r="L159" s="186" t="n"/>
    </row>
    <row r="160">
      <c r="A160" s="19" t="inlineStr">
        <is>
          <t>Imports|Industry|Energy|Electricity</t>
        </is>
      </c>
      <c r="B160" s="18" t="inlineStr">
        <is>
          <t>Bn 2015 USD</t>
        </is>
      </c>
      <c r="C160" s="37" t="n"/>
      <c r="D160" s="37" t="n"/>
      <c r="E160" s="37" t="n"/>
      <c r="F160" s="37" t="n"/>
      <c r="G160" s="37" t="n"/>
      <c r="H160" s="37" t="n"/>
      <c r="I160" s="37" t="n"/>
      <c r="J160" s="44" t="n"/>
      <c r="K160" s="44" t="n"/>
      <c r="L160" s="44" t="n"/>
    </row>
    <row r="161">
      <c r="A161" s="19" t="inlineStr">
        <is>
          <t>Imports|Industry|Energy|Natural gas</t>
        </is>
      </c>
      <c r="B161" s="18" t="inlineStr">
        <is>
          <t>Bn 2015 USD</t>
        </is>
      </c>
      <c r="C161" s="37" t="n"/>
      <c r="D161" s="37" t="n"/>
      <c r="E161" s="37" t="n"/>
      <c r="F161" s="37" t="n"/>
      <c r="G161" s="37" t="n"/>
      <c r="H161" s="37" t="n"/>
      <c r="I161" s="37" t="n"/>
      <c r="J161" s="186" t="n"/>
      <c r="K161" s="44" t="n"/>
      <c r="L161" s="186" t="n"/>
    </row>
    <row r="162">
      <c r="A162" s="19" t="inlineStr">
        <is>
          <t>Imports|Industry|Energy|Petroleum products</t>
        </is>
      </c>
      <c r="B162" s="18" t="inlineStr">
        <is>
          <t>Bn 2015 USD</t>
        </is>
      </c>
      <c r="C162" s="37" t="n"/>
      <c r="D162" s="37" t="n"/>
      <c r="E162" s="37" t="n"/>
      <c r="F162" s="37" t="n"/>
      <c r="G162" s="37" t="n"/>
      <c r="H162" s="37" t="n"/>
      <c r="I162" s="37" t="n"/>
      <c r="J162" s="186" t="n"/>
      <c r="K162" s="44" t="n"/>
      <c r="L162" s="186" t="n"/>
    </row>
    <row r="163">
      <c r="A163" s="19" t="inlineStr">
        <is>
          <t>Imports|Industry|Energy|Coal products</t>
        </is>
      </c>
      <c r="B163" s="18" t="inlineStr">
        <is>
          <t>Bn 2015 USD</t>
        </is>
      </c>
      <c r="C163" s="37" t="n"/>
      <c r="D163" s="37" t="n"/>
      <c r="E163" s="37" t="n"/>
      <c r="F163" s="37" t="n"/>
      <c r="G163" s="37" t="n"/>
      <c r="H163" s="37" t="n"/>
      <c r="I163" s="37" t="n"/>
      <c r="J163" s="186" t="n"/>
      <c r="K163" s="44" t="n"/>
      <c r="L163" s="44" t="n"/>
    </row>
    <row r="164">
      <c r="A164" s="19" t="inlineStr">
        <is>
          <t>Imports|Industry|Energy|Other energy products</t>
        </is>
      </c>
      <c r="B164" s="18" t="inlineStr">
        <is>
          <t>Bn 2015 USD</t>
        </is>
      </c>
      <c r="C164" s="37" t="n"/>
      <c r="D164" s="37" t="n"/>
      <c r="E164" s="37" t="n"/>
      <c r="F164" s="37" t="n"/>
      <c r="G164" s="37" t="n"/>
      <c r="H164" s="37" t="n"/>
      <c r="I164" s="37" t="n"/>
      <c r="J164" s="186" t="n"/>
      <c r="K164" s="44" t="n"/>
      <c r="L164" s="44" t="n"/>
      <c r="M164" s="57" t="n"/>
    </row>
    <row r="165">
      <c r="A165" s="19" t="inlineStr">
        <is>
          <t>Imports|Services|Transportation</t>
        </is>
      </c>
      <c r="B165" s="18" t="inlineStr">
        <is>
          <t>Bn 2015 USD</t>
        </is>
      </c>
      <c r="C165" s="37" t="n"/>
      <c r="D165" s="37" t="n"/>
      <c r="E165" s="37" t="n"/>
      <c r="F165" s="37" t="n"/>
      <c r="G165" s="37" t="n"/>
      <c r="H165" s="37" t="n"/>
      <c r="I165" s="37" t="n"/>
      <c r="J165" s="186" t="n"/>
      <c r="K165" s="44" t="n"/>
      <c r="L165" s="44" t="n"/>
      <c r="M165" s="57" t="n"/>
    </row>
    <row r="166">
      <c r="A166" s="19" t="inlineStr">
        <is>
          <t>Imports|Services|Other Services</t>
        </is>
      </c>
      <c r="B166" s="18" t="inlineStr">
        <is>
          <t>Bn 2015 USD</t>
        </is>
      </c>
      <c r="C166" s="37" t="n"/>
      <c r="D166" s="37" t="n"/>
      <c r="E166" s="37" t="n"/>
      <c r="F166" s="37" t="n"/>
      <c r="G166" s="37" t="n"/>
      <c r="H166" s="37" t="n"/>
      <c r="I166" s="37" t="n"/>
      <c r="J166" s="44" t="n"/>
      <c r="K166" s="44" t="n"/>
      <c r="L166" s="44" t="n"/>
    </row>
    <row r="167">
      <c r="A167" s="19" t="inlineStr">
        <is>
          <t>Import share of energy</t>
        </is>
      </c>
      <c r="B167" s="18" t="inlineStr">
        <is>
          <t>%</t>
        </is>
      </c>
      <c r="C167" s="231" t="n"/>
      <c r="D167" s="231" t="n"/>
      <c r="E167" s="231" t="n"/>
      <c r="F167" s="231" t="n"/>
      <c r="G167" s="231" t="n"/>
      <c r="H167" s="231" t="n"/>
      <c r="I167" s="231" t="n"/>
      <c r="J167" s="186" t="n"/>
      <c r="K167" s="44" t="n"/>
      <c r="L167" s="44" t="n"/>
      <c r="M167" s="57" t="n"/>
    </row>
    <row r="168">
      <c r="A168" s="16" t="inlineStr">
        <is>
          <t>Development indicators</t>
        </is>
      </c>
      <c r="B168" s="16" t="n"/>
      <c r="C168" s="16" t="n"/>
      <c r="D168" s="16" t="n"/>
      <c r="E168" s="16" t="n"/>
      <c r="F168" s="16" t="n"/>
      <c r="G168" s="16" t="n"/>
      <c r="H168" s="16" t="n"/>
      <c r="I168" s="16" t="n"/>
      <c r="J168" s="44" t="inlineStr">
        <is>
          <t>https://hdr.undp.org/sites/default/files/2021-22_HDR/hdr2021-22_technical_notes.pdf</t>
        </is>
      </c>
      <c r="K168" s="44" t="n"/>
      <c r="L168" s="44" t="n"/>
    </row>
    <row r="169">
      <c r="A169" s="17" t="inlineStr">
        <is>
          <t>Average Human Development indicators</t>
        </is>
      </c>
      <c r="B169" s="17" t="n"/>
      <c r="C169" s="17" t="n"/>
      <c r="D169" s="17" t="n"/>
      <c r="E169" s="17" t="n"/>
      <c r="F169" s="17" t="n"/>
      <c r="G169" s="17" t="n"/>
      <c r="H169" s="17" t="n"/>
      <c r="I169" s="17" t="n"/>
      <c r="J169" s="44" t="n"/>
      <c r="K169" s="44" t="n"/>
      <c r="L169" s="44" t="n"/>
    </row>
    <row r="170">
      <c r="A170" s="19" t="inlineStr">
        <is>
          <t>Life expectancy at birth</t>
        </is>
      </c>
      <c r="B170" s="18" t="inlineStr">
        <is>
          <t>years</t>
        </is>
      </c>
      <c r="C170" s="37" t="n"/>
      <c r="D170" s="37" t="n"/>
      <c r="E170" s="37" t="n"/>
      <c r="F170" s="37" t="n"/>
      <c r="G170" s="37" t="n"/>
      <c r="H170" s="37" t="n"/>
      <c r="I170" s="37" t="n"/>
      <c r="J170" s="44" t="n"/>
      <c r="K170" s="44" t="n"/>
      <c r="L170" s="44" t="n"/>
    </row>
    <row r="171">
      <c r="A171" s="19" t="inlineStr">
        <is>
          <t>Mean years of schooling</t>
        </is>
      </c>
      <c r="B171" s="18" t="inlineStr">
        <is>
          <t>years</t>
        </is>
      </c>
      <c r="C171" s="37" t="n"/>
      <c r="D171" s="37" t="n"/>
      <c r="E171" s="37" t="n"/>
      <c r="F171" s="37" t="n"/>
      <c r="G171" s="37" t="n"/>
      <c r="H171" s="37" t="n"/>
      <c r="I171" s="37" t="n"/>
      <c r="J171" s="44" t="n"/>
      <c r="K171" s="44" t="n"/>
      <c r="L171" s="44" t="n"/>
    </row>
    <row r="172">
      <c r="A172" s="19" t="inlineStr">
        <is>
          <t>GDP per capita</t>
        </is>
      </c>
      <c r="B172" s="18" t="inlineStr">
        <is>
          <t>2015 USD</t>
        </is>
      </c>
      <c r="C172" s="37" t="n"/>
      <c r="D172" s="37" t="n"/>
      <c r="E172" s="37" t="n"/>
      <c r="F172" s="37" t="n"/>
      <c r="G172" s="37" t="n"/>
      <c r="H172" s="37" t="n"/>
      <c r="I172" s="37" t="n"/>
      <c r="J172" s="44" t="n"/>
      <c r="K172" s="44" t="n"/>
      <c r="L172" s="44" t="n"/>
    </row>
    <row r="173">
      <c r="A173" s="17" t="inlineStr">
        <is>
          <t>Average Female Development indicators</t>
        </is>
      </c>
      <c r="B173" s="17" t="n"/>
      <c r="C173" s="17" t="n"/>
      <c r="D173" s="17" t="n"/>
      <c r="E173" s="17" t="n"/>
      <c r="F173" s="17" t="n"/>
      <c r="G173" s="17" t="n"/>
      <c r="H173" s="17" t="n"/>
      <c r="I173" s="17" t="n"/>
      <c r="J173" s="44" t="n"/>
      <c r="K173" s="44" t="n"/>
      <c r="L173" s="44" t="n"/>
    </row>
    <row r="174">
      <c r="A174" s="19" t="inlineStr">
        <is>
          <t>Female - Life expectancy at birth</t>
        </is>
      </c>
      <c r="B174" s="18" t="inlineStr">
        <is>
          <t>years</t>
        </is>
      </c>
      <c r="C174" s="37" t="n"/>
      <c r="D174" s="37" t="n"/>
      <c r="E174" s="37" t="n"/>
      <c r="F174" s="37" t="n"/>
      <c r="G174" s="37" t="n"/>
      <c r="H174" s="37" t="n"/>
      <c r="I174" s="37" t="n"/>
      <c r="J174" s="44" t="n"/>
      <c r="K174" s="44" t="n"/>
      <c r="L174" s="44" t="n"/>
    </row>
    <row r="175">
      <c r="A175" s="19" t="inlineStr">
        <is>
          <t>Female - Mean years of schooling</t>
        </is>
      </c>
      <c r="B175" s="18" t="inlineStr">
        <is>
          <t>years</t>
        </is>
      </c>
      <c r="C175" s="37" t="n"/>
      <c r="D175" s="37" t="n"/>
      <c r="E175" s="37" t="n"/>
      <c r="F175" s="37" t="n"/>
      <c r="G175" s="37" t="n"/>
      <c r="H175" s="37" t="n"/>
      <c r="I175" s="37" t="n"/>
      <c r="J175" s="44" t="n"/>
      <c r="K175" s="44" t="n"/>
      <c r="L175" s="44" t="n"/>
    </row>
    <row r="176">
      <c r="A176" s="19" t="inlineStr">
        <is>
          <t>Female - Estimated earned income</t>
        </is>
      </c>
      <c r="B176" s="18" t="inlineStr">
        <is>
          <t>2015 USD</t>
        </is>
      </c>
      <c r="C176" s="37" t="n"/>
      <c r="D176" s="37" t="n"/>
      <c r="E176" s="37" t="n"/>
      <c r="F176" s="37" t="n"/>
      <c r="G176" s="37" t="n"/>
      <c r="H176" s="37" t="n"/>
      <c r="I176" s="37" t="n"/>
      <c r="J176" s="44" t="n"/>
      <c r="K176" s="44" t="n"/>
      <c r="L176" s="44" t="n"/>
    </row>
    <row r="177">
      <c r="A177" s="19" t="inlineStr">
        <is>
          <t>Female - unemployment rate</t>
        </is>
      </c>
      <c r="B177" s="18" t="inlineStr">
        <is>
          <t>% unemployed female in active female population</t>
        </is>
      </c>
      <c r="C177" s="37" t="n"/>
      <c r="D177" s="37" t="n"/>
      <c r="E177" s="37" t="n"/>
      <c r="F177" s="37" t="n"/>
      <c r="G177" s="37" t="n"/>
      <c r="H177" s="37" t="n"/>
      <c r="I177" s="37" t="n"/>
      <c r="J177" s="44" t="n"/>
      <c r="K177" s="44" t="n"/>
      <c r="L177" s="44" t="n"/>
    </row>
    <row r="178">
      <c r="A178" s="17" t="inlineStr">
        <is>
          <t>Average Male Development indicators</t>
        </is>
      </c>
      <c r="B178" s="17" t="n"/>
      <c r="C178" s="17" t="n"/>
      <c r="D178" s="17" t="n"/>
      <c r="E178" s="17" t="n"/>
      <c r="F178" s="17" t="n"/>
      <c r="G178" s="17" t="n"/>
      <c r="H178" s="17" t="n"/>
      <c r="I178" s="17" t="n"/>
      <c r="J178" s="44" t="n"/>
      <c r="K178" s="44" t="n"/>
      <c r="L178" s="44" t="n"/>
    </row>
    <row r="179">
      <c r="A179" s="19" t="inlineStr">
        <is>
          <t>Male - Life expectancy at birth</t>
        </is>
      </c>
      <c r="B179" s="18" t="inlineStr">
        <is>
          <t>years</t>
        </is>
      </c>
      <c r="C179" s="37" t="n"/>
      <c r="D179" s="37" t="n"/>
      <c r="E179" s="37" t="n"/>
      <c r="F179" s="37" t="n"/>
      <c r="G179" s="37" t="n"/>
      <c r="H179" s="37" t="n"/>
      <c r="I179" s="37" t="n"/>
      <c r="J179" s="44" t="n"/>
      <c r="K179" s="44" t="n"/>
      <c r="L179" s="44" t="n"/>
    </row>
    <row r="180">
      <c r="A180" s="19" t="inlineStr">
        <is>
          <t>Male - Mean years of schooling</t>
        </is>
      </c>
      <c r="B180" s="18" t="inlineStr">
        <is>
          <t>years</t>
        </is>
      </c>
      <c r="C180" s="37" t="n"/>
      <c r="D180" s="37" t="n"/>
      <c r="E180" s="37" t="n"/>
      <c r="F180" s="37" t="n"/>
      <c r="G180" s="37" t="n"/>
      <c r="H180" s="37" t="n"/>
      <c r="I180" s="37" t="n"/>
      <c r="J180" s="44" t="n"/>
      <c r="K180" s="44" t="n"/>
      <c r="L180" s="44" t="n"/>
    </row>
    <row r="181">
      <c r="A181" s="19" t="inlineStr">
        <is>
          <t>Male - Estimated earned income</t>
        </is>
      </c>
      <c r="B181" s="18" t="inlineStr">
        <is>
          <t>2015 USD</t>
        </is>
      </c>
      <c r="C181" s="37" t="n"/>
      <c r="D181" s="37" t="n"/>
      <c r="E181" s="37" t="n"/>
      <c r="F181" s="37" t="n"/>
      <c r="G181" s="37" t="n"/>
      <c r="H181" s="37" t="n"/>
      <c r="I181" s="37" t="n"/>
      <c r="J181" s="44" t="n"/>
      <c r="K181" s="44" t="n"/>
      <c r="L181" s="44" t="n"/>
    </row>
    <row r="182">
      <c r="A182" s="19" t="inlineStr">
        <is>
          <t>Male - unemployment rate</t>
        </is>
      </c>
      <c r="B182" s="18" t="inlineStr">
        <is>
          <t>% unemployed male in active male population</t>
        </is>
      </c>
      <c r="C182" s="37" t="n"/>
      <c r="D182" s="37" t="n"/>
      <c r="E182" s="37" t="n"/>
      <c r="F182" s="37" t="n"/>
      <c r="G182" s="37" t="n"/>
      <c r="H182" s="37" t="n"/>
      <c r="I182" s="37" t="n"/>
      <c r="J182" s="44" t="n"/>
      <c r="K182" s="44" t="n"/>
      <c r="L182" s="44" t="n"/>
    </row>
    <row r="183">
      <c r="A183" s="17" t="inlineStr">
        <is>
          <t>Standard of Living indicators</t>
        </is>
      </c>
      <c r="B183" s="17" t="n"/>
      <c r="C183" s="17" t="n"/>
      <c r="D183" s="17" t="n"/>
      <c r="E183" s="17" t="n"/>
      <c r="F183" s="17" t="n"/>
      <c r="G183" s="17" t="n"/>
      <c r="H183" s="17" t="n"/>
      <c r="I183" s="17" t="n"/>
      <c r="J183" s="44" t="n"/>
      <c r="K183" s="44" t="n"/>
      <c r="L183" s="44" t="n"/>
    </row>
    <row r="184">
      <c r="A184" s="19" t="inlineStr">
        <is>
          <t>Drinking water access</t>
        </is>
      </c>
      <c r="B184" s="18" t="inlineStr">
        <is>
          <t>% population with access to drinking water at home or within a 30min walk from home.</t>
        </is>
      </c>
      <c r="C184" s="37" t="n"/>
      <c r="D184" s="37" t="n"/>
      <c r="E184" s="37" t="n"/>
      <c r="F184" s="37" t="n"/>
      <c r="G184" s="37" t="n"/>
      <c r="H184" s="37" t="n"/>
      <c r="I184" s="37" t="n"/>
      <c r="J184" s="44" t="n"/>
      <c r="K184" s="44" t="n"/>
      <c r="L184" s="44" t="n"/>
    </row>
    <row r="185">
      <c r="A185" s="19" t="inlineStr">
        <is>
          <t>Electricity access</t>
        </is>
      </c>
      <c r="B185" s="18" t="inlineStr">
        <is>
          <t>% population with access to electricity</t>
        </is>
      </c>
      <c r="C185" s="37" t="n"/>
      <c r="D185" s="37" t="n"/>
      <c r="E185" s="37" t="n"/>
      <c r="F185" s="37" t="n"/>
      <c r="G185" s="37" t="n"/>
      <c r="H185" s="37" t="n"/>
      <c r="I185" s="37" t="n"/>
      <c r="J185" s="44" t="n"/>
      <c r="K185" s="44" t="n"/>
      <c r="L185" s="44" t="n"/>
    </row>
    <row r="186">
      <c r="A186" s="19" t="inlineStr">
        <is>
          <t>Housing access/ Homeless population</t>
        </is>
      </c>
      <c r="B186" s="18" t="inlineStr">
        <is>
          <t>% population with access to housing</t>
        </is>
      </c>
      <c r="C186" s="37" t="n"/>
      <c r="D186" s="37" t="n"/>
      <c r="E186" s="37" t="n"/>
      <c r="F186" s="37" t="n"/>
      <c r="G186" s="37" t="n"/>
      <c r="H186" s="37" t="n"/>
      <c r="I186" s="37" t="n"/>
      <c r="J186" s="44" t="n"/>
      <c r="K186" s="44" t="n"/>
      <c r="L186" s="44" t="n"/>
    </row>
    <row r="187">
      <c r="A187" s="19" t="inlineStr">
        <is>
          <t>Sanitation access</t>
        </is>
      </c>
      <c r="B187" s="18" t="inlineStr">
        <is>
          <t>% population with access to improved sanitation facilities</t>
        </is>
      </c>
      <c r="C187" s="37" t="n"/>
      <c r="D187" s="37" t="n"/>
      <c r="E187" s="37" t="n"/>
      <c r="F187" s="37" t="n"/>
      <c r="G187" s="37" t="n"/>
      <c r="H187" s="37" t="n"/>
      <c r="I187" s="37" t="n"/>
      <c r="J187" s="44" t="n"/>
      <c r="K187" s="44" t="n"/>
      <c r="L187" s="44" t="n"/>
    </row>
    <row r="188">
      <c r="A188" s="17" t="inlineStr">
        <is>
          <t>Health indicators</t>
        </is>
      </c>
      <c r="B188" s="17" t="n"/>
      <c r="C188" s="17" t="n"/>
      <c r="D188" s="17" t="n"/>
      <c r="E188" s="17" t="n"/>
      <c r="F188" s="17" t="n"/>
      <c r="G188" s="17" t="n"/>
      <c r="H188" s="17" t="n"/>
      <c r="I188" s="17" t="n"/>
      <c r="J188" s="44" t="n"/>
      <c r="K188" s="44" t="n"/>
      <c r="L188" s="44" t="n"/>
    </row>
    <row r="189">
      <c r="A189" s="19" t="inlineStr">
        <is>
          <t>Health access</t>
        </is>
      </c>
      <c r="B189" s="18" t="inlineStr">
        <is>
          <t>% population with access to health facilities, doctors…</t>
        </is>
      </c>
      <c r="C189" s="37" t="n"/>
      <c r="D189" s="37" t="n"/>
      <c r="E189" s="37" t="n"/>
      <c r="F189" s="37" t="n"/>
      <c r="G189" s="37" t="n"/>
      <c r="H189" s="37" t="n"/>
      <c r="I189" s="37" t="n"/>
      <c r="J189" s="44" t="n"/>
      <c r="K189" s="44" t="n"/>
      <c r="L189" s="44" t="n"/>
    </row>
    <row r="190">
      <c r="A190" s="19" t="inlineStr">
        <is>
          <t>Child mortality rate</t>
        </is>
      </c>
      <c r="B190" s="18" t="inlineStr">
        <is>
          <t>% (/1,000 live births)</t>
        </is>
      </c>
      <c r="C190" s="37" t="n"/>
      <c r="D190" s="37" t="n"/>
      <c r="E190" s="37" t="n"/>
      <c r="F190" s="37" t="n"/>
      <c r="G190" s="37" t="n"/>
      <c r="H190" s="37" t="n"/>
      <c r="I190" s="37" t="n"/>
      <c r="J190" s="44" t="n"/>
      <c r="K190" s="44" t="n"/>
      <c r="L190" s="44" t="n"/>
    </row>
    <row r="191">
      <c r="A191" s="19" t="inlineStr">
        <is>
          <t>Nutrition</t>
        </is>
      </c>
      <c r="B191" s="18" t="inlineStr">
        <is>
          <t>% of undernourished people in the population</t>
        </is>
      </c>
      <c r="C191" s="37" t="n"/>
      <c r="D191" s="37" t="n"/>
      <c r="E191" s="37" t="n"/>
      <c r="F191" s="37" t="n"/>
      <c r="G191" s="37" t="n"/>
      <c r="H191" s="37" t="n"/>
      <c r="I191" s="37" t="n"/>
      <c r="J191" s="44" t="n"/>
      <c r="K191" s="44" t="n"/>
      <c r="L191" s="44" t="n"/>
    </row>
  </sheetData>
  <conditionalFormatting sqref="K17">
    <cfRule type="containsText" priority="9" operator="containsText" dxfId="4" text="Out-of-the-box estimate">
      <formula>NOT(ISERROR(SEARCH("Out-of-the-box estimate",K17)))</formula>
    </cfRule>
    <cfRule type="containsText" priority="6" operator="containsText" dxfId="2" text="The value of this indicator is directly taken from a database">
      <formula>NOT(ISERROR(SEARCH("The value of this indicator is directly taken from a database",K17)))</formula>
    </cfRule>
    <cfRule type="containsText" priority="7" operator="containsText" dxfId="1" text="Not relevant to inform this cell">
      <formula>NOT(ISERROR(SEARCH("Not relevant to inform this cell",K17)))</formula>
    </cfRule>
    <cfRule type="containsText" priority="8" operator="containsText" dxfId="0" text="Direct model output">
      <formula>NOT(ISERROR(SEARCH("Direct model output",K17)))</formula>
    </cfRule>
    <cfRule type="containsText" priority="10" operator="containsText" dxfId="3" text="Not known how to inform this cell">
      <formula>NOT(ISERROR(SEARCH("Not known how to inform this cell",K17)))</formula>
    </cfRule>
  </conditionalFormatting>
  <conditionalFormatting sqref="K44:K46 K53">
    <cfRule type="containsText" priority="183" operator="containsText" dxfId="0" text="Direct model output">
      <formula>NOT(ISERROR(SEARCH("Direct model output",K44)))</formula>
    </cfRule>
    <cfRule type="containsText" priority="184" operator="containsText" dxfId="4" text="Out-of-the-box estimate">
      <formula>NOT(ISERROR(SEARCH("Out-of-the-box estimate",K44)))</formula>
    </cfRule>
    <cfRule type="containsText" priority="185" operator="containsText" dxfId="3" text="Not known how to inform this cell">
      <formula>NOT(ISERROR(SEARCH("Not known how to inform this cell",K44)))</formula>
    </cfRule>
    <cfRule type="containsText" priority="182" operator="containsText" dxfId="1" text="Not relevant to inform this cell">
      <formula>NOT(ISERROR(SEARCH("Not relevant to inform this cell",K44)))</formula>
    </cfRule>
  </conditionalFormatting>
  <conditionalFormatting sqref="K44:K63">
    <cfRule type="containsText" priority="15" operator="containsText" dxfId="2" text="The value of this indicator is directly taken from a database">
      <formula>NOT(ISERROR(SEARCH("The value of this indicator is directly taken from a database",K44)))</formula>
    </cfRule>
  </conditionalFormatting>
  <conditionalFormatting sqref="K47:K63">
    <cfRule type="containsText" priority="11" operator="containsText" dxfId="9" text="This indicator is not relevant in my analysis">
      <formula>NOT(ISERROR(SEARCH("This indicator is not relevant in my analysis",K47)))</formula>
    </cfRule>
    <cfRule type="containsText" priority="12" operator="containsText" dxfId="8" text="I don’t know how to inform the value of this indicator">
      <formula>NOT(ISERROR(SEARCH("I don’t know how to inform the value of this indicator",K47)))</formula>
    </cfRule>
    <cfRule type="containsText" priority="13" operator="containsText" dxfId="5" text="The value of this indicator comes from an out-of the box estimate ">
      <formula>NOT(ISERROR(SEARCH("The value of this indicator comes from an out-of the box estimate ",K47)))</formula>
    </cfRule>
    <cfRule type="containsText" priority="14" operator="containsText" dxfId="6" text="The value of this indicator is an endogenous model result ">
      <formula>NOT(ISERROR(SEARCH("The value of this indicator is an endogenous model result ",K47)))</formula>
    </cfRule>
  </conditionalFormatting>
  <conditionalFormatting sqref="K53">
    <cfRule type="containsText" priority="179" operator="containsText" dxfId="0" text="Direct model output">
      <formula>NOT(ISERROR(SEARCH("Direct model output",K53)))</formula>
    </cfRule>
    <cfRule type="containsText" priority="181" operator="containsText" dxfId="3" text="Not known how to inform this cell">
      <formula>NOT(ISERROR(SEARCH("Not known how to inform this cell",K53)))</formula>
    </cfRule>
    <cfRule type="containsText" priority="180" operator="containsText" dxfId="4" text="Out-of-the-box estimate">
      <formula>NOT(ISERROR(SEARCH("Out-of-the-box estimate",K53)))</formula>
    </cfRule>
    <cfRule type="containsText" priority="178" operator="containsText" dxfId="1" text="Not relevant to inform this cell">
      <formula>NOT(ISERROR(SEARCH("Not relevant to inform this cell",K53)))</formula>
    </cfRule>
  </conditionalFormatting>
  <conditionalFormatting sqref="K64:K65 K83 K96:K97 K117 K134 K151">
    <cfRule type="containsText" priority="158" operator="containsText" dxfId="8" text="I don’t know how to inform the value of this indicator">
      <formula>NOT(ISERROR(SEARCH("I don’t know how to inform the value of this indicator",K64)))</formula>
    </cfRule>
    <cfRule type="containsText" priority="159" operator="containsText" dxfId="5" text="The value of this indicator comes from an out-of the box estimate ">
      <formula>NOT(ISERROR(SEARCH("The value of this indicator comes from an out-of the box estimate ",K64)))</formula>
    </cfRule>
    <cfRule type="containsText" priority="161" operator="containsText" dxfId="2" text="The value of this indicator is directly taken from a database">
      <formula>NOT(ISERROR(SEARCH("The value of this indicator is directly taken from a database",K64)))</formula>
    </cfRule>
    <cfRule type="containsText" priority="160" operator="containsText" dxfId="6" text="The value of this indicator is an endogenous model result ">
      <formula>NOT(ISERROR(SEARCH("The value of this indicator is an endogenous model result ",K64)))</formula>
    </cfRule>
    <cfRule type="containsText" priority="157" operator="containsText" dxfId="9" text="This indicator is not relevant in my analysis">
      <formula>NOT(ISERROR(SEARCH("This indicator is not relevant in my analysis",K64)))</formula>
    </cfRule>
  </conditionalFormatting>
  <conditionalFormatting sqref="K64:K65">
    <cfRule type="containsText" priority="156" operator="containsText" dxfId="3" text="Not known how to inform this cell">
      <formula>NOT(ISERROR(SEARCH("Not known how to inform this cell",K64)))</formula>
    </cfRule>
    <cfRule type="containsText" priority="155" operator="containsText" dxfId="4" text="Out-of-the-box estimate">
      <formula>NOT(ISERROR(SEARCH("Out-of-the-box estimate",K64)))</formula>
    </cfRule>
    <cfRule type="containsText" priority="153" operator="containsText" dxfId="1" text="Not relevant to inform this cell">
      <formula>NOT(ISERROR(SEARCH("Not relevant to inform this cell",K64)))</formula>
    </cfRule>
    <cfRule type="containsText" priority="154" operator="containsText" dxfId="0" text="Direct model output">
      <formula>NOT(ISERROR(SEARCH("Direct model output",K64)))</formula>
    </cfRule>
  </conditionalFormatting>
  <conditionalFormatting sqref="K65">
    <cfRule type="containsText" priority="163" operator="containsText" dxfId="0" text="Direct model output">
      <formula>NOT(ISERROR(SEARCH("Direct model output",K65)))</formula>
    </cfRule>
    <cfRule type="containsText" priority="162" operator="containsText" dxfId="1" text="Not relevant to inform this cell">
      <formula>NOT(ISERROR(SEARCH("Not relevant to inform this cell",K65)))</formula>
    </cfRule>
    <cfRule type="containsText" priority="164" operator="containsText" dxfId="4" text="Out-of-the-box estimate">
      <formula>NOT(ISERROR(SEARCH("Out-of-the-box estimate",K65)))</formula>
    </cfRule>
    <cfRule type="containsText" priority="165" operator="containsText" dxfId="3" text="Not known how to inform this cell">
      <formula>NOT(ISERROR(SEARCH("Not known how to inform this cell",K65)))</formula>
    </cfRule>
  </conditionalFormatting>
  <conditionalFormatting sqref="K66:K69">
    <cfRule type="containsText" priority="52" operator="containsText" dxfId="8" text="I don’t know how to inform the value of this indicator">
      <formula>NOT(ISERROR(SEARCH("I don’t know how to inform the value of this indicator",K66)))</formula>
    </cfRule>
    <cfRule type="containsText" priority="53" operator="containsText" dxfId="5" text="The value of this indicator comes from an out-of the box estimate ">
      <formula>NOT(ISERROR(SEARCH("The value of this indicator comes from an out-of the box estimate ",K66)))</formula>
    </cfRule>
    <cfRule type="containsText" priority="51" operator="containsText" dxfId="9" text="This indicator is not relevant in my analysis">
      <formula>NOT(ISERROR(SEARCH("This indicator is not relevant in my analysis",K66)))</formula>
    </cfRule>
    <cfRule type="containsText" priority="54" operator="containsText" dxfId="6" text="The value of this indicator is an endogenous model result ">
      <formula>NOT(ISERROR(SEARCH("The value of this indicator is an endogenous model result ",K66)))</formula>
    </cfRule>
    <cfRule type="containsText" priority="55" operator="containsText" dxfId="2" text="The value of this indicator is directly taken from a database">
      <formula>NOT(ISERROR(SEARCH("The value of this indicator is directly taken from a database",K66)))</formula>
    </cfRule>
  </conditionalFormatting>
  <conditionalFormatting sqref="K68">
    <cfRule type="containsText" priority="48" operator="containsText" dxfId="0" text="Direct model output">
      <formula>NOT(ISERROR(SEARCH("Direct model output",K68)))</formula>
    </cfRule>
    <cfRule type="containsText" priority="56" operator="containsText" dxfId="1" text="Not relevant to inform this cell">
      <formula>NOT(ISERROR(SEARCH("Not relevant to inform this cell",K68)))</formula>
    </cfRule>
    <cfRule type="containsText" priority="57" operator="containsText" dxfId="0" text="Direct model output">
      <formula>NOT(ISERROR(SEARCH("Direct model output",K68)))</formula>
    </cfRule>
    <cfRule type="containsText" priority="47" operator="containsText" dxfId="1" text="Not relevant to inform this cell">
      <formula>NOT(ISERROR(SEARCH("Not relevant to inform this cell",K68)))</formula>
    </cfRule>
    <cfRule type="containsText" priority="58" operator="containsText" dxfId="4" text="Out-of-the-box estimate">
      <formula>NOT(ISERROR(SEARCH("Out-of-the-box estimate",K68)))</formula>
    </cfRule>
    <cfRule type="containsText" priority="49" operator="containsText" dxfId="4" text="Out-of-the-box estimate">
      <formula>NOT(ISERROR(SEARCH("Out-of-the-box estimate",K68)))</formula>
    </cfRule>
    <cfRule type="containsText" priority="50" operator="containsText" dxfId="3" text="Not known how to inform this cell">
      <formula>NOT(ISERROR(SEARCH("Not known how to inform this cell",K68)))</formula>
    </cfRule>
    <cfRule type="containsText" priority="59" operator="containsText" dxfId="3" text="Not known how to inform this cell">
      <formula>NOT(ISERROR(SEARCH("Not known how to inform this cell",K68)))</formula>
    </cfRule>
  </conditionalFormatting>
  <conditionalFormatting sqref="K70">
    <cfRule type="containsText" priority="22" operator="containsText" dxfId="0" text="Direct model output">
      <formula>NOT(ISERROR(SEARCH("Direct model output",K70)))</formula>
    </cfRule>
    <cfRule type="containsText" priority="23" operator="containsText" dxfId="4" text="Out-of-the-box estimate">
      <formula>NOT(ISERROR(SEARCH("Out-of-the-box estimate",K70)))</formula>
    </cfRule>
    <cfRule type="containsText" priority="25" operator="containsText" dxfId="9" text="This indicator is not relevant in my analysis">
      <formula>NOT(ISERROR(SEARCH("This indicator is not relevant in my analysis",K70)))</formula>
    </cfRule>
    <cfRule type="containsText" priority="26" operator="containsText" dxfId="8" text="I don’t know how to inform the value of this indicator">
      <formula>NOT(ISERROR(SEARCH("I don’t know how to inform the value of this indicator",K70)))</formula>
    </cfRule>
    <cfRule type="containsText" priority="27" operator="containsText" dxfId="5" text="The value of this indicator comes from an out-of the box estimate ">
      <formula>NOT(ISERROR(SEARCH("The value of this indicator comes from an out-of the box estimate ",K70)))</formula>
    </cfRule>
    <cfRule type="containsText" priority="28" operator="containsText" dxfId="6" text="The value of this indicator is an endogenous model result ">
      <formula>NOT(ISERROR(SEARCH("The value of this indicator is an endogenous model result ",K70)))</formula>
    </cfRule>
    <cfRule type="containsText" priority="29" operator="containsText" dxfId="2" text="The value of this indicator is directly taken from a database">
      <formula>NOT(ISERROR(SEARCH("The value of this indicator is directly taken from a database",K70)))</formula>
    </cfRule>
    <cfRule type="containsText" priority="24" operator="containsText" dxfId="3" text="Not known how to inform this cell">
      <formula>NOT(ISERROR(SEARCH("Not known how to inform this cell",K70)))</formula>
    </cfRule>
    <cfRule type="containsText" priority="21" operator="containsText" dxfId="1" text="Not relevant to inform this cell">
      <formula>NOT(ISERROR(SEARCH("Not relevant to inform this cell",K70)))</formula>
    </cfRule>
  </conditionalFormatting>
  <conditionalFormatting sqref="K70:K71">
    <cfRule type="containsText" priority="33" operator="containsText" dxfId="3" text="Not known how to inform this cell">
      <formula>NOT(ISERROR(SEARCH("Not known how to inform this cell",K70)))</formula>
    </cfRule>
    <cfRule type="containsText" priority="32" operator="containsText" dxfId="4" text="Out-of-the-box estimate">
      <formula>NOT(ISERROR(SEARCH("Out-of-the-box estimate",K70)))</formula>
    </cfRule>
    <cfRule type="containsText" priority="30" operator="containsText" dxfId="1" text="Not relevant to inform this cell">
      <formula>NOT(ISERROR(SEARCH("Not relevant to inform this cell",K70)))</formula>
    </cfRule>
    <cfRule type="containsText" priority="31" operator="containsText" dxfId="0" text="Direct model output">
      <formula>NOT(ISERROR(SEARCH("Direct model output",K70)))</formula>
    </cfRule>
  </conditionalFormatting>
  <conditionalFormatting sqref="K71">
    <cfRule type="containsText" priority="43" operator="containsText" dxfId="1" text="Not relevant to inform this cell">
      <formula>NOT(ISERROR(SEARCH("Not relevant to inform this cell",K71)))</formula>
    </cfRule>
    <cfRule type="containsText" priority="46" operator="containsText" dxfId="3" text="Not known how to inform this cell">
      <formula>NOT(ISERROR(SEARCH("Not known how to inform this cell",K71)))</formula>
    </cfRule>
    <cfRule type="containsText" priority="44" operator="containsText" dxfId="0" text="Direct model output">
      <formula>NOT(ISERROR(SEARCH("Direct model output",K71)))</formula>
    </cfRule>
    <cfRule type="containsText" priority="45" operator="containsText" dxfId="4" text="Out-of-the-box estimate">
      <formula>NOT(ISERROR(SEARCH("Out-of-the-box estimate",K71)))</formula>
    </cfRule>
  </conditionalFormatting>
  <conditionalFormatting sqref="K71:K82">
    <cfRule type="containsText" priority="42" operator="containsText" dxfId="2" text="The value of this indicator is directly taken from a database">
      <formula>NOT(ISERROR(SEARCH("The value of this indicator is directly taken from a database",K71)))</formula>
    </cfRule>
    <cfRule type="containsText" priority="41" operator="containsText" dxfId="6" text="The value of this indicator is an endogenous model result ">
      <formula>NOT(ISERROR(SEARCH("The value of this indicator is an endogenous model result ",K71)))</formula>
    </cfRule>
    <cfRule type="containsText" priority="40" operator="containsText" dxfId="5" text="The value of this indicator comes from an out-of the box estimate ">
      <formula>NOT(ISERROR(SEARCH("The value of this indicator comes from an out-of the box estimate ",K71)))</formula>
    </cfRule>
    <cfRule type="containsText" priority="39" operator="containsText" dxfId="8" text="I don’t know how to inform the value of this indicator">
      <formula>NOT(ISERROR(SEARCH("I don’t know how to inform the value of this indicator",K71)))</formula>
    </cfRule>
    <cfRule type="containsText" priority="38" operator="containsText" dxfId="9" text="This indicator is not relevant in my analysis">
      <formula>NOT(ISERROR(SEARCH("This indicator is not relevant in my analysis",K71)))</formula>
    </cfRule>
  </conditionalFormatting>
  <conditionalFormatting sqref="K83">
    <cfRule type="containsText" priority="150" operator="containsText" dxfId="0" text="Direct model output">
      <formula>NOT(ISERROR(SEARCH("Direct model output",K83)))</formula>
    </cfRule>
    <cfRule type="containsText" priority="151" operator="containsText" dxfId="4" text="Out-of-the-box estimate">
      <formula>NOT(ISERROR(SEARCH("Out-of-the-box estimate",K83)))</formula>
    </cfRule>
    <cfRule type="containsText" priority="152" operator="containsText" dxfId="3" text="Not known how to inform this cell">
      <formula>NOT(ISERROR(SEARCH("Not known how to inform this cell",K83)))</formula>
    </cfRule>
    <cfRule type="containsText" priority="174" operator="containsText" dxfId="1" text="Not relevant to inform this cell">
      <formula>NOT(ISERROR(SEARCH("Not relevant to inform this cell",K83)))</formula>
    </cfRule>
    <cfRule type="containsText" priority="175" operator="containsText" dxfId="0" text="Direct model output">
      <formula>NOT(ISERROR(SEARCH("Direct model output",K83)))</formula>
    </cfRule>
    <cfRule type="containsText" priority="176" operator="containsText" dxfId="4" text="Out-of-the-box estimate">
      <formula>NOT(ISERROR(SEARCH("Out-of-the-box estimate",K83)))</formula>
    </cfRule>
    <cfRule type="containsText" priority="177" operator="containsText" dxfId="3" text="Not known how to inform this cell">
      <formula>NOT(ISERROR(SEARCH("Not known how to inform this cell",K83)))</formula>
    </cfRule>
    <cfRule type="containsText" priority="149" operator="containsText" dxfId="1" text="Not relevant to inform this cell">
      <formula>NOT(ISERROR(SEARCH("Not relevant to inform this cell",K83)))</formula>
    </cfRule>
  </conditionalFormatting>
  <conditionalFormatting sqref="K84">
    <cfRule type="containsText" priority="99" operator="containsText" dxfId="2" text="The value of this indicator is directly taken from a database">
      <formula>NOT(ISERROR(SEARCH("The value of this indicator is directly taken from a database",K84)))</formula>
    </cfRule>
    <cfRule type="containsText" priority="96" operator="containsText" dxfId="8" text="I don’t know how to inform the value of this indicator">
      <formula>NOT(ISERROR(SEARCH("I don’t know how to inform the value of this indicator",K84)))</formula>
    </cfRule>
    <cfRule type="containsText" priority="95" operator="containsText" dxfId="9" text="This indicator is not relevant in my analysis">
      <formula>NOT(ISERROR(SEARCH("This indicator is not relevant in my analysis",K84)))</formula>
    </cfRule>
    <cfRule type="containsText" priority="98" operator="containsText" dxfId="6" text="The value of this indicator is an endogenous model result ">
      <formula>NOT(ISERROR(SEARCH("The value of this indicator is an endogenous model result ",K84)))</formula>
    </cfRule>
    <cfRule type="containsText" priority="97" operator="containsText" dxfId="5" text="The value of this indicator comes from an out-of the box estimate ">
      <formula>NOT(ISERROR(SEARCH("The value of this indicator comes from an out-of the box estimate ",K84)))</formula>
    </cfRule>
  </conditionalFormatting>
  <conditionalFormatting sqref="K85:K86">
    <cfRule type="containsText" priority="123" operator="containsText" dxfId="3" text="Not known how to inform this cell">
      <formula>NOT(ISERROR(SEARCH("Not known how to inform this cell",K85)))</formula>
    </cfRule>
    <cfRule type="containsText" priority="131" operator="containsText" dxfId="4" text="Out-of-the-box estimate">
      <formula>NOT(ISERROR(SEARCH("Out-of-the-box estimate",K85)))</formula>
    </cfRule>
    <cfRule type="containsText" priority="120" operator="containsText" dxfId="1" text="Not relevant to inform this cell">
      <formula>NOT(ISERROR(SEARCH("Not relevant to inform this cell",K85)))</formula>
    </cfRule>
    <cfRule type="containsText" priority="121" operator="containsText" dxfId="0" text="Direct model output">
      <formula>NOT(ISERROR(SEARCH("Direct model output",K85)))</formula>
    </cfRule>
    <cfRule type="containsText" priority="122" operator="containsText" dxfId="4" text="Out-of-the-box estimate">
      <formula>NOT(ISERROR(SEARCH("Out-of-the-box estimate",K85)))</formula>
    </cfRule>
    <cfRule type="containsText" priority="132" operator="containsText" dxfId="3" text="Not known how to inform this cell">
      <formula>NOT(ISERROR(SEARCH("Not known how to inform this cell",K85)))</formula>
    </cfRule>
    <cfRule type="containsText" priority="124" operator="containsText" dxfId="9" text="This indicator is not relevant in my analysis">
      <formula>NOT(ISERROR(SEARCH("This indicator is not relevant in my analysis",K85)))</formula>
    </cfRule>
    <cfRule type="containsText" priority="125" operator="containsText" dxfId="8" text="I don’t know how to inform the value of this indicator">
      <formula>NOT(ISERROR(SEARCH("I don’t know how to inform the value of this indicator",K85)))</formula>
    </cfRule>
    <cfRule type="containsText" priority="126" operator="containsText" dxfId="5" text="The value of this indicator comes from an out-of the box estimate ">
      <formula>NOT(ISERROR(SEARCH("The value of this indicator comes from an out-of the box estimate ",K85)))</formula>
    </cfRule>
    <cfRule type="containsText" priority="127" operator="containsText" dxfId="6" text="The value of this indicator is an endogenous model result ">
      <formula>NOT(ISERROR(SEARCH("The value of this indicator is an endogenous model result ",K85)))</formula>
    </cfRule>
    <cfRule type="containsText" priority="128" operator="containsText" dxfId="2" text="The value of this indicator is directly taken from a database">
      <formula>NOT(ISERROR(SEARCH("The value of this indicator is directly taken from a database",K85)))</formula>
    </cfRule>
    <cfRule type="containsText" priority="129" operator="containsText" dxfId="1" text="Not relevant to inform this cell">
      <formula>NOT(ISERROR(SEARCH("Not relevant to inform this cell",K85)))</formula>
    </cfRule>
    <cfRule type="containsText" priority="130" operator="containsText" dxfId="0" text="Direct model output">
      <formula>NOT(ISERROR(SEARCH("Direct model output",K85)))</formula>
    </cfRule>
  </conditionalFormatting>
  <conditionalFormatting sqref="K87:K95">
    <cfRule type="containsText" priority="90" operator="containsText" dxfId="9" text="This indicator is not relevant in my analysis">
      <formula>NOT(ISERROR(SEARCH("This indicator is not relevant in my analysis",K87)))</formula>
    </cfRule>
    <cfRule type="containsText" priority="94" operator="containsText" dxfId="2" text="The value of this indicator is directly taken from a database">
      <formula>NOT(ISERROR(SEARCH("The value of this indicator is directly taken from a database",K87)))</formula>
    </cfRule>
    <cfRule type="containsText" priority="92" operator="containsText" dxfId="5" text="The value of this indicator comes from an out-of the box estimate ">
      <formula>NOT(ISERROR(SEARCH("The value of this indicator comes from an out-of the box estimate ",K87)))</formula>
    </cfRule>
    <cfRule type="containsText" priority="93" operator="containsText" dxfId="6" text="The value of this indicator is an endogenous model result ">
      <formula>NOT(ISERROR(SEARCH("The value of this indicator is an endogenous model result ",K87)))</formula>
    </cfRule>
    <cfRule type="containsText" priority="91" operator="containsText" dxfId="8" text="I don’t know how to inform the value of this indicator">
      <formula>NOT(ISERROR(SEARCH("I don’t know how to inform the value of this indicator",K87)))</formula>
    </cfRule>
  </conditionalFormatting>
  <conditionalFormatting sqref="K96:K97">
    <cfRule type="containsText" priority="173" operator="containsText" dxfId="3" text="Not known how to inform this cell">
      <formula>NOT(ISERROR(SEARCH("Not known how to inform this cell",K96)))</formula>
    </cfRule>
    <cfRule type="containsText" priority="172" operator="containsText" dxfId="4" text="Out-of-the-box estimate">
      <formula>NOT(ISERROR(SEARCH("Out-of-the-box estimate",K96)))</formula>
    </cfRule>
    <cfRule type="containsText" priority="171" operator="containsText" dxfId="0" text="Direct model output">
      <formula>NOT(ISERROR(SEARCH("Direct model output",K96)))</formula>
    </cfRule>
    <cfRule type="containsText" priority="148" operator="containsText" dxfId="3" text="Not known how to inform this cell">
      <formula>NOT(ISERROR(SEARCH("Not known how to inform this cell",K96)))</formula>
    </cfRule>
    <cfRule type="containsText" priority="147" operator="containsText" dxfId="4" text="Out-of-the-box estimate">
      <formula>NOT(ISERROR(SEARCH("Out-of-the-box estimate",K96)))</formula>
    </cfRule>
    <cfRule type="containsText" priority="146" operator="containsText" dxfId="0" text="Direct model output">
      <formula>NOT(ISERROR(SEARCH("Direct model output",K96)))</formula>
    </cfRule>
    <cfRule type="containsText" priority="170" operator="containsText" dxfId="1" text="Not relevant to inform this cell">
      <formula>NOT(ISERROR(SEARCH("Not relevant to inform this cell",K96)))</formula>
    </cfRule>
    <cfRule type="containsText" priority="145" operator="containsText" dxfId="1" text="Not relevant to inform this cell">
      <formula>NOT(ISERROR(SEARCH("Not relevant to inform this cell",K96)))</formula>
    </cfRule>
  </conditionalFormatting>
  <conditionalFormatting sqref="K98:K116">
    <cfRule type="containsText" priority="89" operator="containsText" dxfId="2" text="The value of this indicator is directly taken from a database">
      <formula>NOT(ISERROR(SEARCH("The value of this indicator is directly taken from a database",K98)))</formula>
    </cfRule>
    <cfRule type="containsText" priority="88" operator="containsText" dxfId="6" text="The value of this indicator is an endogenous model result ">
      <formula>NOT(ISERROR(SEARCH("The value of this indicator is an endogenous model result ",K98)))</formula>
    </cfRule>
    <cfRule type="containsText" priority="87" operator="containsText" dxfId="5" text="The value of this indicator comes from an out-of the box estimate ">
      <formula>NOT(ISERROR(SEARCH("The value of this indicator comes from an out-of the box estimate ",K98)))</formula>
    </cfRule>
    <cfRule type="containsText" priority="86" operator="containsText" dxfId="8" text="I don’t know how to inform the value of this indicator">
      <formula>NOT(ISERROR(SEARCH("I don’t know how to inform the value of this indicator",K98)))</formula>
    </cfRule>
    <cfRule type="containsText" priority="85" operator="containsText" dxfId="9" text="This indicator is not relevant in my analysis">
      <formula>NOT(ISERROR(SEARCH("This indicator is not relevant in my analysis",K98)))</formula>
    </cfRule>
  </conditionalFormatting>
  <conditionalFormatting sqref="K117">
    <cfRule type="containsText" priority="143" operator="containsText" dxfId="4" text="Out-of-the-box estimate">
      <formula>NOT(ISERROR(SEARCH("Out-of-the-box estimate",K117)))</formula>
    </cfRule>
    <cfRule type="containsText" priority="142" operator="containsText" dxfId="0" text="Direct model output">
      <formula>NOT(ISERROR(SEARCH("Direct model output",K117)))</formula>
    </cfRule>
    <cfRule type="containsText" priority="141" operator="containsText" dxfId="1" text="Not relevant to inform this cell">
      <formula>NOT(ISERROR(SEARCH("Not relevant to inform this cell",K117)))</formula>
    </cfRule>
    <cfRule type="containsText" priority="167" operator="containsText" dxfId="0" text="Direct model output">
      <formula>NOT(ISERROR(SEARCH("Direct model output",K117)))</formula>
    </cfRule>
    <cfRule type="containsText" priority="166" operator="containsText" dxfId="1" text="Not relevant to inform this cell">
      <formula>NOT(ISERROR(SEARCH("Not relevant to inform this cell",K117)))</formula>
    </cfRule>
    <cfRule type="containsText" priority="168" operator="containsText" dxfId="4" text="Out-of-the-box estimate">
      <formula>NOT(ISERROR(SEARCH("Out-of-the-box estimate",K117)))</formula>
    </cfRule>
    <cfRule type="containsText" priority="169" operator="containsText" dxfId="3" text="Not known how to inform this cell">
      <formula>NOT(ISERROR(SEARCH("Not known how to inform this cell",K117)))</formula>
    </cfRule>
    <cfRule type="containsText" priority="144" operator="containsText" dxfId="3" text="Not known how to inform this cell">
      <formula>NOT(ISERROR(SEARCH("Not known how to inform this cell",K117)))</formula>
    </cfRule>
  </conditionalFormatting>
  <conditionalFormatting sqref="K118:K133">
    <cfRule type="containsText" priority="81" operator="containsText" dxfId="8" text="I don’t know how to inform the value of this indicator">
      <formula>NOT(ISERROR(SEARCH("I don’t know how to inform the value of this indicator",K118)))</formula>
    </cfRule>
    <cfRule type="containsText" priority="80" operator="containsText" dxfId="9" text="This indicator is not relevant in my analysis">
      <formula>NOT(ISERROR(SEARCH("This indicator is not relevant in my analysis",K118)))</formula>
    </cfRule>
    <cfRule type="containsText" priority="84" operator="containsText" dxfId="2" text="The value of this indicator is directly taken from a database">
      <formula>NOT(ISERROR(SEARCH("The value of this indicator is directly taken from a database",K118)))</formula>
    </cfRule>
    <cfRule type="containsText" priority="82" operator="containsText" dxfId="5" text="The value of this indicator comes from an out-of the box estimate ">
      <formula>NOT(ISERROR(SEARCH("The value of this indicator comes from an out-of the box estimate ",K118)))</formula>
    </cfRule>
    <cfRule type="containsText" priority="83" operator="containsText" dxfId="6" text="The value of this indicator is an endogenous model result ">
      <formula>NOT(ISERROR(SEARCH("The value of this indicator is an endogenous model result ",K118)))</formula>
    </cfRule>
  </conditionalFormatting>
  <conditionalFormatting sqref="K134">
    <cfRule type="containsText" priority="133" operator="containsText" dxfId="1" text="Not relevant to inform this cell">
      <formula>NOT(ISERROR(SEARCH("Not relevant to inform this cell",K134)))</formula>
    </cfRule>
    <cfRule type="containsText" priority="134" operator="containsText" dxfId="0" text="Direct model output">
      <formula>NOT(ISERROR(SEARCH("Direct model output",K134)))</formula>
    </cfRule>
    <cfRule type="containsText" priority="135" operator="containsText" dxfId="4" text="Out-of-the-box estimate">
      <formula>NOT(ISERROR(SEARCH("Out-of-the-box estimate",K134)))</formula>
    </cfRule>
    <cfRule type="containsText" priority="136" operator="containsText" dxfId="3" text="Not known how to inform this cell">
      <formula>NOT(ISERROR(SEARCH("Not known how to inform this cell",K134)))</formula>
    </cfRule>
  </conditionalFormatting>
  <conditionalFormatting sqref="K135:K150">
    <cfRule type="containsText" priority="75" operator="containsText" dxfId="9" text="This indicator is not relevant in my analysis">
      <formula>NOT(ISERROR(SEARCH("This indicator is not relevant in my analysis",K135)))</formula>
    </cfRule>
    <cfRule type="containsText" priority="79" operator="containsText" dxfId="2" text="The value of this indicator is directly taken from a database">
      <formula>NOT(ISERROR(SEARCH("The value of this indicator is directly taken from a database",K135)))</formula>
    </cfRule>
    <cfRule type="containsText" priority="78" operator="containsText" dxfId="6" text="The value of this indicator is an endogenous model result ">
      <formula>NOT(ISERROR(SEARCH("The value of this indicator is an endogenous model result ",K135)))</formula>
    </cfRule>
    <cfRule type="containsText" priority="76" operator="containsText" dxfId="8" text="I don’t know how to inform the value of this indicator">
      <formula>NOT(ISERROR(SEARCH("I don’t know how to inform the value of this indicator",K135)))</formula>
    </cfRule>
    <cfRule type="containsText" priority="77" operator="containsText" dxfId="5" text="The value of this indicator comes from an out-of the box estimate ">
      <formula>NOT(ISERROR(SEARCH("The value of this indicator comes from an out-of the box estimate ",K135)))</formula>
    </cfRule>
  </conditionalFormatting>
  <conditionalFormatting sqref="K151">
    <cfRule type="containsText" priority="140" operator="containsText" dxfId="3" text="Not known how to inform this cell">
      <formula>NOT(ISERROR(SEARCH("Not known how to inform this cell",K151)))</formula>
    </cfRule>
    <cfRule type="containsText" priority="139" operator="containsText" dxfId="4" text="Out-of-the-box estimate">
      <formula>NOT(ISERROR(SEARCH("Out-of-the-box estimate",K151)))</formula>
    </cfRule>
    <cfRule type="containsText" priority="138" operator="containsText" dxfId="0" text="Direct model output">
      <formula>NOT(ISERROR(SEARCH("Direct model output",K151)))</formula>
    </cfRule>
    <cfRule type="containsText" priority="137" operator="containsText" dxfId="1" text="Not relevant to inform this cell">
      <formula>NOT(ISERROR(SEARCH("Not relevant to inform this cell",K151)))</formula>
    </cfRule>
  </conditionalFormatting>
  <conditionalFormatting sqref="K152:K167">
    <cfRule type="containsText" priority="70" operator="containsText" dxfId="9" text="This indicator is not relevant in my analysis">
      <formula>NOT(ISERROR(SEARCH("This indicator is not relevant in my analysis",K152)))</formula>
    </cfRule>
    <cfRule type="containsText" priority="71" operator="containsText" dxfId="8" text="I don’t know how to inform the value of this indicator">
      <formula>NOT(ISERROR(SEARCH("I don’t know how to inform the value of this indicator",K152)))</formula>
    </cfRule>
    <cfRule type="containsText" priority="74" operator="containsText" dxfId="2" text="The value of this indicator is directly taken from a database">
      <formula>NOT(ISERROR(SEARCH("The value of this indicator is directly taken from a database",K152)))</formula>
    </cfRule>
    <cfRule type="containsText" priority="73" operator="containsText" dxfId="6" text="The value of this indicator is an endogenous model result ">
      <formula>NOT(ISERROR(SEARCH("The value of this indicator is an endogenous model result ",K152)))</formula>
    </cfRule>
    <cfRule type="containsText" priority="72" operator="containsText" dxfId="5" text="The value of this indicator comes from an out-of the box estimate ">
      <formula>NOT(ISERROR(SEARCH("The value of this indicator comes from an out-of the box estimate ",K152)))</formula>
    </cfRule>
  </conditionalFormatting>
  <conditionalFormatting sqref="K168">
    <cfRule type="containsText" priority="4" operator="containsText" dxfId="4" text="Out-of-the-box estimate">
      <formula>NOT(ISERROR(SEARCH("Out-of-the-box estimate",K168)))</formula>
    </cfRule>
    <cfRule type="containsText" priority="5" operator="containsText" dxfId="3" text="Not known how to inform this cell">
      <formula>NOT(ISERROR(SEARCH("Not known how to inform this cell",K168)))</formula>
    </cfRule>
    <cfRule type="containsText" priority="1" operator="containsText" dxfId="2" text="The value of this indicator is directly taken from a database">
      <formula>NOT(ISERROR(SEARCH("The value of this indicator is directly taken from a database",K168)))</formula>
    </cfRule>
    <cfRule type="containsText" priority="2" operator="containsText" dxfId="1" text="Not relevant to inform this cell">
      <formula>NOT(ISERROR(SEARCH("Not relevant to inform this cell",K168)))</formula>
    </cfRule>
    <cfRule type="containsText" priority="3" operator="containsText" dxfId="0" text="Direct model output">
      <formula>NOT(ISERROR(SEARCH("Direct model output",K168)))</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2"/>
  <sheetViews>
    <sheetView topLeftCell="A6" zoomScale="85" zoomScaleNormal="85" workbookViewId="0">
      <selection activeCell="A6" sqref="A6:XFD7"/>
    </sheetView>
  </sheetViews>
  <sheetFormatPr baseColWidth="8" defaultColWidth="11.5546875" defaultRowHeight="14.4"/>
  <cols>
    <col width="33.44140625" customWidth="1" min="1" max="1"/>
    <col width="59.44140625" customWidth="1" min="2" max="2"/>
    <col width="58" customWidth="1" min="3" max="3"/>
    <col width="96.77734375" customWidth="1" min="4" max="4"/>
    <col width="33.44140625" customWidth="1" min="5" max="5"/>
  </cols>
  <sheetData>
    <row r="1" ht="15.6" customHeight="1">
      <c r="A1" s="1" t="inlineStr">
        <is>
          <t>The Pathways Design Framework: TRANSPORT PASSENGER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104.25" customHeight="1">
      <c r="A5" s="166" t="inlineStr">
        <is>
          <t>Parts of the narratives</t>
        </is>
      </c>
      <c r="B5" s="166" t="inlineStr">
        <is>
          <t>Descriptions of changes over the time period 1: from short to medium term (now to 2030-35)</t>
        </is>
      </c>
      <c r="C5" s="166" t="inlineStr">
        <is>
          <t>Descriptions of changes over the time period 2: from medium to long-term (2030-35 to 2050-70)</t>
        </is>
      </c>
      <c r="D5" s="40" t="inlineStr">
        <is>
          <t>Guiding questions &amp; elements to support your "descriptions of changes" (Column B &amp; C)</t>
        </is>
      </c>
      <c r="E5" s="166" t="inlineStr">
        <is>
          <t>Notes/comments</t>
        </is>
      </c>
    </row>
    <row r="6" ht="254.25" customHeight="1">
      <c r="A6" s="41" t="inlineStr">
        <is>
          <t xml:space="preserve">Summary of the main drivers of PASSENGER decarbonization and key other sustainable development priorities </t>
        </is>
      </c>
      <c r="B6" s="42" t="n"/>
      <c r="C6" s="42" t="n"/>
      <c r="D6" s="43" t="inlineStr">
        <is>
          <t>Please summarize what are the main explanatory drivers of the changes in:
- The people' transport demand (pkm/cap)
- The modal structure (% modes)
- The energy efficiency gains related to the occupancy rates (passenger/vehicle)
- The energy efficiency gains of the different forms of transport (MJ/car-vkm; MJ/bus-vkm; ...)
- The penetration of low emission technologies in vehicle stock and fuels (% BEV in different stocks, % FCEV, ...)
- The changes in the carbon content of liquid fuel used, gaseous fuel used and electricity (% biofuels in blended fuels, electricity carbon content, ...)</t>
        </is>
      </c>
      <c r="E6" s="44" t="n"/>
    </row>
    <row r="7" ht="15.6" customHeight="1">
      <c r="A7" s="40" t="n"/>
      <c r="B7" s="40" t="n"/>
      <c r="C7" s="40" t="n"/>
      <c r="D7" s="40" t="n"/>
      <c r="E7" s="40" t="n"/>
    </row>
    <row r="8" ht="331.2" customHeight="1">
      <c r="A8" s="41" t="inlineStr">
        <is>
          <t>1) The demographic, economic, spatial and socio-cultural structure of mobility demand</t>
        </is>
      </c>
      <c r="B8" s="42" t="n"/>
      <c r="C8" s="42" t="n"/>
      <c r="D8" s="43"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8" s="44" t="n"/>
    </row>
    <row r="9" ht="219.75" customHeight="1">
      <c r="A9" s="58" t="inlineStr">
        <is>
          <t>2) The development and management of transport infrastructures in urban and rural areas</t>
        </is>
      </c>
      <c r="B9" s="42" t="n"/>
      <c r="C9" s="42" t="n"/>
      <c r="D9" s="59"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9" s="44" t="n"/>
    </row>
    <row r="10" ht="201" customHeight="1">
      <c r="A10" s="58" t="inlineStr">
        <is>
          <t>3) The operations of private mobility and collective transport services in urban and rural areas</t>
        </is>
      </c>
      <c r="B10" s="42" t="n"/>
      <c r="C10" s="42" t="n"/>
      <c r="D10" s="59"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10" s="44" t="n"/>
    </row>
    <row r="11" ht="162.75" customHeight="1">
      <c r="A11" s="58" t="inlineStr">
        <is>
          <t>4) The development and penetration of zero emission vehicles and cars</t>
        </is>
      </c>
      <c r="B11" s="42" t="n"/>
      <c r="C11" s="42" t="n"/>
      <c r="D11" s="60"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11" s="44" t="n"/>
    </row>
    <row r="12" ht="120" customHeight="1">
      <c r="A12" s="58" t="inlineStr">
        <is>
          <t>5) The production and distribution of fuels</t>
        </is>
      </c>
      <c r="B12" s="42" t="n"/>
      <c r="C12" s="42" t="n"/>
      <c r="D12" s="60"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2" s="44"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19"/>
  <sheetViews>
    <sheetView topLeftCell="A194" zoomScale="85" zoomScaleNormal="85" workbookViewId="0">
      <selection activeCell="A210" sqref="A210"/>
    </sheetView>
  </sheetViews>
  <sheetFormatPr baseColWidth="8" defaultColWidth="11.5546875" defaultRowHeight="14.4"/>
  <cols>
    <col width="72.77734375" customWidth="1" min="1" max="1"/>
    <col width="26.5546875" customWidth="1" min="2" max="2"/>
    <col width="12.77734375" customWidth="1" min="4" max="4"/>
    <col width="20.77734375" customWidth="1" min="10" max="10"/>
    <col width="17.77734375" customWidth="1" min="11" max="11"/>
    <col width="20" customWidth="1" min="12" max="12"/>
  </cols>
  <sheetData>
    <row r="1" ht="15.6" customHeight="1">
      <c r="A1" s="61" t="inlineStr">
        <is>
          <t>The Pathways Design Framework: PASSENGER TRANSPORT DASHBOARD</t>
        </is>
      </c>
      <c r="B1" s="61" t="n"/>
      <c r="C1" s="61" t="n"/>
      <c r="D1" s="61" t="n"/>
      <c r="E1" s="61" t="n"/>
      <c r="F1" s="61" t="n"/>
      <c r="G1" s="61" t="n"/>
      <c r="H1" s="61" t="n"/>
      <c r="I1" s="61" t="n"/>
      <c r="J1" s="61" t="n"/>
    </row>
    <row r="2" ht="15.6" customHeight="1">
      <c r="A2" s="2" t="inlineStr">
        <is>
          <t>version Aug 2023</t>
        </is>
      </c>
      <c r="B2" s="61" t="n"/>
      <c r="C2" s="61" t="n"/>
      <c r="D2" s="61" t="n"/>
      <c r="E2" s="61" t="n"/>
      <c r="F2" s="61" t="n"/>
      <c r="G2" s="61" t="n"/>
      <c r="H2" s="61" t="n"/>
      <c r="I2" s="61" t="n"/>
      <c r="J2" s="61"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63" t="n"/>
      <c r="B6" s="63" t="n"/>
      <c r="C6" s="63" t="n"/>
      <c r="D6" s="63" t="n"/>
      <c r="E6" s="63" t="n"/>
      <c r="F6" s="63" t="n"/>
      <c r="G6" s="63" t="n"/>
      <c r="H6" s="63" t="n"/>
      <c r="I6" s="63" t="n"/>
      <c r="J6" s="63" t="n"/>
    </row>
    <row r="7">
      <c r="A7" s="64" t="inlineStr">
        <is>
          <t>Extract of the Economy-wide DB TAB relevant rows for this sub-sector</t>
        </is>
      </c>
      <c r="B7" s="65" t="n"/>
      <c r="C7" s="65" t="n"/>
      <c r="D7" s="65" t="n"/>
      <c r="E7" s="65" t="n"/>
      <c r="F7" s="65" t="n"/>
      <c r="G7" s="65" t="n"/>
      <c r="H7" s="65" t="n"/>
      <c r="I7" s="65" t="n"/>
      <c r="J7" s="65" t="n"/>
    </row>
    <row r="8">
      <c r="A8" s="18" t="inlineStr">
        <is>
          <t>Mobility per capita</t>
        </is>
      </c>
      <c r="B8" s="19" t="inlineStr">
        <is>
          <t>pkm/cap</t>
        </is>
      </c>
      <c r="C8" s="152">
        <f>C27</f>
        <v/>
      </c>
      <c r="D8" s="152">
        <f>D27</f>
        <v/>
      </c>
      <c r="E8" s="152">
        <f>E27</f>
        <v/>
      </c>
      <c r="F8" s="152">
        <f>F27</f>
        <v/>
      </c>
      <c r="G8" s="152">
        <f>G27</f>
        <v/>
      </c>
      <c r="H8" s="152">
        <f>H27</f>
        <v/>
      </c>
      <c r="I8" s="152">
        <f>I27</f>
        <v/>
      </c>
    </row>
    <row r="9">
      <c r="A9" s="19" t="inlineStr">
        <is>
          <t>Energy use per pkm</t>
        </is>
      </c>
      <c r="B9" s="19" t="inlineStr">
        <is>
          <t>MJ/pkm</t>
        </is>
      </c>
      <c r="C9" s="152">
        <f>C242*10^12/(C27*(C21+C22)*10^6)</f>
        <v/>
      </c>
      <c r="D9" s="152">
        <f>D242*10^12/(D27*(D21+D22)*10^6)</f>
        <v/>
      </c>
      <c r="E9" s="152">
        <f>E242*10^12/(E27*(E21+E22)*10^6)</f>
        <v/>
      </c>
      <c r="F9" s="152">
        <f>F242*10^12/(F27*(F21+F22)*10^6)</f>
        <v/>
      </c>
      <c r="G9" s="152">
        <f>G242*10^12/(G27*(G21+G22)*10^6)</f>
        <v/>
      </c>
      <c r="H9" s="152">
        <f>H242*10^12/(H27*(H21+H22)*10^6)</f>
        <v/>
      </c>
      <c r="I9" s="152">
        <f>I242*10^12/(I27*(I21+I22)*10^6)</f>
        <v/>
      </c>
    </row>
    <row r="10">
      <c r="A10" s="19" t="inlineStr">
        <is>
          <t>CO2 emissions per energy unit</t>
        </is>
      </c>
      <c r="B10" s="19" t="inlineStr">
        <is>
          <t>gCO2/MJ</t>
        </is>
      </c>
      <c r="C10" s="152">
        <f>C278*10^12/(C242*10^12)</f>
        <v/>
      </c>
      <c r="D10" s="152">
        <f>D278*10^12/(D242*10^12)</f>
        <v/>
      </c>
      <c r="E10" s="152">
        <f>E278*10^12/(E242*10^12)</f>
        <v/>
      </c>
      <c r="F10" s="152">
        <f>F278*10^12/(F242*10^12)</f>
        <v/>
      </c>
      <c r="G10" s="152">
        <f>G278*10^12/(G242*10^12)</f>
        <v/>
      </c>
      <c r="H10" s="152">
        <f>H278*10^12/(H242*10^12)</f>
        <v/>
      </c>
      <c r="I10" s="152">
        <f>I278*10^12/(I242*10^12)</f>
        <v/>
      </c>
    </row>
    <row r="11">
      <c r="A11" s="19" t="inlineStr">
        <is>
          <t>Energy consumption</t>
        </is>
      </c>
      <c r="B11" s="19" t="inlineStr">
        <is>
          <t>PJ</t>
        </is>
      </c>
      <c r="C11" s="152">
        <f>C242*10^3</f>
        <v/>
      </c>
      <c r="D11" s="152">
        <f>D242*10^3</f>
        <v/>
      </c>
      <c r="E11" s="152">
        <f>E242*10^3</f>
        <v/>
      </c>
      <c r="F11" s="152">
        <f>F242*10^3</f>
        <v/>
      </c>
      <c r="G11" s="152">
        <f>G242*10^3</f>
        <v/>
      </c>
      <c r="H11" s="152">
        <f>H242*10^3</f>
        <v/>
      </c>
      <c r="I11" s="152">
        <f>I242*10^3</f>
        <v/>
      </c>
    </row>
    <row r="12">
      <c r="A12" s="19" t="inlineStr">
        <is>
          <t>Total CO2 emissions</t>
        </is>
      </c>
      <c r="B12" s="19" t="inlineStr">
        <is>
          <t>MtCO2</t>
        </is>
      </c>
      <c r="C12" s="152">
        <f>C278</f>
        <v/>
      </c>
      <c r="D12" s="152">
        <f>D278</f>
        <v/>
      </c>
      <c r="E12" s="152">
        <f>E278</f>
        <v/>
      </c>
      <c r="F12" s="152">
        <f>F278</f>
        <v/>
      </c>
      <c r="G12" s="152">
        <f>G278</f>
        <v/>
      </c>
      <c r="H12" s="152">
        <f>H278</f>
        <v/>
      </c>
      <c r="I12" s="152">
        <f>I278</f>
        <v/>
      </c>
    </row>
    <row r="13">
      <c r="A13" s="19" t="inlineStr">
        <is>
          <t>Total non-CO2 GHG emissions</t>
        </is>
      </c>
      <c r="B13" s="19" t="inlineStr">
        <is>
          <t>MtCO2e</t>
        </is>
      </c>
      <c r="C13" s="152">
        <f>C301</f>
        <v/>
      </c>
      <c r="D13" s="152">
        <f>D301</f>
        <v/>
      </c>
      <c r="E13" s="152">
        <f>E301</f>
        <v/>
      </c>
      <c r="F13" s="152">
        <f>F301</f>
        <v/>
      </c>
      <c r="G13" s="152">
        <f>G301</f>
        <v/>
      </c>
      <c r="H13" s="152">
        <f>H301</f>
        <v/>
      </c>
      <c r="I13" s="152">
        <f>I301</f>
        <v/>
      </c>
    </row>
    <row r="14">
      <c r="A14" s="19" t="inlineStr">
        <is>
          <t>International passenger-related shipping emissions</t>
        </is>
      </c>
      <c r="B14" s="19" t="inlineStr">
        <is>
          <t>MtCO2e</t>
        </is>
      </c>
      <c r="C14" s="152">
        <f>C325</f>
        <v/>
      </c>
      <c r="D14" s="152">
        <f>D325</f>
        <v/>
      </c>
      <c r="E14" s="152">
        <f>E325</f>
        <v/>
      </c>
      <c r="F14" s="152">
        <f>F325</f>
        <v/>
      </c>
      <c r="G14" s="152">
        <f>G325</f>
        <v/>
      </c>
      <c r="H14" s="152">
        <f>H325</f>
        <v/>
      </c>
      <c r="I14" s="152">
        <f>I325</f>
        <v/>
      </c>
    </row>
    <row r="15">
      <c r="A15" s="19" t="inlineStr">
        <is>
          <t>International passenger-related air emissions</t>
        </is>
      </c>
      <c r="B15" s="19" t="inlineStr">
        <is>
          <t>MtCO2e</t>
        </is>
      </c>
      <c r="C15" s="152">
        <f>C326</f>
        <v/>
      </c>
      <c r="D15" s="152">
        <f>D326</f>
        <v/>
      </c>
      <c r="E15" s="152">
        <f>E326</f>
        <v/>
      </c>
      <c r="F15" s="152">
        <f>F326</f>
        <v/>
      </c>
      <c r="G15" s="152">
        <f>G326</f>
        <v/>
      </c>
      <c r="H15" s="152">
        <f>H326</f>
        <v/>
      </c>
      <c r="I15" s="152">
        <f>I326</f>
        <v/>
      </c>
    </row>
    <row r="16">
      <c r="A16" s="65" t="n"/>
      <c r="B16" s="65" t="n"/>
      <c r="C16" s="65" t="n"/>
      <c r="D16" s="65" t="n"/>
      <c r="E16" s="65" t="n"/>
      <c r="F16" s="65" t="n"/>
      <c r="G16" s="65" t="n"/>
      <c r="H16" s="65" t="n"/>
      <c r="I16" s="65" t="n"/>
      <c r="J16" s="65" t="n"/>
    </row>
    <row r="17">
      <c r="A17" s="66" t="n"/>
      <c r="B17" s="66" t="n"/>
      <c r="C17" s="66" t="n"/>
      <c r="D17" s="66" t="n"/>
      <c r="E17" s="66" t="n"/>
      <c r="F17" s="66" t="n"/>
      <c r="G17" s="66" t="n"/>
      <c r="H17" s="66" t="n"/>
      <c r="I17" s="66" t="n"/>
      <c r="J17" s="66" t="n"/>
    </row>
    <row r="18">
      <c r="A18" s="66" t="n"/>
      <c r="B18" s="66" t="n"/>
      <c r="C18" s="66" t="n"/>
      <c r="D18" s="66" t="n"/>
      <c r="E18" s="66" t="n"/>
      <c r="F18" s="66" t="n"/>
      <c r="G18" s="66" t="n"/>
      <c r="H18" s="66" t="n"/>
      <c r="I18" s="66" t="n"/>
      <c r="J18" s="66" t="n"/>
    </row>
    <row r="19" ht="43.2" customHeight="1">
      <c r="A19" s="68" t="inlineStr">
        <is>
          <t>Variable</t>
        </is>
      </c>
      <c r="B19" s="68" t="inlineStr">
        <is>
          <t>Unit</t>
        </is>
      </c>
      <c r="C19" s="68" t="n">
        <v>2010</v>
      </c>
      <c r="D19" s="179">
        <f>'User guide'!B16</f>
        <v/>
      </c>
      <c r="E19" s="68" t="n">
        <v>2030</v>
      </c>
      <c r="F19" s="68" t="n">
        <v>2040</v>
      </c>
      <c r="G19" s="68" t="n">
        <v>2050</v>
      </c>
      <c r="H19" s="68" t="n">
        <v>2060</v>
      </c>
      <c r="I19" s="180" t="n">
        <v>2070</v>
      </c>
      <c r="J19" s="67" t="inlineStr">
        <is>
          <t>Consistency checks</t>
        </is>
      </c>
      <c r="K19" s="67" t="inlineStr">
        <is>
          <t>Method category</t>
        </is>
      </c>
      <c r="L19" s="67" t="inlineStr">
        <is>
          <t>Note &amp; comments</t>
        </is>
      </c>
    </row>
    <row r="20">
      <c r="A20" s="16" t="inlineStr">
        <is>
          <t>Socio-economic indicators</t>
        </is>
      </c>
      <c r="B20" s="16" t="n"/>
      <c r="C20" s="16" t="n"/>
      <c r="D20" s="16" t="n"/>
      <c r="E20" s="16" t="n"/>
      <c r="F20" s="16" t="n"/>
      <c r="G20" s="16" t="n"/>
      <c r="H20" s="16" t="n"/>
      <c r="I20" s="16" t="n"/>
      <c r="J20" s="187" t="n"/>
      <c r="K20" s="44" t="n"/>
      <c r="L20" s="44" t="n"/>
    </row>
    <row r="21">
      <c r="A21" s="18" t="inlineStr">
        <is>
          <t>Urban areas (Exact definition and perimeter of Urban vs Rural to provide and discuss)</t>
        </is>
      </c>
      <c r="B21" s="18" t="inlineStr">
        <is>
          <t>Million inhab.</t>
        </is>
      </c>
      <c r="C21" s="71" t="n"/>
      <c r="D21" s="71" t="n"/>
      <c r="E21" s="71" t="n"/>
      <c r="F21" s="71" t="n"/>
      <c r="G21" s="71" t="n"/>
      <c r="H21" s="71" t="n"/>
      <c r="I21" s="71" t="n"/>
      <c r="J21" s="184" t="inlineStr">
        <is>
          <t>Macro - demo _ eco</t>
        </is>
      </c>
      <c r="K21" s="44" t="n"/>
      <c r="L21" s="44" t="n"/>
    </row>
    <row r="22">
      <c r="A22" s="18" t="inlineStr">
        <is>
          <t>Rural areas</t>
        </is>
      </c>
      <c r="B22" s="18" t="inlineStr">
        <is>
          <t>Million inhab.</t>
        </is>
      </c>
      <c r="C22" s="71" t="n"/>
      <c r="D22" s="71" t="n"/>
      <c r="E22" s="71" t="n"/>
      <c r="F22" s="71" t="n"/>
      <c r="G22" s="71" t="n"/>
      <c r="H22" s="71" t="n"/>
      <c r="I22" s="71" t="n"/>
      <c r="J22" s="184" t="inlineStr">
        <is>
          <t>Macro - demo _ eco</t>
        </is>
      </c>
      <c r="K22" s="44" t="n"/>
      <c r="L22" s="44" t="n"/>
    </row>
    <row r="23">
      <c r="A23" s="18" t="inlineStr">
        <is>
          <t>Average per capita income - urban average</t>
        </is>
      </c>
      <c r="B23" s="18" t="inlineStr">
        <is>
          <t>2015 USD / year / cap</t>
        </is>
      </c>
      <c r="C23" s="37" t="n"/>
      <c r="D23" s="37" t="n"/>
      <c r="E23" s="37" t="n"/>
      <c r="F23" s="37" t="n"/>
      <c r="G23" s="37" t="n"/>
      <c r="H23" s="37" t="n"/>
      <c r="I23" s="37" t="n"/>
      <c r="J23" s="184" t="inlineStr">
        <is>
          <t>Macro - demo _ eco</t>
        </is>
      </c>
      <c r="K23" s="44" t="n"/>
      <c r="L23" s="44" t="n"/>
    </row>
    <row r="24">
      <c r="A24" s="19" t="inlineStr">
        <is>
          <t>Average per capita income - rural average</t>
        </is>
      </c>
      <c r="B24" s="18" t="inlineStr">
        <is>
          <t>2015 USD / year / cap</t>
        </is>
      </c>
      <c r="C24" s="37" t="n"/>
      <c r="D24" s="37" t="n"/>
      <c r="E24" s="37" t="n"/>
      <c r="F24" s="37" t="n"/>
      <c r="G24" s="37" t="n"/>
      <c r="H24" s="37" t="n"/>
      <c r="I24" s="37" t="n"/>
      <c r="J24" s="184" t="inlineStr">
        <is>
          <t>Macro - demo _ eco</t>
        </is>
      </c>
      <c r="K24" s="44" t="n"/>
      <c r="L24" s="44" t="n"/>
    </row>
    <row r="25">
      <c r="A25" s="72" t="inlineStr">
        <is>
          <t>Passenger activities and mobility (pkm)</t>
        </is>
      </c>
      <c r="B25" s="72" t="n"/>
      <c r="C25" s="73" t="n"/>
      <c r="D25" s="73" t="n"/>
      <c r="E25" s="73" t="n"/>
      <c r="F25" s="73" t="n"/>
      <c r="G25" s="73" t="n"/>
      <c r="H25" s="73" t="n"/>
      <c r="I25" s="73" t="n"/>
      <c r="J25" s="187" t="n"/>
      <c r="K25" s="44" t="n"/>
      <c r="L25" s="44" t="n"/>
    </row>
    <row r="26">
      <c r="A26" s="74" t="inlineStr">
        <is>
          <t>Average aggregated</t>
        </is>
      </c>
      <c r="B26" s="75" t="n"/>
      <c r="C26" s="76" t="n"/>
      <c r="D26" s="76" t="n"/>
      <c r="E26" s="76" t="n"/>
      <c r="F26" s="76" t="n"/>
      <c r="G26" s="76" t="n"/>
      <c r="H26" s="76" t="n"/>
      <c r="I26" s="76" t="n"/>
      <c r="J26" s="187" t="n"/>
      <c r="K26" s="44" t="n"/>
      <c r="L26" s="44" t="n"/>
    </row>
    <row r="27">
      <c r="A27" s="69" t="inlineStr">
        <is>
          <t>Passenger mobility - national average</t>
        </is>
      </c>
      <c r="B27" s="77" t="inlineStr">
        <is>
          <t>pkm/cap/year</t>
        </is>
      </c>
      <c r="C27" s="71" t="n"/>
      <c r="D27" s="71" t="n"/>
      <c r="E27" s="71" t="n">
        <v>0.000321</v>
      </c>
      <c r="F27" s="71" t="n">
        <v>0.00038</v>
      </c>
      <c r="G27" s="71" t="n">
        <v>0.000426</v>
      </c>
      <c r="H27" s="71" t="n"/>
      <c r="I27" s="71" t="n"/>
      <c r="J27" s="187" t="n"/>
      <c r="K27" s="44" t="n"/>
      <c r="L27" s="44" t="n"/>
    </row>
    <row r="28">
      <c r="A28" s="74" t="inlineStr">
        <is>
          <t>For urban population: constrained and non constrained mobility</t>
        </is>
      </c>
      <c r="B28" s="75" t="n"/>
      <c r="C28" s="76" t="n"/>
      <c r="D28" s="76" t="n"/>
      <c r="E28" s="76" t="n"/>
      <c r="F28" s="76" t="n"/>
      <c r="G28" s="76" t="n"/>
      <c r="H28" s="76" t="n"/>
      <c r="I28" s="76" t="n"/>
      <c r="J28" s="187" t="n"/>
      <c r="K28" s="44" t="n"/>
      <c r="L28" s="44" t="n"/>
    </row>
    <row r="29">
      <c r="A29" s="69" t="inlineStr">
        <is>
          <t>Passenger mobility - urban average</t>
        </is>
      </c>
      <c r="B29" s="77" t="inlineStr">
        <is>
          <t>pkm/cap-Metrop/year</t>
        </is>
      </c>
      <c r="C29" s="71" t="n"/>
      <c r="D29" s="71" t="n"/>
      <c r="E29" s="71" t="n">
        <v>0.000643</v>
      </c>
      <c r="F29" s="71" t="n">
        <v>0.000759</v>
      </c>
      <c r="G29" s="71" t="n">
        <v>0.000853</v>
      </c>
      <c r="H29" s="71" t="n"/>
      <c r="I29" s="71" t="n"/>
      <c r="J29" s="187" t="n"/>
      <c r="K29" s="44" t="n"/>
      <c r="L29" s="44" t="n"/>
    </row>
    <row r="30" ht="28.8" customHeight="1">
      <c r="A30" s="148" t="inlineStr">
        <is>
          <t>- of which CONSTRAINED-led mobility (work, school, shopping, health, public administration...)</t>
        </is>
      </c>
      <c r="B30" s="77" t="inlineStr">
        <is>
          <t>pkm/cap-Metrop/year</t>
        </is>
      </c>
      <c r="C30" s="71" t="n"/>
      <c r="D30" s="71" t="n"/>
      <c r="E30" s="71" t="n"/>
      <c r="F30" s="71" t="n"/>
      <c r="G30" s="71" t="n"/>
      <c r="H30" s="71" t="n"/>
      <c r="I30" s="71" t="n"/>
      <c r="J30" s="187" t="n"/>
      <c r="K30" s="44" t="n"/>
      <c r="L30" s="44" t="n"/>
    </row>
    <row r="31">
      <c r="A31" s="148" t="inlineStr">
        <is>
          <t>- of which NON CONSTRAINED-led mobility (leisure activities)</t>
        </is>
      </c>
      <c r="B31" s="77" t="inlineStr">
        <is>
          <t>pkm/cap-Metrop/year</t>
        </is>
      </c>
      <c r="C31" s="71" t="n"/>
      <c r="D31" s="71" t="n"/>
      <c r="E31" s="71" t="n"/>
      <c r="F31" s="71" t="n"/>
      <c r="G31" s="71" t="n"/>
      <c r="H31" s="71" t="n"/>
      <c r="I31" s="71" t="n"/>
      <c r="J31" s="187" t="n"/>
      <c r="K31" s="44" t="n"/>
      <c r="L31" s="44" t="n"/>
    </row>
    <row r="32">
      <c r="A32" s="74" t="inlineStr">
        <is>
          <t>For rural population: constrained and non constrained mobility</t>
        </is>
      </c>
      <c r="B32" s="75" t="n"/>
      <c r="C32" s="76" t="n"/>
      <c r="D32" s="76" t="n"/>
      <c r="E32" s="76" t="n"/>
      <c r="F32" s="76" t="n"/>
      <c r="G32" s="76" t="n"/>
      <c r="H32" s="76" t="n"/>
      <c r="I32" s="76" t="n"/>
      <c r="J32" s="187" t="n"/>
      <c r="K32" s="44" t="n"/>
      <c r="L32" s="44" t="n"/>
    </row>
    <row r="33">
      <c r="A33" s="69" t="inlineStr">
        <is>
          <t>Passenger mobility - non urban average</t>
        </is>
      </c>
      <c r="B33" s="77" t="inlineStr">
        <is>
          <t>pkm/cap-Non Metrop/year</t>
        </is>
      </c>
      <c r="C33" s="71" t="n"/>
      <c r="D33" s="71" t="n"/>
      <c r="E33" s="71" t="n"/>
      <c r="F33" s="71" t="n"/>
      <c r="G33" s="71" t="n"/>
      <c r="H33" s="71" t="n"/>
      <c r="I33" s="71" t="n"/>
      <c r="J33" s="187" t="n"/>
      <c r="K33" s="44" t="n"/>
      <c r="L33" s="44" t="n"/>
    </row>
    <row r="34" ht="28.8" customHeight="1">
      <c r="A34" s="148" t="inlineStr">
        <is>
          <t>- of which CONSTRAINED-led mobility (work, school, shopping, health, public administration...)</t>
        </is>
      </c>
      <c r="B34" s="77" t="inlineStr">
        <is>
          <t>pkm/cap-Non Metrop/year</t>
        </is>
      </c>
      <c r="C34" s="71" t="n"/>
      <c r="D34" s="71" t="n"/>
      <c r="E34" s="71" t="n"/>
      <c r="F34" s="71" t="n"/>
      <c r="G34" s="71" t="n"/>
      <c r="H34" s="71" t="n"/>
      <c r="I34" s="71" t="n"/>
      <c r="J34" s="187" t="n"/>
      <c r="K34" s="44" t="n"/>
      <c r="L34" s="44" t="n"/>
    </row>
    <row r="35">
      <c r="A35" s="148" t="inlineStr">
        <is>
          <t>- of which NON CONSTRAINED-led mobility (leisure activities)</t>
        </is>
      </c>
      <c r="B35" s="77" t="inlineStr">
        <is>
          <t>pkm/cap-Non Metrop/year</t>
        </is>
      </c>
      <c r="C35" s="71" t="n"/>
      <c r="D35" s="71" t="n"/>
      <c r="E35" s="71" t="n"/>
      <c r="F35" s="71" t="n"/>
      <c r="G35" s="71" t="n"/>
      <c r="H35" s="71" t="n"/>
      <c r="I35" s="71" t="n"/>
      <c r="J35" s="187" t="n"/>
      <c r="K35" s="44" t="n"/>
      <c r="L35" s="44" t="n"/>
    </row>
    <row r="36">
      <c r="A36" s="72" t="inlineStr">
        <is>
          <t>Modal choices for passenger mobility (pkm)</t>
        </is>
      </c>
      <c r="B36" s="72" t="n"/>
      <c r="C36" s="73" t="n"/>
      <c r="D36" s="73" t="n"/>
      <c r="E36" s="73" t="n"/>
      <c r="F36" s="73" t="n"/>
      <c r="G36" s="73" t="n"/>
      <c r="H36" s="73" t="n"/>
      <c r="I36" s="73" t="n"/>
      <c r="J36" s="187" t="n"/>
      <c r="K36" s="44" t="n"/>
      <c r="L36" s="44" t="n"/>
    </row>
    <row r="37">
      <c r="A37" s="74" t="inlineStr">
        <is>
          <t>Average aggregated</t>
        </is>
      </c>
      <c r="B37" s="74" t="n"/>
      <c r="C37" s="76" t="n"/>
      <c r="D37" s="76" t="n"/>
      <c r="E37" s="76" t="n"/>
      <c r="F37" s="76" t="n"/>
      <c r="G37" s="76" t="n"/>
      <c r="H37" s="76" t="n"/>
      <c r="I37" s="76" t="n"/>
      <c r="J37" s="187" t="n"/>
      <c r="K37" s="44" t="n"/>
      <c r="L37" s="44" t="n"/>
    </row>
    <row r="38">
      <c r="A38" s="77" t="inlineStr">
        <is>
          <t>Non-motorized transport (Walking, Biking)</t>
        </is>
      </c>
      <c r="B38" s="77" t="inlineStr">
        <is>
          <t>pkm/cap/year</t>
        </is>
      </c>
      <c r="C38" s="71" t="n"/>
      <c r="D38" s="71" t="n"/>
      <c r="E38" s="71" t="n"/>
      <c r="F38" s="71" t="n"/>
      <c r="G38" s="71" t="n"/>
      <c r="H38" s="71" t="n"/>
      <c r="I38" s="71" t="n"/>
      <c r="J38" s="44" t="n"/>
      <c r="K38" s="44" t="n"/>
      <c r="L38" s="44" t="n"/>
    </row>
    <row r="39">
      <c r="A39" s="77" t="inlineStr">
        <is>
          <t>Public transport - Bus</t>
        </is>
      </c>
      <c r="B39" s="77" t="inlineStr">
        <is>
          <t>pkm/cap/year</t>
        </is>
      </c>
      <c r="C39" s="71" t="n"/>
      <c r="D39" s="71" t="n"/>
      <c r="E39" s="71" t="n">
        <v>0.03091</v>
      </c>
      <c r="F39" s="71" t="n">
        <v>0.043007</v>
      </c>
      <c r="G39" s="71" t="n">
        <v>0.05495</v>
      </c>
      <c r="H39" s="71" t="n"/>
      <c r="I39" s="71" t="n"/>
      <c r="J39" s="44" t="n"/>
      <c r="K39" s="44" t="n"/>
      <c r="L39" s="44" t="n"/>
    </row>
    <row r="40">
      <c r="A40" s="77" t="inlineStr">
        <is>
          <t>Public transport - Trains</t>
        </is>
      </c>
      <c r="B40" s="77" t="inlineStr">
        <is>
          <t>pkm/cap/year</t>
        </is>
      </c>
      <c r="C40" s="71" t="n"/>
      <c r="D40" s="71" t="n"/>
      <c r="E40" s="71" t="n">
        <v>1e-05</v>
      </c>
      <c r="F40" s="71" t="n">
        <v>1e-05</v>
      </c>
      <c r="G40" s="71" t="n">
        <v>1e-05</v>
      </c>
      <c r="H40" s="71" t="n"/>
      <c r="I40" s="71" t="n"/>
      <c r="J40" s="44" t="n"/>
      <c r="K40" s="44" t="n"/>
      <c r="L40" s="44" t="n"/>
    </row>
    <row r="41">
      <c r="A41" s="77" t="inlineStr">
        <is>
          <t>Public transport - Boats</t>
        </is>
      </c>
      <c r="B41" s="77" t="inlineStr">
        <is>
          <t>pkm/cap/year</t>
        </is>
      </c>
      <c r="C41" s="71" t="n"/>
      <c r="D41" s="71" t="n"/>
      <c r="E41" s="71" t="n">
        <v>6.2e-05</v>
      </c>
      <c r="F41" s="71" t="n">
        <v>8.6e-05</v>
      </c>
      <c r="G41" s="71" t="n">
        <v>0.00011</v>
      </c>
      <c r="H41" s="71" t="n"/>
      <c r="I41" s="71" t="n"/>
      <c r="J41" s="44" t="n"/>
      <c r="K41" s="44" t="n"/>
      <c r="L41" s="44" t="n"/>
    </row>
    <row r="42">
      <c r="A42" s="77" t="inlineStr">
        <is>
          <t>Public transport - Other road vehicles (e.g. taxis…)</t>
        </is>
      </c>
      <c r="B42" s="77" t="inlineStr">
        <is>
          <t>pkm/cap/year</t>
        </is>
      </c>
      <c r="C42" s="71" t="n"/>
      <c r="D42" s="71" t="n"/>
      <c r="E42" s="71" t="n">
        <v>0.000127</v>
      </c>
      <c r="F42" s="71" t="n">
        <v>0.000122</v>
      </c>
      <c r="G42" s="71" t="n">
        <v>0.000117</v>
      </c>
      <c r="H42" s="71" t="n"/>
      <c r="I42" s="71" t="n"/>
      <c r="J42" s="44" t="n"/>
      <c r="K42" s="44" t="n"/>
      <c r="L42" s="44" t="n"/>
    </row>
    <row r="43">
      <c r="A43" s="77" t="inlineStr">
        <is>
          <t>Private mobility - 2/3W</t>
        </is>
      </c>
      <c r="B43" s="77" t="inlineStr">
        <is>
          <t>pkm/cap/year</t>
        </is>
      </c>
      <c r="C43" s="71" t="n"/>
      <c r="D43" s="71" t="n"/>
      <c r="E43" s="71" t="n">
        <v>5e-06</v>
      </c>
      <c r="F43" s="71" t="n">
        <v>7e-06</v>
      </c>
      <c r="G43" s="71" t="n">
        <v>8e-06</v>
      </c>
      <c r="H43" s="71" t="n"/>
      <c r="I43" s="71" t="n"/>
      <c r="J43" s="44" t="n"/>
      <c r="K43" s="44" t="n"/>
      <c r="L43" s="44" t="n"/>
    </row>
    <row r="44">
      <c r="A44" s="77" t="inlineStr">
        <is>
          <t>Private mobility - Cars</t>
        </is>
      </c>
      <c r="B44" s="77" t="inlineStr">
        <is>
          <t>pkm/cap/year</t>
        </is>
      </c>
      <c r="C44" s="71" t="n"/>
      <c r="D44" s="71" t="n"/>
      <c r="E44" s="71" t="n">
        <v>0.000382</v>
      </c>
      <c r="F44" s="71" t="n">
        <v>0.000423</v>
      </c>
      <c r="G44" s="71" t="n">
        <v>0.000452</v>
      </c>
      <c r="H44" s="71" t="n"/>
      <c r="I44" s="71" t="n"/>
      <c r="J44" s="44" t="n"/>
      <c r="K44" s="44" t="n"/>
      <c r="L44" s="44" t="n"/>
    </row>
    <row r="45">
      <c r="A45" s="77" t="inlineStr">
        <is>
          <t>Public and private mobility - Aircrafts</t>
        </is>
      </c>
      <c r="B45" s="77" t="inlineStr">
        <is>
          <t>pkm/cap/year</t>
        </is>
      </c>
      <c r="C45" s="71" t="n"/>
      <c r="D45" s="71" t="n"/>
      <c r="E45" s="71" t="n">
        <v>1e-05</v>
      </c>
      <c r="F45" s="71" t="n">
        <v>1.3e-05</v>
      </c>
      <c r="G45" s="71" t="n">
        <v>1.6e-05</v>
      </c>
      <c r="H45" s="71" t="n"/>
      <c r="I45" s="71" t="n"/>
      <c r="J45" s="44" t="n"/>
      <c r="K45" s="44" t="n"/>
      <c r="L45" s="44" t="n"/>
    </row>
    <row r="46">
      <c r="A46" s="74" t="inlineStr">
        <is>
          <t>For urban population: by modes</t>
        </is>
      </c>
      <c r="B46" s="74" t="n"/>
      <c r="C46" s="76" t="n"/>
      <c r="D46" s="76" t="n"/>
      <c r="E46" s="76" t="n">
        <v>0.000337</v>
      </c>
      <c r="F46" s="76" t="n">
        <v>0.000435</v>
      </c>
      <c r="G46" s="76" t="n">
        <v>0.000512</v>
      </c>
      <c r="H46" s="76" t="n"/>
      <c r="I46" s="76" t="n"/>
      <c r="J46" s="187" t="n"/>
      <c r="K46" s="44" t="n"/>
      <c r="L46" s="44" t="n"/>
    </row>
    <row r="47">
      <c r="A47" s="77" t="inlineStr">
        <is>
          <t>Non-motorized transport (Walking, Biking)</t>
        </is>
      </c>
      <c r="B47" s="77" t="inlineStr">
        <is>
          <t>pkm/cap-Metrop/year</t>
        </is>
      </c>
      <c r="C47" s="71" t="n"/>
      <c r="D47" s="71" t="n"/>
      <c r="E47" s="71" t="n"/>
      <c r="F47" s="71" t="n"/>
      <c r="G47" s="71" t="n"/>
      <c r="H47" s="71" t="n"/>
      <c r="I47" s="71" t="n"/>
      <c r="J47" s="44" t="n"/>
      <c r="K47" s="44" t="n"/>
      <c r="L47" s="44" t="n"/>
    </row>
    <row r="48">
      <c r="A48" s="77" t="inlineStr">
        <is>
          <t>Public transport - Bus</t>
        </is>
      </c>
      <c r="B48" s="77" t="inlineStr">
        <is>
          <t>pkm/cap-Metrop/year</t>
        </is>
      </c>
      <c r="C48" s="71" t="n"/>
      <c r="D48" s="71" t="n"/>
      <c r="E48" s="71" t="n"/>
      <c r="F48" s="71" t="n"/>
      <c r="G48" s="71" t="n"/>
      <c r="H48" s="71" t="n"/>
      <c r="I48" s="71" t="n"/>
      <c r="J48" s="44" t="n"/>
      <c r="K48" s="44" t="n"/>
      <c r="L48" s="44" t="n"/>
    </row>
    <row r="49">
      <c r="A49" s="77" t="inlineStr">
        <is>
          <t>Public transport - Trains</t>
        </is>
      </c>
      <c r="B49" s="77" t="inlineStr">
        <is>
          <t>pkm/cap-Metrop/year</t>
        </is>
      </c>
      <c r="C49" s="71" t="n"/>
      <c r="D49" s="71" t="n"/>
      <c r="E49" s="71" t="n"/>
      <c r="F49" s="71" t="n"/>
      <c r="G49" s="71" t="n"/>
      <c r="H49" s="71" t="n"/>
      <c r="I49" s="71" t="n"/>
      <c r="J49" s="44" t="n"/>
      <c r="K49" s="44" t="n"/>
      <c r="L49" s="44" t="n"/>
    </row>
    <row r="50">
      <c r="A50" s="77" t="inlineStr">
        <is>
          <t>Public transport - Boats</t>
        </is>
      </c>
      <c r="B50" s="77" t="inlineStr">
        <is>
          <t>pkm/cap-Metrop/year</t>
        </is>
      </c>
      <c r="C50" s="71" t="n"/>
      <c r="D50" s="71" t="n"/>
      <c r="E50" s="71" t="n"/>
      <c r="F50" s="71" t="n"/>
      <c r="G50" s="71" t="n"/>
      <c r="H50" s="71" t="n"/>
      <c r="I50" s="71" t="n"/>
      <c r="J50" s="44" t="n"/>
      <c r="K50" s="44" t="n"/>
      <c r="L50" s="44" t="n"/>
    </row>
    <row r="51">
      <c r="A51" s="77" t="inlineStr">
        <is>
          <t>Public transport - Other road vehicles (e.g. taxis…)</t>
        </is>
      </c>
      <c r="B51" s="77" t="inlineStr">
        <is>
          <t>pkm/cap-Metrop/year</t>
        </is>
      </c>
      <c r="C51" s="71" t="n"/>
      <c r="D51" s="71" t="n"/>
      <c r="E51" s="71" t="n"/>
      <c r="F51" s="71" t="n"/>
      <c r="G51" s="71" t="n"/>
      <c r="H51" s="71" t="n"/>
      <c r="I51" s="71" t="n"/>
      <c r="J51" s="44" t="n"/>
      <c r="K51" s="44" t="n"/>
      <c r="L51" s="44" t="n"/>
    </row>
    <row r="52">
      <c r="A52" s="77" t="inlineStr">
        <is>
          <t>Private mobility - 2/3W</t>
        </is>
      </c>
      <c r="B52" s="77" t="inlineStr">
        <is>
          <t>pkm/cap-Metrop/year</t>
        </is>
      </c>
      <c r="C52" s="71" t="n"/>
      <c r="D52" s="71" t="n"/>
      <c r="E52" s="71" t="n"/>
      <c r="F52" s="71" t="n"/>
      <c r="G52" s="71" t="n"/>
      <c r="H52" s="71" t="n"/>
      <c r="I52" s="71" t="n"/>
      <c r="J52" s="44" t="n"/>
      <c r="K52" s="44" t="n"/>
      <c r="L52" s="44" t="n"/>
    </row>
    <row r="53">
      <c r="A53" s="77" t="inlineStr">
        <is>
          <t>Private mobility - Cars</t>
        </is>
      </c>
      <c r="B53" s="77" t="inlineStr">
        <is>
          <t>pkm/cap-Metrop/year</t>
        </is>
      </c>
      <c r="C53" s="71" t="n"/>
      <c r="D53" s="71" t="n"/>
      <c r="E53" s="71" t="n"/>
      <c r="F53" s="71" t="n"/>
      <c r="G53" s="71" t="n"/>
      <c r="H53" s="71" t="n"/>
      <c r="I53" s="71" t="n"/>
      <c r="J53" s="44" t="n"/>
      <c r="K53" s="44" t="n"/>
      <c r="L53" s="44" t="n"/>
    </row>
    <row r="54">
      <c r="A54" s="77" t="inlineStr">
        <is>
          <t>Public and private mobility - Aircrafts</t>
        </is>
      </c>
      <c r="B54" s="77" t="inlineStr">
        <is>
          <t>pkm/cap-Metrop/year</t>
        </is>
      </c>
      <c r="C54" s="71" t="n"/>
      <c r="D54" s="71" t="n"/>
      <c r="E54" s="71" t="n"/>
      <c r="F54" s="71" t="n"/>
      <c r="G54" s="71" t="n"/>
      <c r="H54" s="71" t="n"/>
      <c r="I54" s="71" t="n"/>
      <c r="J54" s="44" t="n"/>
      <c r="K54" s="44" t="n"/>
      <c r="L54" s="44" t="n"/>
    </row>
    <row r="55">
      <c r="A55" s="74" t="inlineStr">
        <is>
          <t>For rural population: by modes</t>
        </is>
      </c>
      <c r="B55" s="74" t="n"/>
      <c r="C55" s="76" t="n"/>
      <c r="D55" s="76" t="n"/>
      <c r="E55" s="76" t="n"/>
      <c r="F55" s="76" t="n"/>
      <c r="G55" s="76" t="n"/>
      <c r="H55" s="76" t="n"/>
      <c r="I55" s="76" t="n"/>
      <c r="J55" s="44" t="n"/>
      <c r="K55" s="44" t="n"/>
      <c r="L55" s="44" t="n"/>
    </row>
    <row r="56">
      <c r="A56" s="77" t="inlineStr">
        <is>
          <t>Non-motorized transport (Walking, Biking)</t>
        </is>
      </c>
      <c r="B56" s="77" t="inlineStr">
        <is>
          <t>pkm/cap-Non Metrop/year</t>
        </is>
      </c>
      <c r="C56" s="71" t="n"/>
      <c r="D56" s="71" t="n"/>
      <c r="E56" s="71" t="n"/>
      <c r="F56" s="71" t="n"/>
      <c r="G56" s="71" t="n"/>
      <c r="H56" s="71" t="n"/>
      <c r="I56" s="71" t="n"/>
      <c r="J56" s="44" t="n"/>
      <c r="K56" s="44" t="n"/>
      <c r="L56" s="44" t="n"/>
    </row>
    <row r="57">
      <c r="A57" s="77" t="inlineStr">
        <is>
          <t>Public transport - Bus</t>
        </is>
      </c>
      <c r="B57" s="77" t="inlineStr">
        <is>
          <t>pkm/cap-Non Metrop/year</t>
        </is>
      </c>
      <c r="C57" s="71" t="n"/>
      <c r="D57" s="71" t="n"/>
      <c r="E57" s="71" t="n"/>
      <c r="F57" s="71" t="n"/>
      <c r="G57" s="71" t="n"/>
      <c r="H57" s="71" t="n"/>
      <c r="I57" s="71" t="n"/>
      <c r="J57" s="44" t="n"/>
      <c r="K57" s="44" t="n"/>
      <c r="L57" s="44" t="n"/>
    </row>
    <row r="58">
      <c r="A58" s="77" t="inlineStr">
        <is>
          <t>Public transport - Trains</t>
        </is>
      </c>
      <c r="B58" s="77" t="inlineStr">
        <is>
          <t>pkm/cap-Non Metrop/year</t>
        </is>
      </c>
      <c r="C58" s="71" t="n"/>
      <c r="D58" s="71" t="n"/>
      <c r="E58" s="71" t="n"/>
      <c r="F58" s="71" t="n"/>
      <c r="G58" s="71" t="n"/>
      <c r="H58" s="71" t="n"/>
      <c r="I58" s="71" t="n"/>
      <c r="J58" s="44" t="n"/>
      <c r="K58" s="44" t="n"/>
      <c r="L58" s="44" t="n"/>
    </row>
    <row r="59">
      <c r="A59" s="77" t="inlineStr">
        <is>
          <t>Public transport - Boats</t>
        </is>
      </c>
      <c r="B59" s="77" t="inlineStr">
        <is>
          <t>pkm/cap-Non Metrop/year</t>
        </is>
      </c>
      <c r="C59" s="71" t="n"/>
      <c r="D59" s="71" t="n"/>
      <c r="E59" s="71" t="n"/>
      <c r="F59" s="71" t="n"/>
      <c r="G59" s="71" t="n"/>
      <c r="H59" s="71" t="n"/>
      <c r="I59" s="71" t="n"/>
      <c r="J59" s="44" t="n"/>
      <c r="K59" s="44" t="n"/>
      <c r="L59" s="44" t="n"/>
    </row>
    <row r="60">
      <c r="A60" s="77" t="inlineStr">
        <is>
          <t>Public transport - Other road vehicles (e.g. taxis…)</t>
        </is>
      </c>
      <c r="B60" s="77" t="inlineStr">
        <is>
          <t>pkm/cap-Non Metrop/year</t>
        </is>
      </c>
      <c r="C60" s="71" t="n"/>
      <c r="D60" s="71" t="n"/>
      <c r="E60" s="71" t="n"/>
      <c r="F60" s="71" t="n"/>
      <c r="G60" s="71" t="n"/>
      <c r="H60" s="71" t="n"/>
      <c r="I60" s="71" t="n"/>
      <c r="J60" s="44" t="n"/>
      <c r="K60" s="44" t="n"/>
      <c r="L60" s="44" t="n"/>
    </row>
    <row r="61">
      <c r="A61" s="77" t="inlineStr">
        <is>
          <t>Private mobility - 2/3W</t>
        </is>
      </c>
      <c r="B61" s="77" t="inlineStr">
        <is>
          <t>pkm/cap-Non Metrop/year</t>
        </is>
      </c>
      <c r="C61" s="71" t="n"/>
      <c r="D61" s="71" t="n"/>
      <c r="E61" s="71" t="n"/>
      <c r="F61" s="71" t="n"/>
      <c r="G61" s="71" t="n"/>
      <c r="H61" s="71" t="n"/>
      <c r="I61" s="71" t="n"/>
      <c r="J61" s="44" t="n"/>
      <c r="K61" s="44" t="n"/>
      <c r="L61" s="44" t="n"/>
    </row>
    <row r="62">
      <c r="A62" s="77" t="inlineStr">
        <is>
          <t>Private mobility - Cars</t>
        </is>
      </c>
      <c r="B62" s="77" t="inlineStr">
        <is>
          <t>pkm/cap-Non Metrop/year</t>
        </is>
      </c>
      <c r="C62" s="71" t="n"/>
      <c r="D62" s="71" t="n"/>
      <c r="E62" s="71" t="n"/>
      <c r="F62" s="71" t="n"/>
      <c r="G62" s="71" t="n"/>
      <c r="H62" s="71" t="n"/>
      <c r="I62" s="71" t="n"/>
      <c r="J62" s="44" t="n"/>
      <c r="K62" s="44" t="n"/>
      <c r="L62" s="44" t="n"/>
    </row>
    <row r="63">
      <c r="A63" s="77" t="inlineStr">
        <is>
          <t>Public and private mobility - Aircrafts</t>
        </is>
      </c>
      <c r="B63" s="77" t="inlineStr">
        <is>
          <t>pkm/cap-Non Metrop/year</t>
        </is>
      </c>
      <c r="C63" s="71" t="n"/>
      <c r="D63" s="71" t="n"/>
      <c r="E63" s="71" t="n"/>
      <c r="F63" s="71" t="n"/>
      <c r="G63" s="71" t="n"/>
      <c r="H63" s="71" t="n"/>
      <c r="I63" s="71" t="n"/>
      <c r="J63" s="44" t="n"/>
      <c r="K63" s="44" t="n"/>
      <c r="L63" s="44" t="n"/>
    </row>
    <row r="64">
      <c r="A64" s="74" t="inlineStr">
        <is>
          <t>For constrained-led mobility of the urban population: by modes</t>
        </is>
      </c>
      <c r="B64" s="74" t="n"/>
      <c r="C64" s="76" t="n"/>
      <c r="D64" s="76" t="n"/>
      <c r="E64" s="76" t="n"/>
      <c r="F64" s="76" t="n"/>
      <c r="G64" s="76" t="n"/>
      <c r="H64" s="76" t="n"/>
      <c r="I64" s="76" t="n"/>
      <c r="J64" s="44" t="n"/>
      <c r="K64" s="44" t="n"/>
      <c r="L64" s="44" t="n"/>
    </row>
    <row r="65">
      <c r="A65" s="77" t="inlineStr">
        <is>
          <t>Non-motorized transport (Walking, Biking)</t>
        </is>
      </c>
      <c r="B65" s="77" t="inlineStr">
        <is>
          <t>pkm/cap-Metrop/year</t>
        </is>
      </c>
      <c r="C65" s="71" t="n"/>
      <c r="D65" s="71" t="n"/>
      <c r="E65" s="71" t="n"/>
      <c r="F65" s="71" t="n"/>
      <c r="G65" s="71" t="n"/>
      <c r="H65" s="71" t="n"/>
      <c r="I65" s="71" t="n"/>
      <c r="J65" s="44" t="n"/>
      <c r="K65" s="44" t="n"/>
      <c r="L65" s="44" t="n"/>
    </row>
    <row r="66">
      <c r="A66" s="77" t="inlineStr">
        <is>
          <t>Public transport - Bus</t>
        </is>
      </c>
      <c r="B66" s="77" t="inlineStr">
        <is>
          <t>pkm/cap-Metrop/year</t>
        </is>
      </c>
      <c r="C66" s="71" t="n"/>
      <c r="D66" s="71" t="n"/>
      <c r="E66" s="71" t="n"/>
      <c r="F66" s="71" t="n"/>
      <c r="G66" s="71" t="n"/>
      <c r="H66" s="71" t="n"/>
      <c r="I66" s="71" t="n"/>
      <c r="J66" s="44" t="n"/>
      <c r="K66" s="44" t="n"/>
      <c r="L66" s="44" t="n"/>
    </row>
    <row r="67">
      <c r="A67" s="77" t="inlineStr">
        <is>
          <t>Public transport - Trains</t>
        </is>
      </c>
      <c r="B67" s="77" t="inlineStr">
        <is>
          <t>pkm/cap-Metrop/year</t>
        </is>
      </c>
      <c r="C67" s="71" t="n"/>
      <c r="D67" s="71" t="n"/>
      <c r="E67" s="71" t="n"/>
      <c r="F67" s="71" t="n"/>
      <c r="G67" s="71" t="n"/>
      <c r="H67" s="71" t="n"/>
      <c r="I67" s="71" t="n"/>
      <c r="J67" s="44" t="n"/>
      <c r="K67" s="44" t="n"/>
      <c r="L67" s="44" t="n"/>
    </row>
    <row r="68">
      <c r="A68" s="77" t="inlineStr">
        <is>
          <t>Public transport - Boats</t>
        </is>
      </c>
      <c r="B68" s="77" t="inlineStr">
        <is>
          <t>pkm/cap-Metrop/year</t>
        </is>
      </c>
      <c r="C68" s="71" t="n"/>
      <c r="D68" s="71" t="n"/>
      <c r="E68" s="71" t="n"/>
      <c r="F68" s="71" t="n"/>
      <c r="G68" s="71" t="n"/>
      <c r="H68" s="71" t="n"/>
      <c r="I68" s="71" t="n"/>
      <c r="J68" s="44" t="n"/>
      <c r="K68" s="44" t="n"/>
      <c r="L68" s="44" t="n"/>
    </row>
    <row r="69">
      <c r="A69" s="77" t="inlineStr">
        <is>
          <t>Public transport - Other road vehicles (e.g. taxis…)</t>
        </is>
      </c>
      <c r="B69" s="77" t="inlineStr">
        <is>
          <t>pkm/cap-Metrop/year</t>
        </is>
      </c>
      <c r="C69" s="71" t="n"/>
      <c r="D69" s="71" t="n"/>
      <c r="E69" s="71" t="n"/>
      <c r="F69" s="71" t="n"/>
      <c r="G69" s="71" t="n"/>
      <c r="H69" s="71" t="n"/>
      <c r="I69" s="71" t="n"/>
      <c r="J69" s="44" t="n"/>
      <c r="K69" s="44" t="n"/>
      <c r="L69" s="44" t="n"/>
    </row>
    <row r="70">
      <c r="A70" s="77" t="inlineStr">
        <is>
          <t>Private mobility - 2/3W</t>
        </is>
      </c>
      <c r="B70" s="77" t="inlineStr">
        <is>
          <t>pkm/cap-Metrop/year</t>
        </is>
      </c>
      <c r="C70" s="71" t="n"/>
      <c r="D70" s="71" t="n"/>
      <c r="E70" s="71" t="n"/>
      <c r="F70" s="71" t="n"/>
      <c r="G70" s="71" t="n"/>
      <c r="H70" s="71" t="n"/>
      <c r="I70" s="71" t="n"/>
      <c r="J70" s="44" t="n"/>
      <c r="K70" s="44" t="n"/>
      <c r="L70" s="44" t="n"/>
    </row>
    <row r="71">
      <c r="A71" s="77" t="inlineStr">
        <is>
          <t>Private mobility - Cars</t>
        </is>
      </c>
      <c r="B71" s="77" t="inlineStr">
        <is>
          <t>pkm/cap-Metrop/year</t>
        </is>
      </c>
      <c r="C71" s="71" t="n"/>
      <c r="D71" s="71" t="n"/>
      <c r="E71" s="71" t="n"/>
      <c r="F71" s="71" t="n"/>
      <c r="G71" s="71" t="n"/>
      <c r="H71" s="71" t="n"/>
      <c r="I71" s="71" t="n"/>
      <c r="J71" s="44" t="n"/>
      <c r="K71" s="44" t="n"/>
      <c r="L71" s="44" t="n"/>
    </row>
    <row r="72">
      <c r="A72" s="77" t="inlineStr">
        <is>
          <t>Public and private mobility - Aircrafts</t>
        </is>
      </c>
      <c r="B72" s="77" t="inlineStr">
        <is>
          <t>pkm/cap-Metrop/year</t>
        </is>
      </c>
      <c r="C72" s="71" t="n"/>
      <c r="D72" s="71" t="n"/>
      <c r="E72" s="71" t="n"/>
      <c r="F72" s="71" t="n"/>
      <c r="G72" s="71" t="n"/>
      <c r="H72" s="71" t="n"/>
      <c r="I72" s="71" t="n"/>
      <c r="J72" s="44" t="n"/>
      <c r="K72" s="44" t="n"/>
      <c r="L72" s="44" t="n"/>
    </row>
    <row r="73">
      <c r="A73" s="74" t="inlineStr">
        <is>
          <t>For NON-constrained-led mobility of the urban population: by modes</t>
        </is>
      </c>
      <c r="B73" s="74" t="n"/>
      <c r="C73" s="76" t="n"/>
      <c r="D73" s="76" t="n"/>
      <c r="E73" s="76" t="n"/>
      <c r="F73" s="76" t="n"/>
      <c r="G73" s="76" t="n"/>
      <c r="H73" s="76" t="n"/>
      <c r="I73" s="76" t="n"/>
      <c r="J73" s="44" t="n"/>
      <c r="K73" s="44" t="n"/>
      <c r="L73" s="44" t="n"/>
    </row>
    <row r="74">
      <c r="A74" s="77" t="inlineStr">
        <is>
          <t>Non-motorized transport (Walking, Biking)</t>
        </is>
      </c>
      <c r="B74" s="77" t="inlineStr">
        <is>
          <t>pkm/cap-Metrop/year</t>
        </is>
      </c>
      <c r="C74" s="71" t="n"/>
      <c r="D74" s="71" t="n"/>
      <c r="E74" s="71" t="n"/>
      <c r="F74" s="71" t="n"/>
      <c r="G74" s="71" t="n"/>
      <c r="H74" s="71" t="n"/>
      <c r="I74" s="71" t="n"/>
      <c r="J74" s="44" t="n"/>
      <c r="K74" s="44" t="n"/>
      <c r="L74" s="44" t="n"/>
    </row>
    <row r="75">
      <c r="A75" s="77" t="inlineStr">
        <is>
          <t>Public transport - Bus</t>
        </is>
      </c>
      <c r="B75" s="77" t="inlineStr">
        <is>
          <t>pkm/cap-Metrop/year</t>
        </is>
      </c>
      <c r="C75" s="71" t="n"/>
      <c r="D75" s="71" t="n"/>
      <c r="E75" s="71" t="n"/>
      <c r="F75" s="71" t="n"/>
      <c r="G75" s="71" t="n"/>
      <c r="H75" s="71" t="n"/>
      <c r="I75" s="71" t="n"/>
      <c r="J75" s="44" t="n"/>
      <c r="K75" s="44" t="n"/>
      <c r="L75" s="44" t="n"/>
    </row>
    <row r="76">
      <c r="A76" s="77" t="inlineStr">
        <is>
          <t>Public transport - Trains</t>
        </is>
      </c>
      <c r="B76" s="77" t="inlineStr">
        <is>
          <t>pkm/cap-Metrop/year</t>
        </is>
      </c>
      <c r="C76" s="71" t="n"/>
      <c r="D76" s="71" t="n"/>
      <c r="E76" s="71" t="n"/>
      <c r="F76" s="71" t="n"/>
      <c r="G76" s="71" t="n"/>
      <c r="H76" s="71" t="n"/>
      <c r="I76" s="71" t="n"/>
      <c r="J76" s="44" t="n"/>
      <c r="K76" s="44" t="n"/>
      <c r="L76" s="44" t="n"/>
    </row>
    <row r="77">
      <c r="A77" s="77" t="inlineStr">
        <is>
          <t>Public transport - Boats</t>
        </is>
      </c>
      <c r="B77" s="77" t="inlineStr">
        <is>
          <t>pkm/cap-Metrop/year</t>
        </is>
      </c>
      <c r="C77" s="71" t="n"/>
      <c r="D77" s="71" t="n"/>
      <c r="E77" s="71" t="n"/>
      <c r="F77" s="71" t="n"/>
      <c r="G77" s="71" t="n"/>
      <c r="H77" s="71" t="n"/>
      <c r="I77" s="71" t="n"/>
      <c r="J77" s="44" t="n"/>
      <c r="K77" s="44" t="n"/>
      <c r="L77" s="44" t="n"/>
    </row>
    <row r="78">
      <c r="A78" s="77" t="inlineStr">
        <is>
          <t>Public transport - Other road vehicles (e.g. taxis…)</t>
        </is>
      </c>
      <c r="B78" s="77" t="inlineStr">
        <is>
          <t>pkm/cap-Metrop/year</t>
        </is>
      </c>
      <c r="C78" s="71" t="n"/>
      <c r="D78" s="71" t="n"/>
      <c r="E78" s="71" t="n"/>
      <c r="F78" s="71" t="n"/>
      <c r="G78" s="71" t="n"/>
      <c r="H78" s="71" t="n"/>
      <c r="I78" s="71" t="n"/>
      <c r="J78" s="44" t="n"/>
      <c r="K78" s="44" t="n"/>
      <c r="L78" s="44" t="n"/>
    </row>
    <row r="79">
      <c r="A79" s="77" t="inlineStr">
        <is>
          <t>Private mobility - 2/3W</t>
        </is>
      </c>
      <c r="B79" s="77" t="inlineStr">
        <is>
          <t>pkm/cap-Metrop/year</t>
        </is>
      </c>
      <c r="C79" s="71" t="n"/>
      <c r="D79" s="71" t="n"/>
      <c r="E79" s="71" t="n"/>
      <c r="F79" s="71" t="n"/>
      <c r="G79" s="71" t="n"/>
      <c r="H79" s="71" t="n"/>
      <c r="I79" s="71" t="n"/>
      <c r="J79" s="44" t="n"/>
      <c r="K79" s="44" t="n"/>
      <c r="L79" s="44" t="n"/>
    </row>
    <row r="80">
      <c r="A80" s="77" t="inlineStr">
        <is>
          <t>Private mobility - Cars</t>
        </is>
      </c>
      <c r="B80" s="77" t="inlineStr">
        <is>
          <t>pkm/cap-Metrop/year</t>
        </is>
      </c>
      <c r="C80" s="71" t="n"/>
      <c r="D80" s="71" t="n"/>
      <c r="E80" s="71" t="n"/>
      <c r="F80" s="71" t="n"/>
      <c r="G80" s="71" t="n"/>
      <c r="H80" s="71" t="n"/>
      <c r="I80" s="71" t="n"/>
      <c r="J80" s="44" t="n"/>
      <c r="K80" s="44" t="n"/>
      <c r="L80" s="44" t="n"/>
    </row>
    <row r="81">
      <c r="A81" s="77" t="inlineStr">
        <is>
          <t>Public and private mobility - Aircrafts</t>
        </is>
      </c>
      <c r="B81" s="77" t="inlineStr">
        <is>
          <t>pkm/cap-Metrop/year</t>
        </is>
      </c>
      <c r="C81" s="71" t="n"/>
      <c r="D81" s="71" t="n"/>
      <c r="E81" s="71" t="n"/>
      <c r="F81" s="71" t="n"/>
      <c r="G81" s="71" t="n"/>
      <c r="H81" s="71" t="n"/>
      <c r="I81" s="71" t="n"/>
      <c r="J81" s="44" t="n"/>
      <c r="K81" s="44" t="n"/>
      <c r="L81" s="44" t="n"/>
    </row>
    <row r="82">
      <c r="A82" s="74" t="inlineStr">
        <is>
          <t>For constrained-led mobility of the rural population: by modes</t>
        </is>
      </c>
      <c r="B82" s="74" t="n"/>
      <c r="C82" s="76" t="n"/>
      <c r="D82" s="76" t="n"/>
      <c r="E82" s="76" t="n"/>
      <c r="F82" s="76" t="n"/>
      <c r="G82" s="76" t="n"/>
      <c r="H82" s="76" t="n"/>
      <c r="I82" s="76" t="n"/>
      <c r="J82" s="44" t="n"/>
      <c r="K82" s="44" t="n"/>
      <c r="L82" s="44" t="n"/>
    </row>
    <row r="83">
      <c r="A83" s="77" t="inlineStr">
        <is>
          <t>Non-motorized transport (Walking, Biking)</t>
        </is>
      </c>
      <c r="B83" s="77" t="inlineStr">
        <is>
          <t>pkm/cap-Non Metrop/year</t>
        </is>
      </c>
      <c r="C83" s="71" t="n"/>
      <c r="D83" s="71" t="n"/>
      <c r="E83" s="71" t="n"/>
      <c r="F83" s="71" t="n"/>
      <c r="G83" s="71" t="n"/>
      <c r="H83" s="71" t="n"/>
      <c r="I83" s="71" t="n"/>
      <c r="J83" s="44" t="n"/>
      <c r="K83" s="44" t="n"/>
      <c r="L83" s="44" t="n"/>
    </row>
    <row r="84">
      <c r="A84" s="77" t="inlineStr">
        <is>
          <t>Public transport - Bus</t>
        </is>
      </c>
      <c r="B84" s="77" t="inlineStr">
        <is>
          <t>pkm/cap-Non Metrop/year</t>
        </is>
      </c>
      <c r="C84" s="71" t="n"/>
      <c r="D84" s="71" t="n"/>
      <c r="E84" s="71" t="n"/>
      <c r="F84" s="71" t="n"/>
      <c r="G84" s="71" t="n"/>
      <c r="H84" s="71" t="n"/>
      <c r="I84" s="71" t="n"/>
      <c r="J84" s="44" t="n"/>
      <c r="K84" s="44" t="n"/>
      <c r="L84" s="44" t="n"/>
    </row>
    <row r="85">
      <c r="A85" s="77" t="inlineStr">
        <is>
          <t>Public transport - Trains</t>
        </is>
      </c>
      <c r="B85" s="77" t="inlineStr">
        <is>
          <t>pkm/cap-Non Metrop/year</t>
        </is>
      </c>
      <c r="C85" s="71" t="n"/>
      <c r="D85" s="71" t="n"/>
      <c r="E85" s="71" t="n"/>
      <c r="F85" s="71" t="n"/>
      <c r="G85" s="71" t="n"/>
      <c r="H85" s="71" t="n"/>
      <c r="I85" s="71" t="n"/>
      <c r="J85" s="44" t="n"/>
      <c r="K85" s="44" t="n"/>
      <c r="L85" s="44" t="n"/>
    </row>
    <row r="86">
      <c r="A86" s="77" t="inlineStr">
        <is>
          <t>Public transport - Boats</t>
        </is>
      </c>
      <c r="B86" s="77" t="inlineStr">
        <is>
          <t>pkm/cap-Non Metrop/year</t>
        </is>
      </c>
      <c r="C86" s="71" t="n"/>
      <c r="D86" s="71" t="n"/>
      <c r="E86" s="71" t="n"/>
      <c r="F86" s="71" t="n"/>
      <c r="G86" s="71" t="n"/>
      <c r="H86" s="71" t="n"/>
      <c r="I86" s="71" t="n"/>
      <c r="J86" s="44" t="n"/>
      <c r="K86" s="44" t="n"/>
      <c r="L86" s="44" t="n"/>
    </row>
    <row r="87">
      <c r="A87" s="77" t="inlineStr">
        <is>
          <t>Public transport - Other road vehicles</t>
        </is>
      </c>
      <c r="B87" s="77" t="inlineStr">
        <is>
          <t>pkm/cap-Non Metrop/year</t>
        </is>
      </c>
      <c r="C87" s="71" t="n"/>
      <c r="D87" s="71" t="n"/>
      <c r="E87" s="71" t="n"/>
      <c r="F87" s="71" t="n"/>
      <c r="G87" s="71" t="n"/>
      <c r="H87" s="71" t="n"/>
      <c r="I87" s="71" t="n"/>
      <c r="J87" s="44" t="n"/>
      <c r="K87" s="44" t="n"/>
      <c r="L87" s="44" t="n"/>
    </row>
    <row r="88">
      <c r="A88" s="77" t="inlineStr">
        <is>
          <t>Private mobility - 2/3W</t>
        </is>
      </c>
      <c r="B88" s="77" t="inlineStr">
        <is>
          <t>pkm/cap-Non Metrop/year</t>
        </is>
      </c>
      <c r="C88" s="71" t="n"/>
      <c r="D88" s="71" t="n"/>
      <c r="E88" s="71" t="n"/>
      <c r="F88" s="71" t="n"/>
      <c r="G88" s="71" t="n"/>
      <c r="H88" s="71" t="n"/>
      <c r="I88" s="71" t="n"/>
      <c r="J88" s="44" t="n"/>
      <c r="K88" s="44" t="n"/>
      <c r="L88" s="44" t="n"/>
    </row>
    <row r="89">
      <c r="A89" s="77" t="inlineStr">
        <is>
          <t>Private mobility - Cars</t>
        </is>
      </c>
      <c r="B89" s="77" t="inlineStr">
        <is>
          <t>pkm/cap-Non Metrop/year</t>
        </is>
      </c>
      <c r="C89" s="71" t="n"/>
      <c r="D89" s="71" t="n"/>
      <c r="E89" s="71" t="n"/>
      <c r="F89" s="71" t="n"/>
      <c r="G89" s="71" t="n"/>
      <c r="H89" s="71" t="n"/>
      <c r="I89" s="71" t="n"/>
      <c r="J89" s="44" t="n"/>
      <c r="K89" s="44" t="n"/>
      <c r="L89" s="44" t="n"/>
    </row>
    <row r="90">
      <c r="A90" s="77" t="inlineStr">
        <is>
          <t>Public and private mobility - Aircrafts</t>
        </is>
      </c>
      <c r="B90" s="77" t="inlineStr">
        <is>
          <t>pkm/cap-Non Metrop/year</t>
        </is>
      </c>
      <c r="C90" s="71" t="n"/>
      <c r="D90" s="71" t="n"/>
      <c r="E90" s="71" t="n"/>
      <c r="F90" s="71" t="n"/>
      <c r="G90" s="71" t="n"/>
      <c r="H90" s="71" t="n"/>
      <c r="I90" s="71" t="n"/>
      <c r="J90" s="44" t="n"/>
      <c r="K90" s="44" t="n"/>
      <c r="L90" s="44" t="n"/>
    </row>
    <row r="91">
      <c r="A91" s="74" t="inlineStr">
        <is>
          <t>For NON-constrained-led mobility of the rural population: by modes</t>
        </is>
      </c>
      <c r="B91" s="74" t="n"/>
      <c r="C91" s="76" t="n"/>
      <c r="D91" s="76" t="n"/>
      <c r="E91" s="76" t="n"/>
      <c r="F91" s="76" t="n"/>
      <c r="G91" s="76" t="n"/>
      <c r="H91" s="76" t="n"/>
      <c r="I91" s="76" t="n"/>
      <c r="J91" s="44" t="n"/>
      <c r="K91" s="44" t="n"/>
      <c r="L91" s="44" t="n"/>
    </row>
    <row r="92">
      <c r="A92" s="77" t="inlineStr">
        <is>
          <t>Non-motorized transport (Walking, Biking)</t>
        </is>
      </c>
      <c r="B92" s="77" t="inlineStr">
        <is>
          <t>pkm/cap-Non Metrop/year</t>
        </is>
      </c>
      <c r="C92" s="71" t="n"/>
      <c r="D92" s="71" t="n"/>
      <c r="E92" s="71" t="n"/>
      <c r="F92" s="71" t="n"/>
      <c r="G92" s="71" t="n"/>
      <c r="H92" s="71" t="n"/>
      <c r="I92" s="71" t="n"/>
      <c r="J92" s="44" t="n"/>
      <c r="K92" s="44" t="n"/>
      <c r="L92" s="44" t="n"/>
    </row>
    <row r="93">
      <c r="A93" s="77" t="inlineStr">
        <is>
          <t>Public transport - Bus</t>
        </is>
      </c>
      <c r="B93" s="77" t="inlineStr">
        <is>
          <t>pkm/cap-Non Metrop/year</t>
        </is>
      </c>
      <c r="C93" s="71" t="n"/>
      <c r="D93" s="71" t="n"/>
      <c r="E93" s="71" t="n"/>
      <c r="F93" s="71" t="n"/>
      <c r="G93" s="71" t="n"/>
      <c r="H93" s="71" t="n"/>
      <c r="I93" s="71" t="n"/>
      <c r="J93" s="44" t="n"/>
      <c r="K93" s="44" t="n"/>
      <c r="L93" s="44" t="n"/>
    </row>
    <row r="94">
      <c r="A94" s="77" t="inlineStr">
        <is>
          <t>Public transport - Trains</t>
        </is>
      </c>
      <c r="B94" s="77" t="inlineStr">
        <is>
          <t>pkm/cap-Non Metrop/year</t>
        </is>
      </c>
      <c r="C94" s="71" t="n"/>
      <c r="D94" s="71" t="n"/>
      <c r="E94" s="71" t="n"/>
      <c r="F94" s="71" t="n"/>
      <c r="G94" s="71" t="n"/>
      <c r="H94" s="71" t="n"/>
      <c r="I94" s="71" t="n"/>
      <c r="J94" s="44" t="n"/>
      <c r="K94" s="44" t="n"/>
      <c r="L94" s="44" t="n"/>
    </row>
    <row r="95">
      <c r="A95" s="77" t="inlineStr">
        <is>
          <t>Public transport - Boats</t>
        </is>
      </c>
      <c r="B95" s="77" t="inlineStr">
        <is>
          <t>pkm/cap-Non Metrop/year</t>
        </is>
      </c>
      <c r="C95" s="71" t="n"/>
      <c r="D95" s="71" t="n"/>
      <c r="E95" s="71" t="n"/>
      <c r="F95" s="71" t="n"/>
      <c r="G95" s="71" t="n"/>
      <c r="H95" s="71" t="n"/>
      <c r="I95" s="71" t="n"/>
      <c r="J95" s="44" t="n"/>
      <c r="K95" s="44" t="n"/>
      <c r="L95" s="44" t="n"/>
    </row>
    <row r="96">
      <c r="A96" s="77" t="inlineStr">
        <is>
          <t>Public transport - Other road vehicles (e.g. taxis…)</t>
        </is>
      </c>
      <c r="B96" s="77" t="inlineStr">
        <is>
          <t>pkm/cap-Non Metrop/year</t>
        </is>
      </c>
      <c r="C96" s="71" t="n"/>
      <c r="D96" s="71" t="n"/>
      <c r="E96" s="71" t="n"/>
      <c r="F96" s="71" t="n"/>
      <c r="G96" s="71" t="n"/>
      <c r="H96" s="71" t="n"/>
      <c r="I96" s="71" t="n"/>
      <c r="J96" s="44" t="n"/>
      <c r="K96" s="44" t="n"/>
      <c r="L96" s="44" t="n"/>
    </row>
    <row r="97">
      <c r="A97" s="77" t="inlineStr">
        <is>
          <t>Private mobility - 2/3W</t>
        </is>
      </c>
      <c r="B97" s="77" t="inlineStr">
        <is>
          <t>pkm/cap-Non Metrop/year</t>
        </is>
      </c>
      <c r="C97" s="71" t="n"/>
      <c r="D97" s="71" t="n"/>
      <c r="E97" s="71" t="n"/>
      <c r="F97" s="71" t="n"/>
      <c r="G97" s="71" t="n"/>
      <c r="H97" s="71" t="n"/>
      <c r="I97" s="71" t="n"/>
      <c r="J97" s="44" t="n"/>
      <c r="K97" s="44" t="n"/>
      <c r="L97" s="44" t="n"/>
    </row>
    <row r="98">
      <c r="A98" s="77" t="inlineStr">
        <is>
          <t>Private mobility - Cars</t>
        </is>
      </c>
      <c r="B98" s="77" t="inlineStr">
        <is>
          <t>pkm/cap-Non Metrop/year</t>
        </is>
      </c>
      <c r="C98" s="71" t="n"/>
      <c r="D98" s="71" t="n"/>
      <c r="E98" s="71" t="n"/>
      <c r="F98" s="71" t="n"/>
      <c r="G98" s="71" t="n"/>
      <c r="H98" s="71" t="n"/>
      <c r="I98" s="71" t="n"/>
      <c r="J98" s="44" t="n"/>
      <c r="K98" s="44" t="n"/>
      <c r="L98" s="44" t="n"/>
    </row>
    <row r="99">
      <c r="A99" s="77" t="inlineStr">
        <is>
          <t>Public and private mobility - Aircrafts</t>
        </is>
      </c>
      <c r="B99" s="77" t="inlineStr">
        <is>
          <t>pkm/cap-Non Metrop/year</t>
        </is>
      </c>
      <c r="C99" s="71" t="n"/>
      <c r="D99" s="71" t="n"/>
      <c r="E99" s="71" t="n"/>
      <c r="F99" s="71" t="n"/>
      <c r="G99" s="71" t="n"/>
      <c r="H99" s="71" t="n"/>
      <c r="I99" s="71" t="n"/>
      <c r="J99" s="44" t="n"/>
      <c r="K99" s="44" t="n"/>
      <c r="L99" s="44" t="n"/>
    </row>
    <row r="100">
      <c r="A100" s="72" t="inlineStr">
        <is>
          <t>Vehicle traffics and occupancy rates (vkm)</t>
        </is>
      </c>
      <c r="B100" s="72" t="n"/>
      <c r="C100" s="73" t="n"/>
      <c r="D100" s="73" t="n"/>
      <c r="E100" s="73" t="n"/>
      <c r="F100" s="73" t="n"/>
      <c r="G100" s="73" t="n"/>
      <c r="H100" s="73" t="n"/>
      <c r="I100" s="73" t="n"/>
      <c r="J100" s="187" t="n"/>
      <c r="K100" s="44" t="n"/>
      <c r="L100" s="44" t="n"/>
    </row>
    <row r="101">
      <c r="A101" s="74" t="inlineStr">
        <is>
          <t>Average aggregated</t>
        </is>
      </c>
      <c r="B101" s="74" t="n"/>
      <c r="C101" s="76" t="n"/>
      <c r="D101" s="76" t="n"/>
      <c r="E101" s="76" t="n"/>
      <c r="F101" s="76" t="n"/>
      <c r="G101" s="76" t="n"/>
      <c r="H101" s="76" t="n"/>
      <c r="I101" s="76" t="n"/>
      <c r="J101" s="187" t="n"/>
      <c r="K101" s="44" t="n"/>
      <c r="L101" s="44" t="n"/>
    </row>
    <row r="102">
      <c r="A102" s="77" t="inlineStr">
        <is>
          <t>Public transport - Bus</t>
        </is>
      </c>
      <c r="B102" s="77" t="inlineStr">
        <is>
          <t>Gvkm/year</t>
        </is>
      </c>
      <c r="C102" s="71" t="n"/>
      <c r="D102" s="71" t="n"/>
      <c r="E102" s="71" t="n">
        <v>1.236419</v>
      </c>
      <c r="F102" s="71" t="n">
        <v>1.720297</v>
      </c>
      <c r="G102" s="71" t="n">
        <v>2.198003</v>
      </c>
      <c r="H102" s="71" t="n"/>
      <c r="I102" s="71" t="n"/>
      <c r="J102" s="44" t="n"/>
      <c r="K102" s="44" t="n"/>
      <c r="L102" s="44" t="n"/>
    </row>
    <row r="103">
      <c r="A103" s="77" t="inlineStr">
        <is>
          <t>Public transport - Trains</t>
        </is>
      </c>
      <c r="B103" s="77" t="inlineStr">
        <is>
          <t>Gvkm/year</t>
        </is>
      </c>
      <c r="C103" s="71" t="n"/>
      <c r="D103" s="71" t="n"/>
      <c r="E103" s="71" t="n">
        <v>10.026539</v>
      </c>
      <c r="F103" s="71" t="n">
        <v>9.840709</v>
      </c>
      <c r="G103" s="71" t="n">
        <v>9.618387</v>
      </c>
      <c r="H103" s="71" t="n"/>
      <c r="I103" s="71" t="n"/>
      <c r="J103" s="44" t="n"/>
      <c r="K103" s="44" t="n"/>
      <c r="L103" s="44" t="n"/>
    </row>
    <row r="104">
      <c r="A104" s="77" t="inlineStr">
        <is>
          <t>Public transport - Boats</t>
        </is>
      </c>
      <c r="B104" s="77" t="inlineStr">
        <is>
          <t>Gvkm/year</t>
        </is>
      </c>
      <c r="C104" s="71" t="n"/>
      <c r="D104" s="71" t="n"/>
      <c r="E104" s="71" t="n">
        <v>5.72296</v>
      </c>
      <c r="F104" s="71" t="n">
        <v>8.244044000000001</v>
      </c>
      <c r="G104" s="71" t="n">
        <v>8.961567000000001</v>
      </c>
      <c r="H104" s="71" t="n"/>
      <c r="I104" s="71" t="n"/>
      <c r="J104" s="44" t="n"/>
      <c r="K104" s="44" t="n"/>
      <c r="L104" s="44" t="n"/>
    </row>
    <row r="105">
      <c r="A105" s="77" t="inlineStr">
        <is>
          <t>Public transport - Other road vehicles (e.g. taxis…)</t>
        </is>
      </c>
      <c r="B105" s="77" t="inlineStr">
        <is>
          <t>Gvkm/year</t>
        </is>
      </c>
      <c r="C105" s="71" t="n"/>
      <c r="D105" s="71" t="n"/>
      <c r="E105" s="71" t="n">
        <v>10.10737</v>
      </c>
      <c r="F105" s="71" t="n">
        <v>10.767162</v>
      </c>
      <c r="G105" s="71" t="n">
        <v>11.398576</v>
      </c>
      <c r="H105" s="71" t="n"/>
      <c r="I105" s="71" t="n"/>
      <c r="J105" s="44" t="n"/>
      <c r="K105" s="44" t="n"/>
      <c r="L105" s="44" t="n"/>
    </row>
    <row r="106">
      <c r="A106" s="77" t="inlineStr">
        <is>
          <t>Private mobility - 2/3W</t>
        </is>
      </c>
      <c r="B106" s="77" t="inlineStr">
        <is>
          <t>Gvkm/year</t>
        </is>
      </c>
      <c r="C106" s="71" t="n"/>
      <c r="D106" s="71" t="n"/>
      <c r="E106" s="71" t="n">
        <v>23.774588</v>
      </c>
      <c r="F106" s="71" t="n">
        <v>24.485682</v>
      </c>
      <c r="G106" s="71" t="n">
        <v>24.891626</v>
      </c>
      <c r="H106" s="71" t="n"/>
      <c r="I106" s="71" t="n"/>
      <c r="J106" s="44" t="n"/>
      <c r="K106" s="44" t="n"/>
      <c r="L106" s="44" t="n"/>
    </row>
    <row r="107">
      <c r="A107" s="77" t="inlineStr">
        <is>
          <t>Private mobility - Cars</t>
        </is>
      </c>
      <c r="B107" s="77" t="inlineStr">
        <is>
          <t>Gvkm/year</t>
        </is>
      </c>
      <c r="C107" s="71" t="n"/>
      <c r="D107" s="71" t="n"/>
      <c r="E107" s="71" t="n">
        <v>131.77474</v>
      </c>
      <c r="F107" s="71" t="n">
        <v>171.825967</v>
      </c>
      <c r="G107" s="71" t="n">
        <v>200.763314</v>
      </c>
      <c r="H107" s="71" t="n"/>
      <c r="I107" s="71" t="n"/>
      <c r="J107" s="44" t="n"/>
      <c r="K107" s="44" t="n"/>
      <c r="L107" s="44" t="n"/>
    </row>
    <row r="108">
      <c r="A108" s="77" t="inlineStr">
        <is>
          <t>Public and private mobility - Aircrafts</t>
        </is>
      </c>
      <c r="B108" s="77" t="inlineStr">
        <is>
          <t>Gvkm/year</t>
        </is>
      </c>
      <c r="C108" s="71" t="n"/>
      <c r="D108" s="71" t="n"/>
      <c r="E108" s="71" t="n">
        <v>129.809497</v>
      </c>
      <c r="F108" s="71" t="n">
        <v>179.651027</v>
      </c>
      <c r="G108" s="71" t="n">
        <v>193.363676</v>
      </c>
      <c r="H108" s="71" t="n"/>
      <c r="I108" s="71" t="n"/>
      <c r="J108" s="44" t="n"/>
      <c r="K108" s="44" t="n"/>
      <c r="L108" s="44" t="n"/>
    </row>
    <row r="109">
      <c r="A109" s="74" t="inlineStr">
        <is>
          <t>For urban population: by modes</t>
        </is>
      </c>
      <c r="B109" s="74" t="n"/>
      <c r="C109" s="76" t="n"/>
      <c r="D109" s="76" t="n"/>
      <c r="E109" s="76" t="n">
        <v>7.44302</v>
      </c>
      <c r="F109" s="76" t="n">
        <v>9.608529000000001</v>
      </c>
      <c r="G109" s="76" t="n">
        <v>11.309702</v>
      </c>
      <c r="H109" s="76" t="n"/>
      <c r="I109" s="76" t="n"/>
      <c r="J109" s="187" t="n"/>
      <c r="K109" s="44" t="n"/>
      <c r="L109" s="44" t="n"/>
    </row>
    <row r="110">
      <c r="A110" s="77" t="inlineStr">
        <is>
          <t>Public transport - Bus</t>
        </is>
      </c>
      <c r="B110" s="77" t="inlineStr">
        <is>
          <t>Gvkm/year</t>
        </is>
      </c>
      <c r="C110" s="71" t="n"/>
      <c r="D110" s="71" t="n"/>
      <c r="E110" s="71" t="n">
        <v>240.65764</v>
      </c>
      <c r="F110" s="71" t="n">
        <v>310.675759</v>
      </c>
      <c r="G110" s="71" t="n">
        <v>365.68036</v>
      </c>
      <c r="H110" s="71" t="n"/>
      <c r="I110" s="71" t="n"/>
      <c r="J110" s="44" t="n"/>
      <c r="K110" s="44" t="n"/>
      <c r="L110" s="44" t="n"/>
    </row>
    <row r="111">
      <c r="A111" s="77" t="inlineStr">
        <is>
          <t>Public transport - Trains</t>
        </is>
      </c>
      <c r="B111" s="77" t="inlineStr">
        <is>
          <t>Gvkm/year</t>
        </is>
      </c>
      <c r="C111" s="71" t="n"/>
      <c r="D111" s="71" t="n"/>
      <c r="E111" s="71" t="n">
        <v>229.080863</v>
      </c>
      <c r="F111" s="71" t="n">
        <v>329.995784</v>
      </c>
      <c r="G111" s="71" t="n">
        <v>358.717072</v>
      </c>
      <c r="H111" s="71" t="n"/>
      <c r="I111" s="71" t="n"/>
      <c r="J111" s="44" t="n"/>
      <c r="K111" s="44" t="n"/>
      <c r="L111" s="44" t="n"/>
    </row>
    <row r="112">
      <c r="A112" s="77" t="inlineStr">
        <is>
          <t>Public transport - Boats</t>
        </is>
      </c>
      <c r="B112" s="77" t="inlineStr">
        <is>
          <t>Gvkm/year</t>
        </is>
      </c>
      <c r="C112" s="71" t="n"/>
      <c r="D112" s="71" t="n"/>
      <c r="E112" s="71" t="n"/>
      <c r="F112" s="71" t="n"/>
      <c r="G112" s="71" t="n"/>
      <c r="H112" s="71" t="n"/>
      <c r="I112" s="71" t="n"/>
      <c r="J112" s="44" t="n"/>
      <c r="K112" s="44" t="n"/>
      <c r="L112" s="44" t="n"/>
    </row>
    <row r="113">
      <c r="A113" s="77" t="inlineStr">
        <is>
          <t>Public transport - Other road vehicles (e.g. taxis…)</t>
        </is>
      </c>
      <c r="B113" s="77" t="inlineStr">
        <is>
          <t>Gvkm/year</t>
        </is>
      </c>
      <c r="C113" s="71" t="n"/>
      <c r="D113" s="71" t="n"/>
      <c r="E113" s="71" t="n"/>
      <c r="F113" s="71" t="n"/>
      <c r="G113" s="71" t="n"/>
      <c r="H113" s="71" t="n"/>
      <c r="I113" s="71" t="n"/>
      <c r="J113" s="44" t="n"/>
      <c r="K113" s="44" t="n"/>
      <c r="L113" s="44" t="n"/>
    </row>
    <row r="114">
      <c r="A114" s="77" t="inlineStr">
        <is>
          <t>Private mobility - 2/3W</t>
        </is>
      </c>
      <c r="B114" s="77" t="inlineStr">
        <is>
          <t>Gvkm/year</t>
        </is>
      </c>
      <c r="C114" s="71" t="n"/>
      <c r="D114" s="71" t="n"/>
      <c r="E114" s="71" t="n"/>
      <c r="F114" s="71" t="n"/>
      <c r="G114" s="71" t="n"/>
      <c r="H114" s="71" t="n"/>
      <c r="I114" s="71" t="n"/>
      <c r="J114" s="44" t="n"/>
      <c r="K114" s="44" t="n"/>
      <c r="L114" s="44" t="n"/>
    </row>
    <row r="115">
      <c r="A115" s="77" t="inlineStr">
        <is>
          <t>Private mobility - Cars</t>
        </is>
      </c>
      <c r="B115" s="77" t="inlineStr">
        <is>
          <t>Gvkm/year</t>
        </is>
      </c>
      <c r="C115" s="71" t="n"/>
      <c r="D115" s="71" t="n"/>
      <c r="E115" s="71" t="n"/>
      <c r="F115" s="71" t="n"/>
      <c r="G115" s="71" t="n"/>
      <c r="H115" s="71" t="n"/>
      <c r="I115" s="71" t="n"/>
      <c r="J115" s="44" t="n"/>
      <c r="K115" s="44" t="n"/>
      <c r="L115" s="44" t="n"/>
    </row>
    <row r="116">
      <c r="A116" s="77" t="inlineStr">
        <is>
          <t>Public and private mobility - Aircrafts</t>
        </is>
      </c>
      <c r="B116" s="77" t="inlineStr">
        <is>
          <t>Gvkm/year</t>
        </is>
      </c>
      <c r="C116" s="71" t="n"/>
      <c r="D116" s="71" t="n"/>
      <c r="E116" s="71" t="n"/>
      <c r="F116" s="71" t="n"/>
      <c r="G116" s="71" t="n"/>
      <c r="H116" s="71" t="n"/>
      <c r="I116" s="71" t="n"/>
      <c r="J116" s="44" t="n"/>
      <c r="K116" s="44" t="n"/>
      <c r="L116" s="44" t="n"/>
    </row>
    <row r="117">
      <c r="A117" s="74" t="inlineStr">
        <is>
          <t>For rural population: by modes</t>
        </is>
      </c>
      <c r="B117" s="74" t="n"/>
      <c r="C117" s="76" t="n"/>
      <c r="D117" s="76" t="n"/>
      <c r="E117" s="76" t="n"/>
      <c r="F117" s="76" t="n"/>
      <c r="G117" s="76" t="n"/>
      <c r="H117" s="76" t="n"/>
      <c r="I117" s="76" t="n"/>
      <c r="J117" s="44" t="n"/>
      <c r="K117" s="44" t="n"/>
      <c r="L117" s="44" t="n"/>
    </row>
    <row r="118">
      <c r="A118" s="77" t="inlineStr">
        <is>
          <t>Public transport - Bus</t>
        </is>
      </c>
      <c r="B118" s="77" t="inlineStr">
        <is>
          <t>Gvkm/year</t>
        </is>
      </c>
      <c r="C118" s="71" t="n"/>
      <c r="D118" s="71" t="n"/>
      <c r="E118" s="71" t="n"/>
      <c r="F118" s="71" t="n"/>
      <c r="G118" s="71" t="n"/>
      <c r="H118" s="71" t="n"/>
      <c r="I118" s="71" t="n"/>
      <c r="J118" s="44" t="n"/>
      <c r="K118" s="44" t="n"/>
      <c r="L118" s="44" t="n"/>
    </row>
    <row r="119">
      <c r="A119" s="77" t="inlineStr">
        <is>
          <t>Public transport - Trains</t>
        </is>
      </c>
      <c r="B119" s="77" t="inlineStr">
        <is>
          <t>Gvkm/year</t>
        </is>
      </c>
      <c r="C119" s="71" t="n"/>
      <c r="D119" s="71" t="n"/>
      <c r="E119" s="71" t="n"/>
      <c r="F119" s="71" t="n"/>
      <c r="G119" s="71" t="n"/>
      <c r="H119" s="71" t="n"/>
      <c r="I119" s="71" t="n"/>
      <c r="J119" s="44" t="n"/>
      <c r="K119" s="44" t="n"/>
      <c r="L119" s="44" t="n"/>
    </row>
    <row r="120">
      <c r="A120" s="77" t="inlineStr">
        <is>
          <t>Public transport - Boats</t>
        </is>
      </c>
      <c r="B120" s="77" t="inlineStr">
        <is>
          <t>Gvkm/year</t>
        </is>
      </c>
      <c r="C120" s="71" t="n"/>
      <c r="D120" s="71" t="n"/>
      <c r="E120" s="71" t="n"/>
      <c r="F120" s="71" t="n"/>
      <c r="G120" s="71" t="n"/>
      <c r="H120" s="71" t="n"/>
      <c r="I120" s="71" t="n"/>
      <c r="J120" s="44" t="n"/>
      <c r="K120" s="44" t="n"/>
      <c r="L120" s="44" t="n"/>
    </row>
    <row r="121">
      <c r="A121" s="77" t="inlineStr">
        <is>
          <t>Public transport - Other road vehicles (e.g. taxis…)</t>
        </is>
      </c>
      <c r="B121" s="77" t="inlineStr">
        <is>
          <t>Gvkm/year</t>
        </is>
      </c>
      <c r="C121" s="71" t="n"/>
      <c r="D121" s="71" t="n"/>
      <c r="E121" s="71" t="n"/>
      <c r="F121" s="71" t="n"/>
      <c r="G121" s="71" t="n"/>
      <c r="H121" s="71" t="n"/>
      <c r="I121" s="71" t="n"/>
      <c r="J121" s="44" t="n"/>
      <c r="K121" s="44" t="n"/>
      <c r="L121" s="44" t="n"/>
    </row>
    <row r="122">
      <c r="A122" s="77" t="inlineStr">
        <is>
          <t>Private mobility - 2/3W</t>
        </is>
      </c>
      <c r="B122" s="77" t="inlineStr">
        <is>
          <t>Gvkm/year</t>
        </is>
      </c>
      <c r="C122" s="71" t="n"/>
      <c r="D122" s="71" t="n"/>
      <c r="E122" s="71" t="n"/>
      <c r="F122" s="71" t="n"/>
      <c r="G122" s="71" t="n"/>
      <c r="H122" s="71" t="n"/>
      <c r="I122" s="71" t="n"/>
      <c r="J122" s="44" t="n"/>
      <c r="K122" s="44" t="n"/>
      <c r="L122" s="44" t="n"/>
    </row>
    <row r="123">
      <c r="A123" s="77" t="inlineStr">
        <is>
          <t>Private mobility - Cars</t>
        </is>
      </c>
      <c r="B123" s="77" t="inlineStr">
        <is>
          <t>Gvkm/year</t>
        </is>
      </c>
      <c r="C123" s="71" t="n"/>
      <c r="D123" s="71" t="n"/>
      <c r="E123" s="71" t="n"/>
      <c r="F123" s="71" t="n"/>
      <c r="G123" s="71" t="n"/>
      <c r="H123" s="71" t="n"/>
      <c r="I123" s="71" t="n"/>
      <c r="J123" s="44" t="n"/>
      <c r="K123" s="44" t="n"/>
      <c r="L123" s="44" t="n"/>
    </row>
    <row r="124">
      <c r="A124" s="77" t="inlineStr">
        <is>
          <t>Public and private mobility - Aircrafts</t>
        </is>
      </c>
      <c r="B124" s="77" t="inlineStr">
        <is>
          <t>Gvkm/year</t>
        </is>
      </c>
      <c r="C124" s="71" t="n"/>
      <c r="D124" s="71" t="n"/>
      <c r="E124" s="71" t="n"/>
      <c r="F124" s="71" t="n"/>
      <c r="G124" s="71" t="n"/>
      <c r="H124" s="71" t="n"/>
      <c r="I124" s="71" t="n"/>
      <c r="J124" s="44" t="n"/>
      <c r="K124" s="44" t="n"/>
      <c r="L124" s="44" t="n"/>
    </row>
    <row r="125">
      <c r="A125" s="74" t="inlineStr">
        <is>
          <t>For constrained-led mobility of the urban population: by modes</t>
        </is>
      </c>
      <c r="B125" s="74" t="n"/>
      <c r="C125" s="76" t="n"/>
      <c r="D125" s="76" t="n"/>
      <c r="E125" s="76" t="n"/>
      <c r="F125" s="76" t="n"/>
      <c r="G125" s="76" t="n"/>
      <c r="H125" s="76" t="n"/>
      <c r="I125" s="76" t="n"/>
      <c r="J125" s="187" t="n"/>
      <c r="K125" s="44" t="n"/>
      <c r="L125" s="44" t="n"/>
    </row>
    <row r="126">
      <c r="A126" s="77" t="inlineStr">
        <is>
          <t>Public transport - Bus</t>
        </is>
      </c>
      <c r="B126" s="77" t="inlineStr">
        <is>
          <t>Gvkm/year</t>
        </is>
      </c>
      <c r="C126" s="71" t="n"/>
      <c r="D126" s="71" t="n"/>
      <c r="E126" s="71" t="n"/>
      <c r="F126" s="71" t="n"/>
      <c r="G126" s="71" t="n"/>
      <c r="H126" s="71" t="n"/>
      <c r="I126" s="71" t="n"/>
      <c r="J126" s="44" t="n"/>
      <c r="K126" s="44" t="n"/>
      <c r="L126" s="44" t="n"/>
    </row>
    <row r="127">
      <c r="A127" s="77" t="inlineStr">
        <is>
          <t>Public transport - Trains</t>
        </is>
      </c>
      <c r="B127" s="77" t="inlineStr">
        <is>
          <t>Gvkm/year</t>
        </is>
      </c>
      <c r="C127" s="71" t="n"/>
      <c r="D127" s="71" t="n"/>
      <c r="E127" s="71" t="n"/>
      <c r="F127" s="71" t="n"/>
      <c r="G127" s="71" t="n"/>
      <c r="H127" s="71" t="n"/>
      <c r="I127" s="71" t="n"/>
      <c r="J127" s="44" t="n"/>
      <c r="K127" s="44" t="n"/>
      <c r="L127" s="44" t="n"/>
    </row>
    <row r="128">
      <c r="A128" s="77" t="inlineStr">
        <is>
          <t>Public transport - Boats</t>
        </is>
      </c>
      <c r="B128" s="77" t="inlineStr">
        <is>
          <t>Gvkm/year</t>
        </is>
      </c>
      <c r="C128" s="71" t="n"/>
      <c r="D128" s="71" t="n"/>
      <c r="E128" s="71" t="n"/>
      <c r="F128" s="71" t="n"/>
      <c r="G128" s="71" t="n"/>
      <c r="H128" s="71" t="n"/>
      <c r="I128" s="71" t="n"/>
      <c r="J128" s="44" t="n"/>
      <c r="K128" s="44" t="n"/>
      <c r="L128" s="44" t="n"/>
    </row>
    <row r="129">
      <c r="A129" s="77" t="inlineStr">
        <is>
          <t>Public transport - Other road vehicles (e.g. taxis…)</t>
        </is>
      </c>
      <c r="B129" s="77" t="inlineStr">
        <is>
          <t>Gvkm/year</t>
        </is>
      </c>
      <c r="C129" s="71" t="n"/>
      <c r="D129" s="71" t="n"/>
      <c r="E129" s="71" t="n"/>
      <c r="F129" s="71" t="n"/>
      <c r="G129" s="71" t="n"/>
      <c r="H129" s="71" t="n"/>
      <c r="I129" s="71" t="n"/>
      <c r="J129" s="44" t="n"/>
      <c r="K129" s="44" t="n"/>
      <c r="L129" s="44" t="n"/>
    </row>
    <row r="130">
      <c r="A130" s="77" t="inlineStr">
        <is>
          <t>Private mobility - 2/3W</t>
        </is>
      </c>
      <c r="B130" s="77" t="inlineStr">
        <is>
          <t>Gvkm/year</t>
        </is>
      </c>
      <c r="C130" s="71" t="n"/>
      <c r="D130" s="71" t="n"/>
      <c r="E130" s="71" t="n"/>
      <c r="F130" s="71" t="n"/>
      <c r="G130" s="71" t="n"/>
      <c r="H130" s="71" t="n"/>
      <c r="I130" s="71" t="n"/>
      <c r="J130" s="44" t="n"/>
      <c r="K130" s="44" t="n"/>
      <c r="L130" s="44" t="n"/>
    </row>
    <row r="131">
      <c r="A131" s="77" t="inlineStr">
        <is>
          <t>Private mobility - Cars</t>
        </is>
      </c>
      <c r="B131" s="77" t="inlineStr">
        <is>
          <t>Gvkm/year</t>
        </is>
      </c>
      <c r="C131" s="71" t="n"/>
      <c r="D131" s="71" t="n"/>
      <c r="E131" s="71" t="n"/>
      <c r="F131" s="71" t="n"/>
      <c r="G131" s="71" t="n"/>
      <c r="H131" s="71" t="n"/>
      <c r="I131" s="71" t="n"/>
      <c r="J131" s="44" t="n"/>
      <c r="K131" s="44" t="n"/>
      <c r="L131" s="44" t="n"/>
    </row>
    <row r="132">
      <c r="A132" s="77" t="inlineStr">
        <is>
          <t>Public and private mobility - Aircrafts</t>
        </is>
      </c>
      <c r="B132" s="77" t="inlineStr">
        <is>
          <t>Gvkm/year</t>
        </is>
      </c>
      <c r="C132" s="71" t="n"/>
      <c r="D132" s="71" t="n"/>
      <c r="E132" s="71" t="n"/>
      <c r="F132" s="71" t="n"/>
      <c r="G132" s="71" t="n"/>
      <c r="H132" s="71" t="n"/>
      <c r="I132" s="71" t="n"/>
      <c r="J132" s="44" t="n"/>
      <c r="K132" s="44" t="n"/>
      <c r="L132" s="44" t="n"/>
    </row>
    <row r="133">
      <c r="A133" s="74" t="inlineStr">
        <is>
          <t>For NON-constrained-led mobility of the urban population: by modes</t>
        </is>
      </c>
      <c r="B133" s="74" t="n"/>
      <c r="C133" s="76" t="n"/>
      <c r="D133" s="76" t="n"/>
      <c r="E133" s="76" t="n"/>
      <c r="F133" s="76" t="n"/>
      <c r="G133" s="76" t="n"/>
      <c r="H133" s="76" t="n"/>
      <c r="I133" s="76" t="n"/>
      <c r="J133" s="44" t="n"/>
      <c r="K133" s="44" t="n"/>
      <c r="L133" s="44" t="n"/>
    </row>
    <row r="134">
      <c r="A134" s="77" t="inlineStr">
        <is>
          <t>Public transport - Bus</t>
        </is>
      </c>
      <c r="B134" s="77" t="inlineStr">
        <is>
          <t>Gvkm/year</t>
        </is>
      </c>
      <c r="C134" s="71" t="n"/>
      <c r="D134" s="71" t="n"/>
      <c r="E134" s="71" t="n"/>
      <c r="F134" s="71" t="n"/>
      <c r="G134" s="71" t="n"/>
      <c r="H134" s="71" t="n"/>
      <c r="I134" s="71" t="n"/>
      <c r="J134" s="44" t="n"/>
      <c r="K134" s="44" t="n"/>
      <c r="L134" s="44" t="n"/>
    </row>
    <row r="135">
      <c r="A135" s="77" t="inlineStr">
        <is>
          <t>Public transport - Trains</t>
        </is>
      </c>
      <c r="B135" s="77" t="inlineStr">
        <is>
          <t>Gvkm/year</t>
        </is>
      </c>
      <c r="C135" s="71" t="n"/>
      <c r="D135" s="71" t="n"/>
      <c r="E135" s="71" t="n"/>
      <c r="F135" s="71" t="n"/>
      <c r="G135" s="71" t="n"/>
      <c r="H135" s="71" t="n"/>
      <c r="I135" s="71" t="n"/>
      <c r="J135" s="44" t="n"/>
      <c r="K135" s="44" t="n"/>
      <c r="L135" s="44" t="n"/>
    </row>
    <row r="136">
      <c r="A136" s="77" t="inlineStr">
        <is>
          <t>Public transport - Boats</t>
        </is>
      </c>
      <c r="B136" s="77" t="inlineStr">
        <is>
          <t>Gvkm/year</t>
        </is>
      </c>
      <c r="C136" s="71" t="n"/>
      <c r="D136" s="71" t="n"/>
      <c r="E136" s="71" t="n"/>
      <c r="F136" s="71" t="n"/>
      <c r="G136" s="71" t="n"/>
      <c r="H136" s="71" t="n"/>
      <c r="I136" s="71" t="n"/>
      <c r="J136" s="44" t="n"/>
      <c r="K136" s="44" t="n"/>
      <c r="L136" s="44" t="n"/>
    </row>
    <row r="137">
      <c r="A137" s="77" t="inlineStr">
        <is>
          <t>Public transport - Other road vehicles (e.g. taxis…)</t>
        </is>
      </c>
      <c r="B137" s="77" t="inlineStr">
        <is>
          <t>Gvkm/year</t>
        </is>
      </c>
      <c r="C137" s="71" t="n"/>
      <c r="D137" s="71" t="n"/>
      <c r="E137" s="71" t="n"/>
      <c r="F137" s="71" t="n"/>
      <c r="G137" s="71" t="n"/>
      <c r="H137" s="71" t="n"/>
      <c r="I137" s="71" t="n"/>
      <c r="J137" s="44" t="n"/>
      <c r="K137" s="44" t="n"/>
      <c r="L137" s="44" t="n"/>
    </row>
    <row r="138">
      <c r="A138" s="77" t="inlineStr">
        <is>
          <t>Private mobility - 2/3W</t>
        </is>
      </c>
      <c r="B138" s="77" t="inlineStr">
        <is>
          <t>Gvkm/year</t>
        </is>
      </c>
      <c r="C138" s="71" t="n"/>
      <c r="D138" s="71" t="n"/>
      <c r="E138" s="71" t="n"/>
      <c r="F138" s="71" t="n"/>
      <c r="G138" s="71" t="n"/>
      <c r="H138" s="71" t="n"/>
      <c r="I138" s="71" t="n"/>
      <c r="J138" s="44" t="n"/>
      <c r="K138" s="44" t="n"/>
      <c r="L138" s="44" t="n"/>
    </row>
    <row r="139">
      <c r="A139" s="77" t="inlineStr">
        <is>
          <t>Private mobility - Cars</t>
        </is>
      </c>
      <c r="B139" s="77" t="inlineStr">
        <is>
          <t>Gvkm/year</t>
        </is>
      </c>
      <c r="C139" s="71" t="n"/>
      <c r="D139" s="71" t="n"/>
      <c r="E139" s="71" t="n"/>
      <c r="F139" s="71" t="n"/>
      <c r="G139" s="71" t="n"/>
      <c r="H139" s="71" t="n"/>
      <c r="I139" s="71" t="n"/>
      <c r="J139" s="44" t="n"/>
      <c r="K139" s="44" t="n"/>
      <c r="L139" s="44" t="n"/>
    </row>
    <row r="140">
      <c r="A140" s="77" t="inlineStr">
        <is>
          <t>Public and private mobility - Aircrafts</t>
        </is>
      </c>
      <c r="B140" s="77" t="inlineStr">
        <is>
          <t>Gvkm/year</t>
        </is>
      </c>
      <c r="C140" s="71" t="n"/>
      <c r="D140" s="71" t="n"/>
      <c r="E140" s="71" t="n"/>
      <c r="F140" s="71" t="n"/>
      <c r="G140" s="71" t="n"/>
      <c r="H140" s="71" t="n"/>
      <c r="I140" s="71" t="n"/>
      <c r="J140" s="44" t="n"/>
      <c r="K140" s="44" t="n"/>
      <c r="L140" s="44" t="n"/>
    </row>
    <row r="141">
      <c r="A141" s="74" t="inlineStr">
        <is>
          <t>For constrained-led mobility of the rural population: by modes</t>
        </is>
      </c>
      <c r="B141" s="74" t="n"/>
      <c r="C141" s="76" t="n"/>
      <c r="D141" s="76" t="n"/>
      <c r="E141" s="76" t="n"/>
      <c r="F141" s="76" t="n"/>
      <c r="G141" s="76" t="n"/>
      <c r="H141" s="76" t="n"/>
      <c r="I141" s="76" t="n"/>
      <c r="J141" s="44" t="n"/>
      <c r="K141" s="44" t="n"/>
      <c r="L141" s="44" t="n"/>
    </row>
    <row r="142">
      <c r="A142" s="77" t="inlineStr">
        <is>
          <t>Public transport - Bus</t>
        </is>
      </c>
      <c r="B142" s="77" t="inlineStr">
        <is>
          <t>Gvkm/year</t>
        </is>
      </c>
      <c r="C142" s="71" t="n"/>
      <c r="D142" s="71" t="n"/>
      <c r="E142" s="71" t="n"/>
      <c r="F142" s="71" t="n"/>
      <c r="G142" s="71" t="n"/>
      <c r="H142" s="71" t="n"/>
      <c r="I142" s="71" t="n"/>
      <c r="J142" s="44" t="n"/>
      <c r="K142" s="44" t="n"/>
      <c r="L142" s="44" t="n"/>
    </row>
    <row r="143">
      <c r="A143" s="77" t="inlineStr">
        <is>
          <t>Public transport - Trains</t>
        </is>
      </c>
      <c r="B143" s="77" t="inlineStr">
        <is>
          <t>Gvkm/year</t>
        </is>
      </c>
      <c r="C143" s="71" t="n"/>
      <c r="D143" s="71" t="n"/>
      <c r="E143" s="71" t="n"/>
      <c r="F143" s="71" t="n"/>
      <c r="G143" s="71" t="n"/>
      <c r="H143" s="71" t="n"/>
      <c r="I143" s="71" t="n"/>
      <c r="J143" s="44" t="n"/>
      <c r="K143" s="44" t="n"/>
      <c r="L143" s="44" t="n"/>
    </row>
    <row r="144">
      <c r="A144" s="77" t="inlineStr">
        <is>
          <t>Public transport - Boats</t>
        </is>
      </c>
      <c r="B144" s="77" t="inlineStr">
        <is>
          <t>Gvkm/year</t>
        </is>
      </c>
      <c r="C144" s="71" t="n"/>
      <c r="D144" s="71" t="n"/>
      <c r="E144" s="71" t="n"/>
      <c r="F144" s="71" t="n"/>
      <c r="G144" s="71" t="n"/>
      <c r="H144" s="71" t="n"/>
      <c r="I144" s="71" t="n"/>
      <c r="J144" s="44" t="n"/>
      <c r="K144" s="44" t="n"/>
      <c r="L144" s="44" t="n"/>
    </row>
    <row r="145">
      <c r="A145" s="77" t="inlineStr">
        <is>
          <t>Public transport - Other road vehicles (e.g. taxis…)</t>
        </is>
      </c>
      <c r="B145" s="77" t="inlineStr">
        <is>
          <t>Gvkm/year</t>
        </is>
      </c>
      <c r="C145" s="71" t="n"/>
      <c r="D145" s="71" t="n"/>
      <c r="E145" s="71" t="n"/>
      <c r="F145" s="71" t="n"/>
      <c r="G145" s="71" t="n"/>
      <c r="H145" s="71" t="n"/>
      <c r="I145" s="71" t="n"/>
      <c r="J145" s="44" t="n"/>
      <c r="K145" s="44" t="n"/>
      <c r="L145" s="44" t="n"/>
    </row>
    <row r="146">
      <c r="A146" s="77" t="inlineStr">
        <is>
          <t>Private mobility - 2/3W</t>
        </is>
      </c>
      <c r="B146" s="77" t="inlineStr">
        <is>
          <t>Gvkm/year</t>
        </is>
      </c>
      <c r="C146" s="71" t="n"/>
      <c r="D146" s="71" t="n"/>
      <c r="E146" s="71" t="n"/>
      <c r="F146" s="71" t="n"/>
      <c r="G146" s="71" t="n"/>
      <c r="H146" s="71" t="n"/>
      <c r="I146" s="71" t="n"/>
      <c r="J146" s="44" t="n"/>
      <c r="K146" s="44" t="n"/>
      <c r="L146" s="44" t="n"/>
    </row>
    <row r="147">
      <c r="A147" s="77" t="inlineStr">
        <is>
          <t>Private mobility - Cars</t>
        </is>
      </c>
      <c r="B147" s="77" t="inlineStr">
        <is>
          <t>Gvkm/year</t>
        </is>
      </c>
      <c r="C147" s="71" t="n"/>
      <c r="D147" s="71" t="n"/>
      <c r="E147" s="71" t="n"/>
      <c r="F147" s="71" t="n"/>
      <c r="G147" s="71" t="n"/>
      <c r="H147" s="71" t="n"/>
      <c r="I147" s="71" t="n"/>
      <c r="J147" s="44" t="n"/>
      <c r="K147" s="44" t="n"/>
      <c r="L147" s="44" t="n"/>
    </row>
    <row r="148">
      <c r="A148" s="77" t="inlineStr">
        <is>
          <t>Public and private mobility - Aircrafts</t>
        </is>
      </c>
      <c r="B148" s="77" t="inlineStr">
        <is>
          <t>Gvkm/year</t>
        </is>
      </c>
      <c r="C148" s="71" t="n"/>
      <c r="D148" s="71" t="n"/>
      <c r="E148" s="71" t="n"/>
      <c r="F148" s="71" t="n"/>
      <c r="G148" s="71" t="n"/>
      <c r="H148" s="71" t="n"/>
      <c r="I148" s="71" t="n"/>
      <c r="J148" s="44" t="n"/>
      <c r="K148" s="44" t="n"/>
      <c r="L148" s="44" t="n"/>
    </row>
    <row r="149">
      <c r="A149" s="74" t="inlineStr">
        <is>
          <t>For NON-constrained-led mobility of the rural population: by modes</t>
        </is>
      </c>
      <c r="B149" s="74" t="n"/>
      <c r="C149" s="76" t="n"/>
      <c r="D149" s="76" t="n"/>
      <c r="E149" s="76" t="n"/>
      <c r="F149" s="76" t="n"/>
      <c r="G149" s="76" t="n"/>
      <c r="H149" s="76" t="n"/>
      <c r="I149" s="76" t="n"/>
      <c r="J149" s="44" t="n"/>
      <c r="K149" s="44" t="n"/>
      <c r="L149" s="44" t="n"/>
    </row>
    <row r="150">
      <c r="A150" s="77" t="inlineStr">
        <is>
          <t>Public transport - Bus</t>
        </is>
      </c>
      <c r="B150" s="77" t="inlineStr">
        <is>
          <t>Gvkm/year</t>
        </is>
      </c>
      <c r="C150" s="71" t="n"/>
      <c r="D150" s="71" t="n"/>
      <c r="E150" s="71" t="n"/>
      <c r="F150" s="71" t="n"/>
      <c r="G150" s="71" t="n"/>
      <c r="H150" s="71" t="n"/>
      <c r="I150" s="71" t="n"/>
      <c r="J150" s="44" t="n"/>
      <c r="K150" s="44" t="n"/>
      <c r="L150" s="44" t="n"/>
    </row>
    <row r="151">
      <c r="A151" s="77" t="inlineStr">
        <is>
          <t>Public transport - Trains</t>
        </is>
      </c>
      <c r="B151" s="77" t="inlineStr">
        <is>
          <t>Gvkm/year</t>
        </is>
      </c>
      <c r="C151" s="71" t="n"/>
      <c r="D151" s="71" t="n"/>
      <c r="E151" s="71" t="n"/>
      <c r="F151" s="71" t="n"/>
      <c r="G151" s="71" t="n"/>
      <c r="H151" s="71" t="n"/>
      <c r="I151" s="71" t="n"/>
      <c r="J151" s="44" t="n"/>
      <c r="K151" s="44" t="n"/>
      <c r="L151" s="44" t="n"/>
    </row>
    <row r="152">
      <c r="A152" s="77" t="inlineStr">
        <is>
          <t>Public transport - Boats</t>
        </is>
      </c>
      <c r="B152" s="77" t="inlineStr">
        <is>
          <t>Gvkm/year</t>
        </is>
      </c>
      <c r="C152" s="71" t="n"/>
      <c r="D152" s="71" t="n"/>
      <c r="E152" s="71" t="n"/>
      <c r="F152" s="71" t="n"/>
      <c r="G152" s="71" t="n"/>
      <c r="H152" s="71" t="n"/>
      <c r="I152" s="71" t="n"/>
      <c r="J152" s="44" t="n"/>
      <c r="K152" s="44" t="n"/>
      <c r="L152" s="44" t="n"/>
    </row>
    <row r="153">
      <c r="A153" s="77" t="inlineStr">
        <is>
          <t>Public transport - Other road vehicles (e.g. taxis…)</t>
        </is>
      </c>
      <c r="B153" s="77" t="inlineStr">
        <is>
          <t>Gvkm/year</t>
        </is>
      </c>
      <c r="C153" s="71" t="n"/>
      <c r="D153" s="71" t="n"/>
      <c r="E153" s="71" t="n"/>
      <c r="F153" s="71" t="n"/>
      <c r="G153" s="71" t="n"/>
      <c r="H153" s="71" t="n"/>
      <c r="I153" s="71" t="n"/>
      <c r="J153" s="44" t="n"/>
      <c r="K153" s="44" t="n"/>
      <c r="L153" s="44" t="n"/>
    </row>
    <row r="154">
      <c r="A154" s="77" t="inlineStr">
        <is>
          <t>Private mobility - 2/3W</t>
        </is>
      </c>
      <c r="B154" s="77" t="inlineStr">
        <is>
          <t>Gvkm/year</t>
        </is>
      </c>
      <c r="C154" s="71" t="n"/>
      <c r="D154" s="71" t="n"/>
      <c r="E154" s="71" t="n"/>
      <c r="F154" s="71" t="n"/>
      <c r="G154" s="71" t="n"/>
      <c r="H154" s="71" t="n"/>
      <c r="I154" s="71" t="n"/>
      <c r="J154" s="44" t="n"/>
      <c r="K154" s="44" t="n"/>
      <c r="L154" s="44" t="n"/>
    </row>
    <row r="155">
      <c r="A155" s="77" t="inlineStr">
        <is>
          <t>Private mobility - Cars</t>
        </is>
      </c>
      <c r="B155" s="77" t="inlineStr">
        <is>
          <t>Gvkm/year</t>
        </is>
      </c>
      <c r="C155" s="71" t="n"/>
      <c r="D155" s="71" t="n"/>
      <c r="E155" s="71" t="n"/>
      <c r="F155" s="71" t="n"/>
      <c r="G155" s="71" t="n"/>
      <c r="H155" s="71" t="n"/>
      <c r="I155" s="71" t="n"/>
      <c r="J155" s="44" t="n"/>
      <c r="K155" s="44" t="n"/>
      <c r="L155" s="44" t="n"/>
    </row>
    <row r="156">
      <c r="A156" s="77" t="inlineStr">
        <is>
          <t>Public and private mobility - Aircrafts</t>
        </is>
      </c>
      <c r="B156" s="77" t="inlineStr">
        <is>
          <t>Gvkm/year</t>
        </is>
      </c>
      <c r="C156" s="71" t="n"/>
      <c r="D156" s="71" t="n"/>
      <c r="E156" s="71" t="n"/>
      <c r="F156" s="71" t="n"/>
      <c r="G156" s="71" t="n"/>
      <c r="H156" s="71" t="n"/>
      <c r="I156" s="71" t="n"/>
      <c r="J156" s="44" t="n"/>
      <c r="K156" s="44" t="n"/>
      <c r="L156" s="44" t="n"/>
    </row>
    <row r="157">
      <c r="A157" s="72" t="inlineStr">
        <is>
          <t>Focus on car stock and energy used</t>
        </is>
      </c>
      <c r="B157" s="73" t="n"/>
      <c r="C157" s="73" t="n"/>
      <c r="D157" s="73" t="n"/>
      <c r="E157" s="73" t="n"/>
      <c r="F157" s="73" t="n"/>
      <c r="G157" s="73" t="n"/>
      <c r="H157" s="73" t="n"/>
      <c r="I157" s="73" t="n"/>
      <c r="J157" s="187" t="n"/>
      <c r="K157" s="44" t="n"/>
      <c r="L157" s="44" t="n"/>
    </row>
    <row r="158">
      <c r="A158" s="75" t="inlineStr">
        <is>
          <t>Car stock by technologies</t>
        </is>
      </c>
      <c r="B158" s="75" t="n"/>
      <c r="C158" s="76" t="n"/>
      <c r="D158" s="76" t="n"/>
      <c r="E158" s="76" t="n"/>
      <c r="F158" s="76" t="n"/>
      <c r="G158" s="76" t="n"/>
      <c r="H158" s="76" t="n"/>
      <c r="I158" s="76" t="n"/>
      <c r="J158" s="44" t="n"/>
      <c r="K158" s="44" t="n"/>
      <c r="L158" s="44" t="n"/>
    </row>
    <row r="159">
      <c r="A159" s="70" t="inlineStr">
        <is>
          <t>Total car stock</t>
        </is>
      </c>
      <c r="B159" s="70" t="inlineStr">
        <is>
          <t>Million (Mio) vehicle</t>
        </is>
      </c>
      <c r="C159" s="71" t="n"/>
      <c r="D159" s="71" t="n"/>
      <c r="E159" s="71" t="n">
        <v>9.008355999999999</v>
      </c>
      <c r="F159" s="71" t="n">
        <v>10.482174</v>
      </c>
      <c r="G159" s="71" t="n">
        <v>14.269251</v>
      </c>
      <c r="H159" s="71" t="n"/>
      <c r="I159" s="71" t="n"/>
      <c r="J159" s="44" t="n"/>
      <c r="K159" s="44" t="n"/>
      <c r="L159" s="44" t="n"/>
    </row>
    <row r="160">
      <c r="A160" s="70" t="inlineStr">
        <is>
          <t>Liquid ICE (Internal Combustion Engine) + small hybrids powered by liquids</t>
        </is>
      </c>
      <c r="B160" s="70" t="inlineStr">
        <is>
          <t>Mio vehicle</t>
        </is>
      </c>
      <c r="C160" s="71" t="n"/>
      <c r="D160" s="71" t="n"/>
      <c r="E160" s="71" t="n">
        <v>8.771271</v>
      </c>
      <c r="F160" s="71" t="n">
        <v>6.905223</v>
      </c>
      <c r="G160" s="71" t="n">
        <v>2.936271</v>
      </c>
      <c r="H160" s="71" t="n"/>
      <c r="I160" s="71" t="n"/>
      <c r="J160" s="44" t="n"/>
      <c r="K160" s="44" t="n"/>
      <c r="L160" s="44" t="n"/>
    </row>
    <row r="161">
      <c r="A161" s="70" t="inlineStr">
        <is>
          <t>Gas ICE (Internal Combustion Engine) + small hybrids powered by gas</t>
        </is>
      </c>
      <c r="B161" s="70" t="inlineStr">
        <is>
          <t>Mio vehicle</t>
        </is>
      </c>
      <c r="C161" s="71" t="n"/>
      <c r="D161" s="71" t="n"/>
      <c r="E161" s="71" t="n"/>
      <c r="F161" s="71" t="n"/>
      <c r="G161" s="71" t="n"/>
      <c r="H161" s="71" t="n"/>
      <c r="I161" s="71" t="n"/>
      <c r="J161" s="44" t="n"/>
      <c r="K161" s="44" t="n"/>
      <c r="L161" s="44" t="n"/>
    </row>
    <row r="162">
      <c r="A162" s="70" t="inlineStr">
        <is>
          <t>BEV (Battery Electric Vehicle)</t>
        </is>
      </c>
      <c r="B162" s="70" t="inlineStr">
        <is>
          <t>Mio vehicle</t>
        </is>
      </c>
      <c r="C162" s="71" t="n"/>
      <c r="D162" s="71" t="n"/>
      <c r="E162" s="71" t="n">
        <v>0.237085</v>
      </c>
      <c r="F162" s="71" t="n">
        <v>3.576951</v>
      </c>
      <c r="G162" s="71" t="n">
        <v>11.312981</v>
      </c>
      <c r="H162" s="71" t="n"/>
      <c r="I162" s="71" t="n"/>
      <c r="J162" s="44" t="n"/>
      <c r="K162" s="44" t="n"/>
      <c r="L162" s="44" t="n"/>
    </row>
    <row r="163">
      <c r="A163" s="77" t="inlineStr">
        <is>
          <t>PHEV (Plug-and-Hybrid Electric Vehicle)</t>
        </is>
      </c>
      <c r="B163" s="70" t="inlineStr">
        <is>
          <t>Mio vehicle</t>
        </is>
      </c>
      <c r="C163" s="71" t="n"/>
      <c r="D163" s="71" t="n"/>
      <c r="E163" s="71" t="n">
        <v>0.000603</v>
      </c>
      <c r="F163" s="71" t="n">
        <v>0.417759</v>
      </c>
      <c r="G163" s="71" t="n">
        <v>0.421998</v>
      </c>
      <c r="H163" s="71" t="n"/>
      <c r="I163" s="71" t="n"/>
      <c r="J163" s="44" t="n"/>
      <c r="K163" s="44" t="n"/>
      <c r="L163" s="44" t="n"/>
    </row>
    <row r="164">
      <c r="A164" s="77" t="inlineStr">
        <is>
          <t>FCEV (Fuel-Cell Electric Vehicle)</t>
        </is>
      </c>
      <c r="B164" s="70" t="inlineStr">
        <is>
          <t>Mio vehicle</t>
        </is>
      </c>
      <c r="C164" s="71" t="n"/>
      <c r="D164" s="71" t="n"/>
      <c r="E164" s="71" t="n"/>
      <c r="F164" s="71" t="n"/>
      <c r="G164" s="71" t="n">
        <v>0.02</v>
      </c>
      <c r="H164" s="71" t="n"/>
      <c r="I164" s="71" t="n"/>
      <c r="J164" s="44" t="n"/>
      <c r="K164" s="44" t="n"/>
      <c r="L164" s="44" t="n"/>
    </row>
    <row r="165">
      <c r="A165" s="75" t="inlineStr">
        <is>
          <t>Car annual sales by technologies</t>
        </is>
      </c>
      <c r="B165" s="75" t="n"/>
      <c r="C165" s="76" t="n"/>
      <c r="D165" s="76" t="n"/>
      <c r="E165" s="76" t="n"/>
      <c r="F165" s="76" t="n"/>
      <c r="G165" s="76" t="n"/>
      <c r="H165" s="76" t="n"/>
      <c r="I165" s="76" t="n"/>
      <c r="J165" s="44" t="n"/>
      <c r="K165" s="44" t="n"/>
      <c r="L165" s="44" t="n"/>
    </row>
    <row r="166">
      <c r="A166" s="70" t="inlineStr">
        <is>
          <t>Total car annual sales</t>
        </is>
      </c>
      <c r="B166" s="70" t="inlineStr">
        <is>
          <t>Million (Mio) vehicle</t>
        </is>
      </c>
      <c r="C166" s="71" t="n"/>
      <c r="D166" s="71" t="n"/>
      <c r="E166" s="71" t="n">
        <v>0.430674</v>
      </c>
      <c r="F166" s="71" t="n">
        <v>0.61865</v>
      </c>
      <c r="G166" s="71" t="n">
        <v>1.477241</v>
      </c>
      <c r="H166" s="71" t="n"/>
      <c r="I166" s="71" t="n"/>
      <c r="J166" s="44" t="n"/>
      <c r="K166" s="44" t="n"/>
      <c r="L166" s="44" t="n"/>
    </row>
    <row r="167">
      <c r="A167" s="70" t="inlineStr">
        <is>
          <t>Liquid ICE (Internal Combustion Engine) + small hybrids powered by liquids</t>
        </is>
      </c>
      <c r="B167" s="70" t="inlineStr">
        <is>
          <t>Mio vehicle</t>
        </is>
      </c>
      <c r="C167" s="71" t="n"/>
      <c r="D167" s="71" t="n"/>
      <c r="E167" s="71" t="n">
        <v>0.321077</v>
      </c>
      <c r="F167" s="71" t="n">
        <v>0.020382</v>
      </c>
      <c r="G167" s="71" t="n"/>
      <c r="H167" s="71" t="n"/>
      <c r="I167" s="71" t="n"/>
      <c r="J167" s="44" t="n"/>
      <c r="K167" s="44" t="n"/>
      <c r="L167" s="44" t="n"/>
    </row>
    <row r="168">
      <c r="A168" s="70" t="inlineStr">
        <is>
          <t>Gas ICE (Internal Combustion Engine) + small hybrids powered by gas</t>
        </is>
      </c>
      <c r="B168" s="70" t="inlineStr">
        <is>
          <t>Mio vehicle</t>
        </is>
      </c>
      <c r="C168" s="71" t="n"/>
      <c r="D168" s="71" t="n"/>
      <c r="E168" s="71" t="n">
        <v>18.016712</v>
      </c>
      <c r="F168" s="71" t="n">
        <v>20.98473</v>
      </c>
      <c r="G168" s="71" t="n">
        <v>28.538503</v>
      </c>
      <c r="H168" s="71" t="n"/>
      <c r="I168" s="71" t="n"/>
      <c r="J168" s="44" t="n"/>
      <c r="K168" s="44" t="n"/>
      <c r="L168" s="44" t="n"/>
    </row>
    <row r="169">
      <c r="A169" s="70" t="inlineStr">
        <is>
          <t>BEV (Battery Electric Vehicle)</t>
        </is>
      </c>
      <c r="B169" s="70" t="inlineStr">
        <is>
          <t>Mio vehicle</t>
        </is>
      </c>
      <c r="C169" s="71" t="n"/>
      <c r="D169" s="71" t="n"/>
      <c r="E169" s="71" t="n">
        <v>0.084587</v>
      </c>
      <c r="F169" s="71" t="n">
        <v>0.550249</v>
      </c>
      <c r="G169" s="71" t="n">
        <v>1.399492</v>
      </c>
      <c r="H169" s="71" t="n"/>
      <c r="I169" s="71" t="n"/>
      <c r="J169" s="44" t="n"/>
      <c r="K169" s="44" t="n"/>
      <c r="L169" s="44" t="n"/>
    </row>
    <row r="170">
      <c r="A170" s="77" t="inlineStr">
        <is>
          <t>PHEV (Plug-and-Hybrid Electric Vehicle)</t>
        </is>
      </c>
      <c r="B170" s="70" t="inlineStr">
        <is>
          <t>Mio vehicle</t>
        </is>
      </c>
      <c r="C170" s="71" t="n"/>
      <c r="D170" s="71" t="n"/>
      <c r="E170" s="71" t="n"/>
      <c r="F170" s="71" t="n">
        <v>0.020382</v>
      </c>
      <c r="G170" s="71" t="n"/>
      <c r="H170" s="71" t="n"/>
      <c r="I170" s="71" t="n"/>
      <c r="J170" s="44" t="n"/>
      <c r="K170" s="44" t="n"/>
      <c r="L170" s="44" t="n"/>
    </row>
    <row r="171">
      <c r="A171" s="77" t="inlineStr">
        <is>
          <t>FCEV (Fuel-Cell Electric Vehicle)</t>
        </is>
      </c>
      <c r="B171" s="70" t="inlineStr">
        <is>
          <t>Mio vehicle</t>
        </is>
      </c>
      <c r="C171" s="71" t="n"/>
      <c r="D171" s="71" t="n"/>
      <c r="E171" s="71" t="n"/>
      <c r="F171" s="71" t="n"/>
      <c r="G171" s="71" t="n">
        <v>0.02</v>
      </c>
      <c r="H171" s="71" t="n"/>
      <c r="I171" s="71" t="n"/>
      <c r="J171" s="44" t="n"/>
      <c r="K171" s="44" t="n"/>
      <c r="L171" s="44" t="n"/>
    </row>
    <row r="172">
      <c r="A172" s="75" t="inlineStr">
        <is>
          <t>Car traffics by technologies</t>
        </is>
      </c>
      <c r="B172" s="75" t="n"/>
      <c r="C172" s="76" t="n"/>
      <c r="D172" s="76" t="n"/>
      <c r="E172" s="76" t="n">
        <v>17.542542</v>
      </c>
      <c r="F172" s="76" t="n">
        <v>13.810446</v>
      </c>
      <c r="G172" s="76" t="n">
        <v>5.872542</v>
      </c>
      <c r="H172" s="76" t="n"/>
      <c r="I172" s="76" t="n"/>
      <c r="J172" s="187" t="n"/>
      <c r="K172" s="44" t="n"/>
      <c r="L172" s="44" t="n"/>
    </row>
    <row r="173">
      <c r="A173" s="70" t="inlineStr">
        <is>
          <t>Liquid ICE (Internal Combustion Engine) + small hybrids powered by liquids</t>
        </is>
      </c>
      <c r="B173" s="70" t="inlineStr">
        <is>
          <t>Gvkm</t>
        </is>
      </c>
      <c r="C173" s="71" t="n"/>
      <c r="D173" s="71" t="n"/>
      <c r="E173" s="71" t="n">
        <v>0.117226</v>
      </c>
      <c r="F173" s="71" t="n">
        <v>0.9306759999999999</v>
      </c>
      <c r="G173" s="71" t="n">
        <v>0.850221</v>
      </c>
      <c r="H173" s="71" t="n"/>
      <c r="I173" s="71" t="n"/>
      <c r="J173" s="44" t="n"/>
      <c r="K173" s="44" t="n"/>
      <c r="L173" s="44" t="n"/>
    </row>
    <row r="174">
      <c r="A174" s="70" t="inlineStr">
        <is>
          <t>Gas ICE (Internal Combustion Engine) + small hybrids powered by gas</t>
        </is>
      </c>
      <c r="B174" s="70" t="inlineStr">
        <is>
          <t>Gvkm</t>
        </is>
      </c>
      <c r="C174" s="71" t="n"/>
      <c r="D174" s="71" t="n"/>
      <c r="E174" s="71" t="n">
        <v>0.474177</v>
      </c>
      <c r="F174" s="71" t="n">
        <v>7.162708</v>
      </c>
      <c r="G174" s="71" t="n">
        <v>22.632186</v>
      </c>
      <c r="H174" s="71" t="n"/>
      <c r="I174" s="71" t="n"/>
      <c r="J174" s="44" t="n"/>
      <c r="K174" s="44" t="n"/>
      <c r="L174" s="44" t="n"/>
    </row>
    <row r="175">
      <c r="A175" s="70" t="inlineStr">
        <is>
          <t>BEV (Battery Electric Vehicle)</t>
        </is>
      </c>
      <c r="B175" s="70" t="inlineStr">
        <is>
          <t>Gvkm</t>
        </is>
      </c>
      <c r="C175" s="71" t="n"/>
      <c r="D175" s="71" t="n"/>
      <c r="E175" s="71" t="n">
        <v>0.005513</v>
      </c>
      <c r="F175" s="71" t="n">
        <v>0.895697</v>
      </c>
      <c r="G175" s="71" t="n">
        <v>1.02018</v>
      </c>
      <c r="H175" s="71" t="n"/>
      <c r="I175" s="71" t="n"/>
      <c r="J175" s="44" t="n"/>
      <c r="K175" s="44" t="n"/>
      <c r="L175" s="44" t="n"/>
    </row>
    <row r="176">
      <c r="A176" s="77" t="inlineStr">
        <is>
          <t>PHEV (Plug-and-Hybrid Electric Vehicle)</t>
        </is>
      </c>
      <c r="B176" s="70" t="inlineStr">
        <is>
          <t>Gvkm</t>
        </is>
      </c>
      <c r="C176" s="71" t="n"/>
      <c r="D176" s="71" t="n"/>
      <c r="E176" s="71" t="n">
        <v>7e-06</v>
      </c>
      <c r="F176" s="71" t="n">
        <v>0.008807000000000001</v>
      </c>
      <c r="G176" s="71" t="n">
        <v>0.046225</v>
      </c>
      <c r="H176" s="71" t="n"/>
      <c r="I176" s="71" t="n"/>
      <c r="J176" s="44" t="n"/>
      <c r="K176" s="44" t="n"/>
      <c r="L176" s="44" t="n"/>
    </row>
    <row r="177">
      <c r="A177" s="77" t="inlineStr">
        <is>
          <t>FCEV (Fuel-Cell Electric Vehicle)</t>
        </is>
      </c>
      <c r="B177" s="70" t="inlineStr">
        <is>
          <t>Gvkm</t>
        </is>
      </c>
      <c r="C177" s="71" t="n"/>
      <c r="D177" s="71" t="n"/>
      <c r="E177" s="71" t="n"/>
      <c r="F177" s="71" t="n"/>
      <c r="G177" s="71" t="n">
        <v>0.431</v>
      </c>
      <c r="H177" s="71" t="n"/>
      <c r="I177" s="71" t="n"/>
      <c r="J177" s="44" t="n"/>
      <c r="K177" s="44" t="n"/>
      <c r="L177" s="44" t="n"/>
    </row>
    <row r="178">
      <c r="A178" s="75" t="inlineStr">
        <is>
          <t>Car-related energy consumption by technologies</t>
        </is>
      </c>
      <c r="B178" s="74" t="n"/>
      <c r="C178" s="76" t="n"/>
      <c r="D178" s="76" t="n"/>
      <c r="E178" s="76" t="n">
        <v>0.642154</v>
      </c>
      <c r="F178" s="76" t="n">
        <v>0.040764</v>
      </c>
      <c r="G178" s="76" t="n"/>
      <c r="H178" s="76" t="n"/>
      <c r="I178" s="76" t="n"/>
      <c r="J178" s="44" t="n"/>
      <c r="K178" s="44" t="n"/>
      <c r="L178" s="44" t="n"/>
    </row>
    <row r="179">
      <c r="A179" s="70" t="inlineStr">
        <is>
          <t>Liquid ICE (Internal Combustion Engine) + small hybrids powered by liquids</t>
        </is>
      </c>
      <c r="B179" s="70" t="inlineStr">
        <is>
          <t>EJ</t>
        </is>
      </c>
      <c r="C179" s="71" t="n"/>
      <c r="D179" s="71" t="n"/>
      <c r="E179" s="71" t="n">
        <v>0.325765</v>
      </c>
      <c r="F179" s="71" t="n">
        <v>0.293499</v>
      </c>
      <c r="G179" s="71" t="n">
        <v>0.009487000000000001</v>
      </c>
      <c r="H179" s="71" t="n"/>
      <c r="I179" s="71" t="n"/>
      <c r="J179" s="44" t="n"/>
      <c r="K179" s="44" t="n"/>
      <c r="L179" s="44" t="n"/>
    </row>
    <row r="180">
      <c r="A180" s="70" t="inlineStr">
        <is>
          <t>Gas ICE (Internal Combustion Engine) + small hybrids powered by gas</t>
        </is>
      </c>
      <c r="B180" s="70" t="inlineStr">
        <is>
          <t>EJ</t>
        </is>
      </c>
      <c r="C180" s="71" t="n"/>
      <c r="D180" s="71" t="n"/>
      <c r="E180" s="71" t="n">
        <v>0.169191</v>
      </c>
      <c r="F180" s="71" t="n">
        <v>1.113922</v>
      </c>
      <c r="G180" s="71" t="n">
        <v>2.808471</v>
      </c>
      <c r="H180" s="71" t="n"/>
      <c r="I180" s="71" t="n"/>
      <c r="J180" s="44" t="n"/>
      <c r="K180" s="44" t="n"/>
      <c r="L180" s="44" t="n"/>
    </row>
    <row r="181">
      <c r="A181" s="70" t="inlineStr">
        <is>
          <t>BEV (Battery Electric Vehicle)</t>
        </is>
      </c>
      <c r="B181" s="70" t="inlineStr">
        <is>
          <t>EJ</t>
        </is>
      </c>
      <c r="C181" s="71" t="n"/>
      <c r="D181" s="71" t="n"/>
      <c r="E181" s="71" t="n">
        <v>0.002259</v>
      </c>
      <c r="F181" s="71" t="n">
        <v>0.070243</v>
      </c>
      <c r="G181" s="71" t="n">
        <v>0.081432</v>
      </c>
      <c r="H181" s="71" t="n"/>
      <c r="I181" s="71" t="n"/>
      <c r="J181" s="44" t="n"/>
      <c r="K181" s="44" t="n"/>
      <c r="L181" s="44" t="n"/>
    </row>
    <row r="182">
      <c r="A182" s="77" t="inlineStr">
        <is>
          <t>PHEV (Plug-and-Hybrid Electric Vehicle) - liquid fuels use</t>
        </is>
      </c>
      <c r="B182" s="70" t="inlineStr">
        <is>
          <t>EJ</t>
        </is>
      </c>
      <c r="C182" s="71" t="n"/>
      <c r="D182" s="71" t="n"/>
      <c r="E182" s="71" t="n">
        <v>1.7e-05</v>
      </c>
      <c r="F182" s="71" t="n">
        <v>0.013424</v>
      </c>
      <c r="G182" s="71" t="n">
        <v>0.049487</v>
      </c>
      <c r="H182" s="71" t="n"/>
      <c r="I182" s="71" t="n"/>
      <c r="J182" s="44" t="n"/>
      <c r="K182" s="44" t="n"/>
      <c r="L182" s="44" t="n"/>
    </row>
    <row r="183">
      <c r="A183" s="77" t="inlineStr">
        <is>
          <t>PHEV (Plug-and-Hybrid Electric Vehicle) - electricity use</t>
        </is>
      </c>
      <c r="B183" s="70" t="inlineStr">
        <is>
          <t>EJ</t>
        </is>
      </c>
      <c r="C183" s="71" t="n"/>
      <c r="D183" s="71" t="n"/>
      <c r="E183" s="71" t="n"/>
      <c r="F183" s="71" t="n"/>
      <c r="G183" s="71" t="n"/>
      <c r="H183" s="71" t="n"/>
      <c r="I183" s="71" t="n"/>
      <c r="J183" s="44" t="n"/>
      <c r="K183" s="44" t="n"/>
      <c r="L183" s="44" t="n"/>
    </row>
    <row r="184">
      <c r="A184" s="77" t="inlineStr">
        <is>
          <t>FCEV (Fuel-Cell Electric Vehicle)</t>
        </is>
      </c>
      <c r="B184" s="70" t="inlineStr">
        <is>
          <t>EJ</t>
        </is>
      </c>
      <c r="C184" s="71" t="n"/>
      <c r="D184" s="71" t="n"/>
      <c r="E184" s="71" t="n"/>
      <c r="F184" s="71" t="n"/>
      <c r="G184" s="71" t="n">
        <v>0.000362</v>
      </c>
      <c r="H184" s="71" t="n"/>
      <c r="I184" s="71" t="n"/>
      <c r="J184" s="44" t="n"/>
      <c r="K184" s="44" t="n"/>
      <c r="L184" s="44" t="n"/>
    </row>
    <row r="185">
      <c r="A185" s="72" t="inlineStr">
        <is>
          <t>Focus on 2W stock and energy used</t>
        </is>
      </c>
      <c r="B185" s="73" t="n"/>
      <c r="C185" s="73" t="n"/>
      <c r="D185" s="73" t="n"/>
      <c r="E185" s="73" t="n">
        <v>232.041726</v>
      </c>
      <c r="F185" s="73" t="n">
        <v>190.316904</v>
      </c>
      <c r="G185" s="73" t="n">
        <v>12.450701</v>
      </c>
      <c r="H185" s="73" t="n"/>
      <c r="I185" s="73" t="n"/>
      <c r="J185" s="187" t="n"/>
      <c r="K185" s="44" t="n"/>
      <c r="L185" s="44" t="n"/>
    </row>
    <row r="186">
      <c r="A186" s="75" t="inlineStr">
        <is>
          <t>2W stock by technologies</t>
        </is>
      </c>
      <c r="B186" s="75" t="n"/>
      <c r="C186" s="76" t="n"/>
      <c r="D186" s="76" t="n"/>
      <c r="E186" s="76" t="n">
        <v>0.014444</v>
      </c>
      <c r="F186" s="76" t="n">
        <v>17.614429</v>
      </c>
      <c r="G186" s="76" t="n">
        <v>12.450701</v>
      </c>
      <c r="H186" s="76" t="n"/>
      <c r="I186" s="76" t="n"/>
      <c r="J186" s="44" t="n"/>
      <c r="K186" s="44" t="n"/>
      <c r="L186" s="44" t="n"/>
    </row>
    <row r="187">
      <c r="A187" s="70" t="inlineStr">
        <is>
          <t>Total 2/3W stock</t>
        </is>
      </c>
      <c r="B187" s="70" t="inlineStr">
        <is>
          <t>Million (Mio) vehicle</t>
        </is>
      </c>
      <c r="C187" s="71" t="n"/>
      <c r="D187" s="71" t="n"/>
      <c r="E187" s="71" t="n">
        <v>394.573657</v>
      </c>
      <c r="F187" s="71" t="n">
        <v>484.737898</v>
      </c>
      <c r="G187" s="71" t="n">
        <v>782.1105679999999</v>
      </c>
      <c r="H187" s="71" t="n"/>
      <c r="I187" s="71" t="n"/>
      <c r="J187" s="44" t="n"/>
      <c r="K187" s="44" t="n"/>
      <c r="L187" s="44" t="n"/>
    </row>
    <row r="188">
      <c r="A188" s="70" t="inlineStr">
        <is>
          <t>Liquid ICE (Internal Combustion Engine) + small hybrids powered by liquids</t>
        </is>
      </c>
      <c r="B188" s="70" t="inlineStr">
        <is>
          <t>Mio vehicle</t>
        </is>
      </c>
      <c r="C188" s="71" t="n"/>
      <c r="D188" s="71" t="n"/>
      <c r="E188" s="71" t="n">
        <v>360.962522</v>
      </c>
      <c r="F188" s="71" t="n">
        <v>17.614429</v>
      </c>
      <c r="G188" s="71" t="n">
        <v>12.450701</v>
      </c>
      <c r="H188" s="71" t="n"/>
      <c r="I188" s="71" t="n"/>
      <c r="J188" s="44" t="n"/>
      <c r="K188" s="44" t="n"/>
      <c r="L188" s="44" t="n"/>
    </row>
    <row r="189">
      <c r="A189" s="70" t="inlineStr">
        <is>
          <t>Gas ICE (Internal Combustion Engine) + small hybrids powered by gas</t>
        </is>
      </c>
      <c r="B189" s="70" t="inlineStr">
        <is>
          <t>Mio vehicle</t>
        </is>
      </c>
      <c r="C189" s="71" t="n"/>
      <c r="D189" s="71" t="n"/>
      <c r="E189" s="71" t="n"/>
      <c r="F189" s="71" t="n"/>
      <c r="G189" s="71" t="n">
        <v>0.862</v>
      </c>
      <c r="H189" s="71" t="n"/>
      <c r="I189" s="71" t="n"/>
      <c r="J189" s="44" t="n"/>
      <c r="K189" s="44" t="n"/>
      <c r="L189" s="44" t="n"/>
    </row>
    <row r="190">
      <c r="A190" s="70" t="inlineStr">
        <is>
          <t>BEV (Battery Electric Vehicle)</t>
        </is>
      </c>
      <c r="B190" s="70" t="inlineStr">
        <is>
          <t>Mio vehicle</t>
        </is>
      </c>
      <c r="C190" s="71" t="n"/>
      <c r="D190" s="71" t="n"/>
      <c r="E190" s="71" t="n">
        <v>0.02501</v>
      </c>
      <c r="F190" s="71" t="n">
        <v>0.364379</v>
      </c>
      <c r="G190" s="71" t="n">
        <v>0.429743</v>
      </c>
      <c r="H190" s="71" t="n"/>
      <c r="I190" s="71" t="n"/>
      <c r="J190" s="44" t="n"/>
      <c r="K190" s="44" t="n"/>
      <c r="L190" s="44" t="n"/>
    </row>
    <row r="191">
      <c r="A191" s="77" t="inlineStr">
        <is>
          <t>PHEV (Plug-and-Hybrid Electric Vehicle)</t>
        </is>
      </c>
      <c r="B191" s="70" t="inlineStr">
        <is>
          <t>Mio vehicle</t>
        </is>
      </c>
      <c r="C191" s="71" t="n"/>
      <c r="D191" s="71" t="n"/>
      <c r="E191" s="71" t="n">
        <v>0.651531</v>
      </c>
      <c r="F191" s="71" t="n">
        <v>0.50547</v>
      </c>
      <c r="G191" s="71" t="n">
        <v>0.018973</v>
      </c>
      <c r="H191" s="71" t="n"/>
      <c r="I191" s="71" t="n"/>
      <c r="J191" s="44" t="n"/>
      <c r="K191" s="44" t="n"/>
      <c r="L191" s="44" t="n"/>
    </row>
    <row r="192">
      <c r="A192" s="77" t="inlineStr">
        <is>
          <t>FCEV (Fuel-Cell Electric Vehicle)</t>
        </is>
      </c>
      <c r="B192" s="70" t="inlineStr">
        <is>
          <t>Mio vehicle</t>
        </is>
      </c>
      <c r="C192" s="71" t="n"/>
      <c r="D192" s="71" t="n"/>
      <c r="E192" s="71" t="n">
        <v>3.4e-05</v>
      </c>
      <c r="F192" s="71" t="n">
        <v>0.026848</v>
      </c>
      <c r="G192" s="71" t="n">
        <v>0.018973</v>
      </c>
      <c r="H192" s="71" t="n"/>
      <c r="I192" s="71" t="n"/>
      <c r="J192" s="44" t="n"/>
      <c r="K192" s="44" t="n"/>
      <c r="L192" s="44" t="n"/>
    </row>
    <row r="193">
      <c r="A193" s="75" t="inlineStr">
        <is>
          <t>2W annual sales by technologies</t>
        </is>
      </c>
      <c r="B193" s="75" t="n"/>
      <c r="C193" s="76" t="n"/>
      <c r="D193" s="76" t="n"/>
      <c r="E193" s="76" t="n">
        <v>0.004519</v>
      </c>
      <c r="F193" s="76" t="n">
        <v>0.058957</v>
      </c>
      <c r="G193" s="76" t="n">
        <v>0.162865</v>
      </c>
      <c r="H193" s="76" t="n"/>
      <c r="I193" s="76" t="n"/>
      <c r="J193" s="44" t="n"/>
      <c r="K193" s="44" t="n"/>
      <c r="L193" s="44" t="n"/>
    </row>
    <row r="194">
      <c r="A194" s="70" t="inlineStr">
        <is>
          <t>Total 2W annual sales</t>
        </is>
      </c>
      <c r="B194" s="70" t="inlineStr">
        <is>
          <t>Mio vehicle</t>
        </is>
      </c>
      <c r="C194" s="71" t="n"/>
      <c r="D194" s="71" t="n"/>
      <c r="E194" s="71" t="n">
        <v>0.025043</v>
      </c>
      <c r="F194" s="71" t="n">
        <v>0.074866</v>
      </c>
      <c r="G194" s="71" t="n">
        <v>0.076722</v>
      </c>
      <c r="H194" s="71" t="n"/>
      <c r="I194" s="71" t="n"/>
      <c r="J194" s="44" t="n"/>
      <c r="K194" s="44" t="n"/>
      <c r="L194" s="44" t="n"/>
    </row>
    <row r="195">
      <c r="A195" s="70" t="inlineStr">
        <is>
          <t>Liquid ICE (Internal Combustion Engine) + small hybrids powered by liquids</t>
        </is>
      </c>
      <c r="B195" s="70" t="inlineStr">
        <is>
          <t>Mio vehicle</t>
        </is>
      </c>
      <c r="C195" s="71" t="n"/>
      <c r="D195" s="71" t="n"/>
      <c r="E195" s="71" t="n"/>
      <c r="F195" s="71" t="n"/>
      <c r="G195" s="71" t="n">
        <v>0.000723</v>
      </c>
      <c r="H195" s="71" t="n"/>
      <c r="I195" s="71" t="n"/>
      <c r="J195" s="44" t="n"/>
      <c r="K195" s="44" t="n"/>
      <c r="L195" s="44" t="n"/>
    </row>
    <row r="196">
      <c r="A196" s="70" t="inlineStr">
        <is>
          <t>Gas ICE (Internal Combustion Engine) + small hybrids powered by gas</t>
        </is>
      </c>
      <c r="B196" s="70" t="inlineStr">
        <is>
          <t>Mio vehicle</t>
        </is>
      </c>
      <c r="C196" s="71" t="n"/>
      <c r="D196" s="71" t="n"/>
      <c r="E196" s="71" t="n"/>
      <c r="F196" s="71" t="n"/>
      <c r="G196" s="71" t="n"/>
      <c r="H196" s="71" t="n"/>
      <c r="I196" s="71" t="n"/>
      <c r="J196" s="44" t="n"/>
      <c r="K196" s="44" t="n"/>
      <c r="L196" s="44" t="n"/>
    </row>
    <row r="197">
      <c r="A197" s="70" t="inlineStr">
        <is>
          <t>BEV (Battery Electric Vehicle)</t>
        </is>
      </c>
      <c r="B197" s="70" t="inlineStr">
        <is>
          <t>Mio vehicle</t>
        </is>
      </c>
      <c r="C197" s="71" t="n"/>
      <c r="D197" s="71" t="n"/>
      <c r="E197" s="71" t="n">
        <v>0.02501</v>
      </c>
      <c r="F197" s="71" t="n">
        <v>0.048019</v>
      </c>
      <c r="G197" s="71" t="n">
        <v>0.057749</v>
      </c>
      <c r="H197" s="71" t="n"/>
      <c r="I197" s="71" t="n"/>
      <c r="J197" s="44" t="n"/>
      <c r="K197" s="44" t="n"/>
      <c r="L197" s="44" t="n"/>
    </row>
    <row r="198">
      <c r="A198" s="77" t="inlineStr">
        <is>
          <t>PHEV (Plug-and-Hybrid Electric Vehicle)</t>
        </is>
      </c>
      <c r="B198" s="70" t="inlineStr">
        <is>
          <t>Mio vehicle</t>
        </is>
      </c>
      <c r="C198" s="71" t="n"/>
      <c r="D198" s="71" t="n"/>
      <c r="E198" s="71" t="n"/>
      <c r="F198" s="71" t="n"/>
      <c r="G198" s="71" t="n"/>
      <c r="H198" s="71" t="n"/>
      <c r="I198" s="71" t="n"/>
      <c r="J198" s="44" t="n"/>
      <c r="K198" s="44" t="n"/>
      <c r="L198" s="44" t="n"/>
    </row>
    <row r="199">
      <c r="A199" s="77" t="inlineStr">
        <is>
          <t>FCEV (Fuel-Cell Electric Vehicle)</t>
        </is>
      </c>
      <c r="B199" s="70" t="inlineStr">
        <is>
          <t>Mio vehicle</t>
        </is>
      </c>
      <c r="C199" s="71" t="n"/>
      <c r="D199" s="71" t="n"/>
      <c r="E199" s="71" t="n">
        <v>0.771915</v>
      </c>
      <c r="F199" s="71" t="n">
        <v>0.728758</v>
      </c>
      <c r="G199" s="71" t="n">
        <v>0.859486</v>
      </c>
      <c r="H199" s="71" t="n"/>
      <c r="I199" s="71" t="n"/>
      <c r="J199" s="44" t="n"/>
      <c r="K199" s="44" t="n"/>
      <c r="L199" s="44" t="n"/>
    </row>
    <row r="200">
      <c r="A200" s="75" t="inlineStr">
        <is>
          <t>2W traffics by technologies</t>
        </is>
      </c>
      <c r="B200" s="75" t="n"/>
      <c r="C200" s="76" t="n"/>
      <c r="D200" s="76" t="n"/>
      <c r="E200" s="76" t="n"/>
      <c r="F200" s="76" t="n"/>
      <c r="G200" s="76" t="n"/>
      <c r="H200" s="76" t="n"/>
      <c r="I200" s="76" t="n"/>
      <c r="J200" s="187" t="n"/>
      <c r="K200" s="44" t="n"/>
      <c r="L200" s="44" t="n"/>
    </row>
    <row r="201">
      <c r="A201" s="70" t="inlineStr">
        <is>
          <t>Liquid ICE (Internal Combustion Engine) + small hybrids powered by liquids</t>
        </is>
      </c>
      <c r="B201" s="70" t="inlineStr">
        <is>
          <t>Gvkm</t>
        </is>
      </c>
      <c r="C201" s="71" t="n"/>
      <c r="D201" s="71" t="n"/>
      <c r="E201" s="71" t="n">
        <v>3.346365</v>
      </c>
      <c r="F201" s="71" t="n"/>
      <c r="G201" s="71" t="n"/>
      <c r="H201" s="71" t="n"/>
      <c r="I201" s="71" t="n"/>
      <c r="J201" s="44" t="n"/>
      <c r="K201" s="44" t="n"/>
      <c r="L201" s="44" t="n"/>
    </row>
    <row r="202">
      <c r="A202" s="70" t="inlineStr">
        <is>
          <t>Gas ICE (Internal Combustion Engine) + small hybrids powered by gas</t>
        </is>
      </c>
      <c r="B202" s="70" t="inlineStr">
        <is>
          <t>Gvkm</t>
        </is>
      </c>
      <c r="C202" s="71" t="n"/>
      <c r="D202" s="71" t="n"/>
      <c r="E202" s="71" t="n"/>
      <c r="F202" s="71" t="n"/>
      <c r="G202" s="71" t="n"/>
      <c r="H202" s="71" t="n"/>
      <c r="I202" s="71" t="n"/>
      <c r="J202" s="44" t="n"/>
      <c r="K202" s="44" t="n"/>
      <c r="L202" s="44" t="n"/>
    </row>
    <row r="203">
      <c r="A203" s="70" t="inlineStr">
        <is>
          <t>BEV (Battery Electric Vehicle)</t>
        </is>
      </c>
      <c r="B203" s="70" t="inlineStr">
        <is>
          <t>Gvkm</t>
        </is>
      </c>
      <c r="C203" s="71" t="n"/>
      <c r="D203" s="71" t="n"/>
      <c r="E203" s="71" t="n">
        <v>0.722271</v>
      </c>
      <c r="F203" s="71" t="n">
        <v>0.004804</v>
      </c>
      <c r="G203" s="71" t="n">
        <v>0.005655</v>
      </c>
      <c r="H203" s="71" t="n"/>
      <c r="I203" s="71" t="n"/>
      <c r="J203" s="44" t="n"/>
      <c r="K203" s="44" t="n"/>
      <c r="L203" s="44" t="n"/>
    </row>
    <row r="204">
      <c r="A204" s="77" t="inlineStr">
        <is>
          <t>PHEV (Plug-and-Hybrid Electric Vehicle)</t>
        </is>
      </c>
      <c r="B204" s="70" t="inlineStr">
        <is>
          <t>Gvkm</t>
        </is>
      </c>
      <c r="C204" s="71" t="n"/>
      <c r="D204" s="71" t="n"/>
      <c r="E204" s="71" t="n"/>
      <c r="F204" s="71" t="n"/>
      <c r="G204" s="71" t="n"/>
      <c r="H204" s="71" t="n"/>
      <c r="I204" s="71" t="n"/>
      <c r="J204" s="44" t="n"/>
      <c r="K204" s="44" t="n"/>
      <c r="L204" s="44" t="n"/>
    </row>
    <row r="205">
      <c r="A205" s="77" t="inlineStr">
        <is>
          <t>FCEV (Fuel-Cell Electric Vehicle)</t>
        </is>
      </c>
      <c r="B205" s="70" t="inlineStr">
        <is>
          <t>Gvkm</t>
        </is>
      </c>
      <c r="C205" s="71" t="n"/>
      <c r="D205" s="71" t="n"/>
      <c r="E205" s="71" t="n">
        <v>0.050019</v>
      </c>
      <c r="F205" s="71" t="n">
        <v>0.728758</v>
      </c>
      <c r="G205" s="71" t="n">
        <v>0.859486</v>
      </c>
      <c r="H205" s="71" t="n"/>
      <c r="I205" s="71" t="n"/>
      <c r="J205" s="44" t="n"/>
      <c r="K205" s="44" t="n"/>
      <c r="L205" s="44" t="n"/>
    </row>
    <row r="206">
      <c r="A206" s="75" t="inlineStr">
        <is>
          <t>2W-related energy consumption by technologies</t>
        </is>
      </c>
      <c r="B206" s="74" t="n"/>
      <c r="C206" s="76" t="n"/>
      <c r="D206" s="76" t="n"/>
      <c r="E206" s="76" t="n"/>
      <c r="F206" s="76" t="n"/>
      <c r="G206" s="76" t="n"/>
      <c r="H206" s="76" t="n"/>
      <c r="I206" s="76" t="n"/>
      <c r="J206" s="44" t="n"/>
      <c r="K206" s="44" t="n"/>
      <c r="L206" s="44" t="n"/>
    </row>
    <row r="207">
      <c r="A207" s="70" t="inlineStr">
        <is>
          <t>Liquid ICE (Internal Combustion Engine) + small hybrids powered by liquids</t>
        </is>
      </c>
      <c r="B207" s="70" t="inlineStr">
        <is>
          <t>EJ</t>
        </is>
      </c>
      <c r="C207" s="71" t="n"/>
      <c r="D207" s="71" t="n"/>
      <c r="E207" s="71" t="n">
        <v>0.005471</v>
      </c>
      <c r="F207" s="71" t="n"/>
      <c r="G207" s="71" t="n"/>
      <c r="H207" s="71" t="n"/>
      <c r="I207" s="71" t="n"/>
      <c r="J207" s="44" t="n"/>
      <c r="K207" s="44" t="n"/>
      <c r="L207" s="44" t="n"/>
    </row>
    <row r="208">
      <c r="A208" s="70" t="inlineStr">
        <is>
          <t>Gas ICE (Internal Combustion Engine) + small hybrids powered by gas</t>
        </is>
      </c>
      <c r="B208" s="70" t="inlineStr">
        <is>
          <t>EJ</t>
        </is>
      </c>
      <c r="C208" s="71" t="n"/>
      <c r="D208" s="71" t="n"/>
      <c r="E208" s="71" t="n"/>
      <c r="F208" s="71" t="n"/>
      <c r="G208" s="71" t="n"/>
      <c r="H208" s="71" t="n"/>
      <c r="I208" s="71" t="n"/>
      <c r="J208" s="44" t="n"/>
      <c r="K208" s="44" t="n"/>
      <c r="L208" s="44" t="n"/>
    </row>
    <row r="209">
      <c r="A209" s="70" t="inlineStr">
        <is>
          <t>BEV (Battery Electric Vehicle)</t>
        </is>
      </c>
      <c r="B209" s="70" t="inlineStr">
        <is>
          <t>EJ</t>
        </is>
      </c>
      <c r="C209" s="71" t="n"/>
      <c r="D209" s="71" t="n"/>
      <c r="E209" s="71" t="n">
        <v>0.000118</v>
      </c>
      <c r="F209" s="71" t="n">
        <v>0.001412</v>
      </c>
      <c r="G209" s="71" t="n">
        <v>0.001504</v>
      </c>
      <c r="H209" s="71" t="n"/>
      <c r="I209" s="71" t="n"/>
      <c r="J209" s="44" t="n"/>
      <c r="K209" s="44" t="n"/>
      <c r="L209" s="44" t="n"/>
    </row>
    <row r="210">
      <c r="A210" s="77" t="inlineStr">
        <is>
          <t>PHEV (Plug-and-Hybrid Electric Vehicle)</t>
        </is>
      </c>
      <c r="B210" s="70" t="inlineStr">
        <is>
          <t>EJ - liquid fuels</t>
        </is>
      </c>
      <c r="C210" s="71" t="n"/>
      <c r="D210" s="71" t="n"/>
      <c r="E210" s="71" t="n"/>
      <c r="F210" s="71" t="n"/>
      <c r="G210" s="71" t="n"/>
      <c r="H210" s="71" t="n"/>
      <c r="I210" s="71" t="n"/>
      <c r="J210" s="44" t="n"/>
      <c r="K210" s="44" t="n"/>
      <c r="L210" s="44" t="n"/>
    </row>
    <row r="211">
      <c r="A211" s="77" t="inlineStr">
        <is>
          <t>PHEV (Plug-and-Hybrid Electric Vehicle)</t>
        </is>
      </c>
      <c r="B211" s="70" t="inlineStr">
        <is>
          <t>EJ - electricity</t>
        </is>
      </c>
      <c r="C211" s="71" t="n"/>
      <c r="D211" s="71" t="n"/>
      <c r="E211" s="71" t="n"/>
      <c r="F211" s="71" t="n"/>
      <c r="G211" s="71" t="n"/>
      <c r="H211" s="71" t="n"/>
      <c r="I211" s="71" t="n"/>
      <c r="J211" s="44" t="n"/>
      <c r="K211" s="44" t="n"/>
      <c r="L211" s="44" t="n"/>
    </row>
    <row r="212">
      <c r="A212" s="77" t="inlineStr">
        <is>
          <t>FCEV (Fuel-Cell Electric Vehicle)</t>
        </is>
      </c>
      <c r="B212" s="70" t="inlineStr">
        <is>
          <t>EJ</t>
        </is>
      </c>
      <c r="C212" s="71" t="n"/>
      <c r="D212" s="71" t="n"/>
      <c r="E212" s="71" t="n"/>
      <c r="F212" s="71" t="n"/>
      <c r="G212" s="71" t="n"/>
      <c r="H212" s="71" t="n"/>
      <c r="I212" s="71" t="n"/>
      <c r="J212" s="44" t="n"/>
      <c r="K212" s="44" t="n"/>
      <c r="L212" s="44" t="n"/>
    </row>
    <row r="213">
      <c r="A213" s="72" t="inlineStr">
        <is>
          <t>Focus on other vehicle stock and energy used</t>
        </is>
      </c>
      <c r="B213" s="73" t="n"/>
      <c r="C213" s="73" t="n"/>
      <c r="D213" s="73" t="n"/>
      <c r="E213" s="73" t="n"/>
      <c r="F213" s="73" t="n"/>
      <c r="G213" s="73" t="n"/>
      <c r="H213" s="73" t="n"/>
      <c r="I213" s="73" t="n"/>
      <c r="J213" s="44" t="n"/>
      <c r="K213" s="44" t="n"/>
      <c r="L213" s="44" t="n"/>
    </row>
    <row r="214">
      <c r="A214" s="75" t="inlineStr">
        <is>
          <t>Other vehicles - stock</t>
        </is>
      </c>
      <c r="B214" s="75" t="n"/>
      <c r="C214" s="75" t="n"/>
      <c r="D214" s="75" t="n"/>
      <c r="E214" s="75" t="n"/>
      <c r="F214" s="75" t="n"/>
      <c r="G214" s="75" t="n"/>
      <c r="H214" s="75" t="n"/>
      <c r="I214" s="75" t="n"/>
      <c r="J214" s="44" t="n"/>
      <c r="K214" s="44" t="n"/>
      <c r="L214" s="44" t="n"/>
    </row>
    <row r="215">
      <c r="A215" s="77" t="inlineStr">
        <is>
          <t>Public transport - Bus</t>
        </is>
      </c>
      <c r="B215" s="70" t="inlineStr">
        <is>
          <t>Mio vehicle</t>
        </is>
      </c>
      <c r="C215" s="71" t="n"/>
      <c r="D215" s="71" t="n"/>
      <c r="E215" s="71" t="n">
        <v>0.045393</v>
      </c>
      <c r="F215" s="71" t="n">
        <v>0.054547</v>
      </c>
      <c r="G215" s="71" t="n">
        <v>0.082723</v>
      </c>
      <c r="H215" s="71" t="n"/>
      <c r="I215" s="71" t="n"/>
      <c r="J215" s="44" t="n"/>
      <c r="K215" s="44" t="n"/>
      <c r="L215" s="44" t="n"/>
    </row>
    <row r="216">
      <c r="A216" s="77" t="inlineStr">
        <is>
          <t>Public transport - Trains</t>
        </is>
      </c>
      <c r="B216" s="70" t="inlineStr">
        <is>
          <t>Mio vehicle</t>
        </is>
      </c>
      <c r="C216" s="71" t="n"/>
      <c r="D216" s="71" t="n"/>
      <c r="E216" s="71" t="n">
        <v>29.359269</v>
      </c>
      <c r="F216" s="71" t="n">
        <v>10.212262</v>
      </c>
      <c r="G216" s="71" t="n">
        <v>10.380835</v>
      </c>
      <c r="H216" s="71" t="n"/>
      <c r="I216" s="71" t="n"/>
      <c r="J216" s="44" t="n"/>
      <c r="K216" s="44" t="n"/>
      <c r="L216" s="44" t="n"/>
    </row>
    <row r="217">
      <c r="A217" s="77" t="inlineStr">
        <is>
          <t>Public transport - Boats</t>
        </is>
      </c>
      <c r="B217" s="70" t="inlineStr">
        <is>
          <t>Mio vehicle</t>
        </is>
      </c>
      <c r="C217" s="71" t="n"/>
      <c r="D217" s="71" t="n"/>
      <c r="E217" s="71" t="n">
        <v>0.005723</v>
      </c>
      <c r="F217" s="71" t="n">
        <v>0.008244</v>
      </c>
      <c r="G217" s="71" t="n">
        <v>0.008961999999999999</v>
      </c>
      <c r="H217" s="71" t="n"/>
      <c r="I217" s="71" t="n"/>
      <c r="J217" s="44" t="n"/>
      <c r="K217" s="44" t="n"/>
      <c r="L217" s="44" t="n"/>
    </row>
    <row r="218">
      <c r="A218" s="77" t="inlineStr">
        <is>
          <t>Public transport - Other road vehicles (e.g. taxis…)</t>
        </is>
      </c>
      <c r="B218" s="70" t="inlineStr">
        <is>
          <t>Mio vehicle</t>
        </is>
      </c>
      <c r="C218" s="71" t="n"/>
      <c r="D218" s="71" t="n"/>
      <c r="E218" s="71" t="n">
        <v>365.302587</v>
      </c>
      <c r="F218" s="71" t="n">
        <v>294.329135</v>
      </c>
      <c r="G218" s="71" t="n">
        <v>292.688839</v>
      </c>
      <c r="H218" s="71" t="n"/>
      <c r="I218" s="71" t="n"/>
      <c r="J218" s="44" t="n"/>
      <c r="K218" s="44" t="n"/>
      <c r="L218" s="44" t="n"/>
    </row>
    <row r="219">
      <c r="A219" s="77" t="inlineStr">
        <is>
          <t>Public and private mobility - Aircrafts</t>
        </is>
      </c>
      <c r="B219" s="70" t="inlineStr">
        <is>
          <t>Mio vehicle</t>
        </is>
      </c>
      <c r="C219" s="71" t="n"/>
      <c r="D219" s="71" t="n"/>
      <c r="E219" s="71" t="n">
        <v>0.11454</v>
      </c>
      <c r="F219" s="71" t="n">
        <v>0.164998</v>
      </c>
      <c r="G219" s="71" t="n">
        <v>0.179359</v>
      </c>
      <c r="H219" s="71" t="n"/>
      <c r="I219" s="71" t="n"/>
      <c r="J219" s="44" t="n"/>
      <c r="K219" s="44" t="n"/>
      <c r="L219" s="44" t="n"/>
    </row>
    <row r="220">
      <c r="A220" s="75" t="inlineStr">
        <is>
          <t>Other vehicle traffics by technologies</t>
        </is>
      </c>
      <c r="B220" s="75" t="n"/>
      <c r="C220" s="75" t="n"/>
      <c r="D220" s="75" t="n"/>
      <c r="E220" s="75" t="n"/>
      <c r="F220" s="75" t="n"/>
      <c r="G220" s="75" t="n"/>
      <c r="H220" s="75" t="n"/>
      <c r="I220" s="75" t="n"/>
      <c r="J220" s="44" t="n"/>
      <c r="K220" s="44" t="n"/>
      <c r="L220" s="44" t="n"/>
    </row>
    <row r="221">
      <c r="A221" s="70" t="inlineStr">
        <is>
          <t>Public transport - Bus - BEV</t>
        </is>
      </c>
      <c r="B221" s="70" t="inlineStr">
        <is>
          <t>Gvkm</t>
        </is>
      </c>
      <c r="C221" s="71" t="n"/>
      <c r="D221" s="71" t="n"/>
      <c r="E221" s="71" t="n"/>
      <c r="F221" s="71" t="n"/>
      <c r="G221" s="71" t="n">
        <v>1.879055</v>
      </c>
      <c r="H221" s="71" t="n"/>
      <c r="I221" s="71" t="n"/>
      <c r="J221" s="44" t="n"/>
      <c r="K221" s="44" t="n"/>
      <c r="L221" s="44" t="n"/>
    </row>
    <row r="222">
      <c r="A222" s="70" t="inlineStr">
        <is>
          <t>Public transport - Bus - non-BEV</t>
        </is>
      </c>
      <c r="B222" s="70" t="inlineStr">
        <is>
          <t>Gvkm</t>
        </is>
      </c>
      <c r="C222" s="71" t="n"/>
      <c r="D222" s="71" t="n"/>
      <c r="E222" s="71" t="n">
        <v>0.012179</v>
      </c>
      <c r="F222" s="71" t="n">
        <v>0.00172</v>
      </c>
      <c r="G222" s="71" t="n">
        <v>0.000319</v>
      </c>
      <c r="H222" s="71" t="n"/>
      <c r="I222" s="71" t="n"/>
      <c r="J222" s="44" t="n"/>
      <c r="K222" s="44" t="n"/>
      <c r="L222" s="44" t="n"/>
    </row>
    <row r="223">
      <c r="A223" s="70" t="inlineStr">
        <is>
          <t>Public transport - Trains - Electric</t>
        </is>
      </c>
      <c r="B223" s="70" t="inlineStr">
        <is>
          <t>Gvkm</t>
        </is>
      </c>
      <c r="C223" s="71" t="n"/>
      <c r="D223" s="71" t="n"/>
      <c r="E223" s="71" t="n"/>
      <c r="F223" s="71" t="n"/>
      <c r="G223" s="71" t="n"/>
      <c r="H223" s="71" t="n"/>
      <c r="I223" s="71" t="n"/>
      <c r="J223" s="44" t="n"/>
      <c r="K223" s="44" t="n"/>
      <c r="L223" s="44" t="n"/>
    </row>
    <row r="224">
      <c r="A224" s="70" t="inlineStr">
        <is>
          <t>Public transport - Trains - Non-electric</t>
        </is>
      </c>
      <c r="B224" s="70" t="inlineStr">
        <is>
          <t>Gvkm</t>
        </is>
      </c>
      <c r="C224" s="71" t="n"/>
      <c r="D224" s="71" t="n"/>
      <c r="E224" s="71" t="n">
        <v>0.010263</v>
      </c>
      <c r="F224" s="71" t="n">
        <v>0.012665</v>
      </c>
      <c r="G224" s="71" t="n">
        <v>0.012626</v>
      </c>
      <c r="H224" s="71" t="n"/>
      <c r="I224" s="71" t="n"/>
      <c r="J224" s="44" t="n"/>
      <c r="K224" s="44" t="n"/>
      <c r="L224" s="44" t="n"/>
    </row>
    <row r="225">
      <c r="A225" s="70" t="inlineStr">
        <is>
          <t>Public transport - Boats - Non-fossil powered (BEV+FCEV, please specify)</t>
        </is>
      </c>
      <c r="B225" s="70" t="inlineStr">
        <is>
          <t>Gvkm</t>
        </is>
      </c>
      <c r="C225" s="71" t="n"/>
      <c r="D225" s="71" t="n"/>
      <c r="E225" s="71" t="n"/>
      <c r="F225" s="71" t="n"/>
      <c r="G225" s="71" t="n"/>
      <c r="H225" s="71" t="n"/>
      <c r="I225" s="71" t="n"/>
      <c r="J225" s="44" t="n"/>
      <c r="K225" s="44" t="n"/>
      <c r="L225" s="44" t="n"/>
    </row>
    <row r="226">
      <c r="A226" s="70" t="inlineStr">
        <is>
          <t>Public transport - Boats - Fossil powered</t>
        </is>
      </c>
      <c r="B226" s="70" t="inlineStr">
        <is>
          <t>Gvkm</t>
        </is>
      </c>
      <c r="C226" s="71" t="n"/>
      <c r="D226" s="71" t="n"/>
      <c r="E226" s="71" t="n">
        <v>5.72296</v>
      </c>
      <c r="F226" s="71" t="n">
        <v>8.244044000000001</v>
      </c>
      <c r="G226" s="71" t="n">
        <v>8.961567000000001</v>
      </c>
      <c r="H226" s="71" t="n"/>
      <c r="I226" s="71" t="n"/>
      <c r="J226" s="44" t="n"/>
      <c r="K226" s="44" t="n"/>
      <c r="L226" s="44" t="n"/>
    </row>
    <row r="227">
      <c r="A227" s="70" t="inlineStr">
        <is>
          <t>Public transport - Other road vehicles (e.g. taxis…) - BEV</t>
        </is>
      </c>
      <c r="B227" s="70" t="inlineStr">
        <is>
          <t>Gvkm</t>
        </is>
      </c>
      <c r="C227" s="71" t="n"/>
      <c r="D227" s="71" t="n"/>
      <c r="E227" s="71" t="n">
        <v>0.825994</v>
      </c>
      <c r="F227" s="71" t="n">
        <v>5.152116</v>
      </c>
      <c r="G227" s="71" t="n">
        <v>7.00257</v>
      </c>
      <c r="H227" s="71" t="n"/>
      <c r="I227" s="71" t="n"/>
      <c r="J227" s="44" t="n"/>
      <c r="K227" s="44" t="n"/>
      <c r="L227" s="44" t="n"/>
    </row>
    <row r="228">
      <c r="A228" s="70" t="inlineStr">
        <is>
          <t>Public transport - Other road vehicles (e.g. taxis…) - non-BEV</t>
        </is>
      </c>
      <c r="B228" s="70" t="inlineStr">
        <is>
          <t>Gvkm</t>
        </is>
      </c>
      <c r="C228" s="71" t="n"/>
      <c r="D228" s="71" t="n"/>
      <c r="E228" s="71" t="n">
        <v>6.808539</v>
      </c>
      <c r="F228" s="71" t="n">
        <v>2.174451</v>
      </c>
      <c r="G228" s="71" t="n"/>
      <c r="H228" s="71" t="n"/>
      <c r="I228" s="71" t="n"/>
      <c r="J228" s="44" t="n"/>
      <c r="K228" s="44" t="n"/>
      <c r="L228" s="44" t="n"/>
    </row>
    <row r="229">
      <c r="A229" s="70" t="inlineStr">
        <is>
          <t>Public and private mobility - Aircrafts - ICE</t>
        </is>
      </c>
      <c r="B229" s="70" t="inlineStr">
        <is>
          <t>Gvkm</t>
        </is>
      </c>
      <c r="C229" s="71" t="n"/>
      <c r="D229" s="71" t="n"/>
      <c r="E229" s="71" t="n">
        <v>0.205326</v>
      </c>
      <c r="F229" s="71" t="n">
        <v>0.274092</v>
      </c>
      <c r="G229" s="71" t="n">
        <v>0.344805</v>
      </c>
      <c r="H229" s="71" t="n"/>
      <c r="I229" s="71" t="n"/>
      <c r="J229" s="44" t="n"/>
      <c r="K229" s="44" t="n"/>
      <c r="L229" s="44" t="n"/>
    </row>
    <row r="230">
      <c r="A230" s="75" t="inlineStr">
        <is>
          <t>Other vehicle-related energy consumption by technologies</t>
        </is>
      </c>
      <c r="B230" s="74" t="n"/>
      <c r="C230" s="76" t="n"/>
      <c r="D230" s="76" t="n"/>
      <c r="E230" s="76" t="n">
        <v>0.045333</v>
      </c>
      <c r="F230" s="76" t="n">
        <v>0.020425</v>
      </c>
      <c r="G230" s="76" t="n">
        <v>0.020762</v>
      </c>
      <c r="H230" s="76" t="n"/>
      <c r="I230" s="76" t="n"/>
      <c r="J230" s="44" t="n"/>
      <c r="K230" s="44" t="n"/>
      <c r="L230" s="44" t="n"/>
    </row>
    <row r="231">
      <c r="A231" s="77" t="inlineStr">
        <is>
          <t>Public transport - Bus - Electrified</t>
        </is>
      </c>
      <c r="B231" s="18" t="inlineStr">
        <is>
          <t>EJ</t>
        </is>
      </c>
      <c r="C231" s="71" t="n"/>
      <c r="D231" s="71" t="n"/>
      <c r="E231" s="71" t="n">
        <v>0.011446</v>
      </c>
      <c r="F231" s="71" t="n">
        <v>0.016488</v>
      </c>
      <c r="G231" s="71" t="n">
        <v>0.02477</v>
      </c>
      <c r="H231" s="71" t="n"/>
      <c r="I231" s="71" t="n"/>
      <c r="J231" s="44" t="n"/>
      <c r="K231" s="44" t="n"/>
      <c r="L231" s="44" t="n"/>
    </row>
    <row r="232">
      <c r="A232" s="77" t="inlineStr">
        <is>
          <t>Public transport - Bus - Non Electrified</t>
        </is>
      </c>
      <c r="B232" s="18" t="inlineStr">
        <is>
          <t>EJ</t>
        </is>
      </c>
      <c r="C232" s="71" t="n"/>
      <c r="D232" s="71" t="n"/>
      <c r="E232" s="71" t="n">
        <v>0.747357</v>
      </c>
      <c r="F232" s="71" t="n">
        <v>0.592916</v>
      </c>
      <c r="G232" s="71" t="n">
        <v>0.564514</v>
      </c>
      <c r="H232" s="71" t="n"/>
      <c r="I232" s="71" t="n"/>
      <c r="J232" s="44" t="n"/>
      <c r="K232" s="44" t="n"/>
      <c r="L232" s="44" t="n"/>
    </row>
    <row r="233">
      <c r="A233" s="77" t="inlineStr">
        <is>
          <t>Public transport - Trains - Electrified</t>
        </is>
      </c>
      <c r="B233" s="18" t="inlineStr">
        <is>
          <t>EJ</t>
        </is>
      </c>
      <c r="C233" s="71" t="n"/>
      <c r="D233" s="71" t="n"/>
      <c r="E233" s="71" t="n">
        <v>0.229081</v>
      </c>
      <c r="F233" s="71" t="n">
        <v>0.329996</v>
      </c>
      <c r="G233" s="71" t="n">
        <v>0.358717</v>
      </c>
      <c r="H233" s="71" t="n"/>
      <c r="I233" s="71" t="n"/>
      <c r="J233" s="44" t="n"/>
      <c r="K233" s="44" t="n"/>
      <c r="L233" s="44" t="n"/>
    </row>
    <row r="234">
      <c r="A234" s="77" t="inlineStr">
        <is>
          <t>Public transport - Trains - Non Electrified</t>
        </is>
      </c>
      <c r="B234" s="18" t="inlineStr">
        <is>
          <t>EJ</t>
        </is>
      </c>
      <c r="C234" s="71" t="n"/>
      <c r="D234" s="71" t="n"/>
      <c r="E234" s="71" t="n">
        <v>0.002504</v>
      </c>
      <c r="F234" s="71" t="n">
        <v>0.002434</v>
      </c>
      <c r="G234" s="71" t="n">
        <v>0.002357</v>
      </c>
      <c r="H234" s="71" t="n"/>
      <c r="I234" s="71" t="n"/>
      <c r="J234" s="44" t="n"/>
      <c r="K234" s="44" t="n"/>
      <c r="L234" s="44" t="n"/>
    </row>
    <row r="235">
      <c r="A235" s="77" t="inlineStr">
        <is>
          <t>Public transport - Boats - Non-fossil fuels</t>
        </is>
      </c>
      <c r="B235" s="18" t="inlineStr">
        <is>
          <t>EJ</t>
        </is>
      </c>
      <c r="C235" s="71" t="n"/>
      <c r="D235" s="71" t="n"/>
      <c r="E235" s="71" t="n"/>
      <c r="F235" s="71" t="n"/>
      <c r="G235" s="71" t="n"/>
      <c r="H235" s="71" t="n"/>
      <c r="I235" s="71" t="n"/>
      <c r="J235" s="44" t="n"/>
      <c r="K235" s="44" t="n"/>
      <c r="L235" s="44" t="n"/>
    </row>
    <row r="236">
      <c r="A236" s="77" t="inlineStr">
        <is>
          <t>Public transport - Boats - Fossil fuels</t>
        </is>
      </c>
      <c r="B236" s="18" t="inlineStr">
        <is>
          <t>EJ</t>
        </is>
      </c>
      <c r="C236" s="71" t="n"/>
      <c r="D236" s="71" t="n"/>
      <c r="E236" s="71" t="n">
        <v>8.195798</v>
      </c>
      <c r="F236" s="71" t="n">
        <v>11.684638</v>
      </c>
      <c r="G236" s="71" t="n">
        <v>13.357572</v>
      </c>
      <c r="H236" s="71" t="n"/>
      <c r="I236" s="71" t="n"/>
      <c r="J236" s="44" t="n"/>
      <c r="K236" s="44" t="n"/>
      <c r="L236" s="44" t="n"/>
    </row>
    <row r="237">
      <c r="A237" s="77" t="inlineStr">
        <is>
          <t>Public transport - Other road vehicles (e.g. taxis…) - Electrified</t>
        </is>
      </c>
      <c r="B237" s="18" t="inlineStr">
        <is>
          <t>EJ</t>
        </is>
      </c>
      <c r="C237" s="71" t="n"/>
      <c r="D237" s="71" t="n"/>
      <c r="E237" s="71" t="n">
        <v>20.999749</v>
      </c>
      <c r="F237" s="71" t="n">
        <v>25.232866</v>
      </c>
      <c r="G237" s="71" t="n">
        <v>26.352656</v>
      </c>
      <c r="H237" s="71" t="n"/>
      <c r="I237" s="71" t="n"/>
      <c r="J237" s="44" t="n"/>
      <c r="K237" s="44" t="n"/>
      <c r="L237" s="44" t="n"/>
    </row>
    <row r="238">
      <c r="A238" s="77" t="inlineStr">
        <is>
          <t>Public transport - Other road vehicles (e.g. taxis…) - Non electrified</t>
        </is>
      </c>
      <c r="B238" s="18" t="inlineStr">
        <is>
          <t>EJ</t>
        </is>
      </c>
      <c r="C238" s="71" t="n"/>
      <c r="D238" s="71" t="n"/>
      <c r="E238" s="71" t="n">
        <v>43.459232</v>
      </c>
      <c r="F238" s="71" t="n">
        <v>26.619411</v>
      </c>
      <c r="G238" s="71" t="n">
        <v>17.923134</v>
      </c>
      <c r="H238" s="71" t="n"/>
      <c r="I238" s="71" t="n"/>
      <c r="J238" s="44" t="n"/>
      <c r="K238" s="44" t="n"/>
      <c r="L238" s="44" t="n"/>
    </row>
    <row r="239">
      <c r="A239" s="77" t="inlineStr">
        <is>
          <t>Public and private mobility - Aircrafts - Non-fossil fuels</t>
        </is>
      </c>
      <c r="B239" s="18" t="inlineStr">
        <is>
          <t>EJ</t>
        </is>
      </c>
      <c r="C239" s="71" t="n"/>
      <c r="D239" s="71" t="n"/>
      <c r="E239" s="71" t="n">
        <v>15.269065</v>
      </c>
      <c r="F239" s="71" t="n">
        <v>14.653134</v>
      </c>
      <c r="G239" s="71" t="n">
        <v>14.00514</v>
      </c>
      <c r="H239" s="71" t="n"/>
      <c r="I239" s="71" t="n"/>
      <c r="J239" s="44" t="n"/>
      <c r="K239" s="44" t="n"/>
      <c r="L239" s="44" t="n"/>
    </row>
    <row r="240">
      <c r="A240" s="77" t="inlineStr">
        <is>
          <t>Public and private mobility - Aircrafts - Fossil fuels</t>
        </is>
      </c>
      <c r="B240" s="18" t="inlineStr">
        <is>
          <t>EJ</t>
        </is>
      </c>
      <c r="C240" s="71" t="n"/>
      <c r="D240" s="71" t="n"/>
      <c r="E240" s="71" t="n">
        <v>343.621295</v>
      </c>
      <c r="F240" s="71" t="n">
        <v>494.993677</v>
      </c>
      <c r="G240" s="71" t="n">
        <v>538.075608</v>
      </c>
      <c r="H240" s="71" t="n"/>
      <c r="I240" s="71" t="n"/>
      <c r="J240" s="44" t="n"/>
      <c r="K240" s="44" t="n"/>
      <c r="L240" s="44" t="n"/>
    </row>
    <row r="241">
      <c r="A241" s="72" t="inlineStr">
        <is>
          <t>TOTAL Final energy consumption</t>
        </is>
      </c>
      <c r="B241" s="73" t="n"/>
      <c r="C241" s="73" t="n"/>
      <c r="D241" s="73" t="n"/>
      <c r="E241" s="73" t="n"/>
      <c r="F241" s="73" t="n"/>
      <c r="G241" s="73" t="n"/>
      <c r="H241" s="73" t="n"/>
      <c r="I241" s="73" t="n"/>
      <c r="J241" s="44" t="n"/>
      <c r="K241" s="44" t="n"/>
      <c r="L241" s="44" t="n"/>
    </row>
    <row r="242">
      <c r="A242" s="78" t="inlineStr">
        <is>
          <t>Total</t>
        </is>
      </c>
      <c r="B242" s="70" t="inlineStr">
        <is>
          <t>EJ</t>
        </is>
      </c>
      <c r="C242" s="143">
        <f>SUM(C252:C259)</f>
        <v/>
      </c>
      <c r="D242" s="143">
        <f>SUM(D252:D259)</f>
        <v/>
      </c>
      <c r="E242" s="143">
        <f>SUM(E252:E259)</f>
        <v/>
      </c>
      <c r="F242" s="143">
        <f>SUM(F252:F259)</f>
        <v/>
      </c>
      <c r="G242" s="143" t="n">
        <v>0.013693</v>
      </c>
      <c r="H242" s="143">
        <f>SUM(H252:H259)</f>
        <v/>
      </c>
      <c r="I242" s="143">
        <f>SUM(I252:I259)</f>
        <v/>
      </c>
      <c r="J242" s="44" t="n"/>
      <c r="K242" s="44" t="n"/>
      <c r="L242" s="44" t="n"/>
    </row>
    <row r="243">
      <c r="A243" s="74" t="inlineStr">
        <is>
          <t>by modes</t>
        </is>
      </c>
      <c r="B243" s="76" t="n"/>
      <c r="C243" s="76" t="n"/>
      <c r="D243" s="76" t="n"/>
      <c r="E243" s="76" t="n">
        <v>0.036504</v>
      </c>
      <c r="F243" s="76" t="n">
        <v>0.04695</v>
      </c>
      <c r="G243" s="76" t="n">
        <v>0.003511</v>
      </c>
      <c r="H243" s="76" t="n"/>
      <c r="I243" s="76" t="n"/>
      <c r="J243" s="44" t="n"/>
      <c r="K243" s="44" t="n"/>
      <c r="L243" s="44" t="n"/>
    </row>
    <row r="244">
      <c r="A244" s="77" t="inlineStr">
        <is>
          <t>Public transport - Bus</t>
        </is>
      </c>
      <c r="B244" s="77" t="inlineStr">
        <is>
          <t>EJ</t>
        </is>
      </c>
      <c r="C244" s="143">
        <f>C231+C232</f>
        <v/>
      </c>
      <c r="D244" s="143">
        <f>D231+D232</f>
        <v/>
      </c>
      <c r="E244" s="143">
        <f>E231+E232</f>
        <v/>
      </c>
      <c r="F244" s="143">
        <f>F231+F232</f>
        <v/>
      </c>
      <c r="G244" s="143">
        <f>G231+G232</f>
        <v/>
      </c>
      <c r="H244" s="143">
        <f>H231+H232</f>
        <v/>
      </c>
      <c r="I244" s="143">
        <f>I231+I232</f>
        <v/>
      </c>
      <c r="J244" s="44" t="n"/>
      <c r="K244" s="44" t="n"/>
      <c r="L244" s="44" t="n"/>
    </row>
    <row r="245">
      <c r="A245" s="77" t="inlineStr">
        <is>
          <t>Public transport - Trains</t>
        </is>
      </c>
      <c r="B245" s="77" t="inlineStr">
        <is>
          <t>EJ</t>
        </is>
      </c>
      <c r="C245" s="143">
        <f>C233+C234</f>
        <v/>
      </c>
      <c r="D245" s="143">
        <f>D233+D234</f>
        <v/>
      </c>
      <c r="E245" s="143" t="n">
        <v>0.005008</v>
      </c>
      <c r="F245" s="143" t="n">
        <v>0.004868</v>
      </c>
      <c r="G245" s="143" t="n">
        <v>0.004714</v>
      </c>
      <c r="H245" s="143">
        <f>H233+H234</f>
        <v/>
      </c>
      <c r="I245" s="143">
        <f>I233+I234</f>
        <v/>
      </c>
      <c r="J245" s="44" t="n"/>
      <c r="K245" s="44" t="n"/>
      <c r="L245" s="44" t="n"/>
    </row>
    <row r="246">
      <c r="A246" s="77" t="inlineStr">
        <is>
          <t>Public transport - Boats</t>
        </is>
      </c>
      <c r="B246" s="77" t="inlineStr">
        <is>
          <t>EJ</t>
        </is>
      </c>
      <c r="C246" s="143">
        <f>C235+C236</f>
        <v/>
      </c>
      <c r="D246" s="143">
        <f>D235+D236</f>
        <v/>
      </c>
      <c r="E246" s="143">
        <f>E235+E236</f>
        <v/>
      </c>
      <c r="F246" s="143">
        <f>F235+F236</f>
        <v/>
      </c>
      <c r="G246" s="143">
        <f>G235+G236</f>
        <v/>
      </c>
      <c r="H246" s="143">
        <f>H235+H236</f>
        <v/>
      </c>
      <c r="I246" s="143">
        <f>I235+I236</f>
        <v/>
      </c>
      <c r="J246" s="44" t="n"/>
      <c r="K246" s="44" t="n"/>
      <c r="L246" s="44" t="n"/>
    </row>
    <row r="247">
      <c r="A247" s="77" t="inlineStr">
        <is>
          <t>Public transport - Other road vehicles (e.g. taxis…)</t>
        </is>
      </c>
      <c r="B247" s="77" t="inlineStr">
        <is>
          <t>EJ</t>
        </is>
      </c>
      <c r="C247" s="143">
        <f>C237+C238</f>
        <v/>
      </c>
      <c r="D247" s="143">
        <f>D237+D238</f>
        <v/>
      </c>
      <c r="E247" s="143" t="n">
        <v>0.011446</v>
      </c>
      <c r="F247" s="143" t="n">
        <v>0.016488</v>
      </c>
      <c r="G247" s="143" t="n">
        <v>0.017923</v>
      </c>
      <c r="H247" s="143">
        <f>H237+H238</f>
        <v/>
      </c>
      <c r="I247" s="143">
        <f>I237+I238</f>
        <v/>
      </c>
      <c r="J247" s="44" t="n"/>
      <c r="K247" s="44" t="n"/>
      <c r="L247" s="44" t="n"/>
    </row>
    <row r="248">
      <c r="A248" s="77" t="inlineStr">
        <is>
          <t>Private mobility - 2/3W</t>
        </is>
      </c>
      <c r="B248" s="77" t="inlineStr">
        <is>
          <t>EJ</t>
        </is>
      </c>
      <c r="C248" s="143">
        <f>SUM(C206:C211)</f>
        <v/>
      </c>
      <c r="D248" s="143">
        <f>SUM(D206:D211)</f>
        <v/>
      </c>
      <c r="E248" s="143" t="n">
        <v>0.001893</v>
      </c>
      <c r="F248" s="143" t="n">
        <v>0.011103</v>
      </c>
      <c r="G248" s="143" t="n">
        <v>0.014232</v>
      </c>
      <c r="H248" s="143">
        <f>SUM(H206:H211)</f>
        <v/>
      </c>
      <c r="I248" s="143">
        <f>SUM(I206:I211)</f>
        <v/>
      </c>
      <c r="J248" s="44" t="n"/>
      <c r="K248" s="44" t="n"/>
      <c r="L248" s="44" t="n"/>
    </row>
    <row r="249">
      <c r="A249" s="77" t="inlineStr">
        <is>
          <t>Private mobility - Cars</t>
        </is>
      </c>
      <c r="B249" s="77" t="inlineStr">
        <is>
          <t>EJ</t>
        </is>
      </c>
      <c r="C249" s="143">
        <f>SUM(C174:C179)</f>
        <v/>
      </c>
      <c r="D249" s="143">
        <f>SUM(D174:D179)</f>
        <v/>
      </c>
      <c r="E249" s="143" t="n">
        <v>0.064027</v>
      </c>
      <c r="F249" s="143" t="n">
        <v>0.020263</v>
      </c>
      <c r="G249" s="143">
        <f>SUM(G174:G179)</f>
        <v/>
      </c>
      <c r="H249" s="143">
        <f>SUM(H174:H179)</f>
        <v/>
      </c>
      <c r="I249" s="143">
        <f>SUM(I174:I179)</f>
        <v/>
      </c>
      <c r="J249" s="44" t="n"/>
      <c r="K249" s="44" t="n"/>
      <c r="L249" s="44" t="n"/>
    </row>
    <row r="250">
      <c r="A250" s="77" t="inlineStr">
        <is>
          <t>Public and private mobility - Aircrafts</t>
        </is>
      </c>
      <c r="B250" s="77" t="inlineStr">
        <is>
          <t>EJ</t>
        </is>
      </c>
      <c r="C250" s="143">
        <f>C239+C240</f>
        <v/>
      </c>
      <c r="D250" s="143">
        <f>D239+D240</f>
        <v/>
      </c>
      <c r="E250" s="143">
        <f>E239+E240</f>
        <v/>
      </c>
      <c r="F250" s="143">
        <f>F239+F240</f>
        <v/>
      </c>
      <c r="G250" s="143">
        <f>G239+G240</f>
        <v/>
      </c>
      <c r="H250" s="143">
        <f>H239+H240</f>
        <v/>
      </c>
      <c r="I250" s="143">
        <f>I239+I240</f>
        <v/>
      </c>
      <c r="J250" s="44" t="n"/>
      <c r="K250" s="44" t="n"/>
      <c r="L250" s="44" t="n"/>
    </row>
    <row r="251">
      <c r="A251" s="74" t="inlineStr">
        <is>
          <t>by types of fuels</t>
        </is>
      </c>
      <c r="B251" s="76" t="n"/>
      <c r="C251" s="76" t="n"/>
      <c r="D251" s="76" t="n"/>
      <c r="E251" s="76" t="n">
        <v>0.229081</v>
      </c>
      <c r="F251" s="76" t="n">
        <v>0.329996</v>
      </c>
      <c r="G251" s="76" t="n">
        <v>0.358717</v>
      </c>
      <c r="H251" s="76" t="n"/>
      <c r="I251" s="76" t="n"/>
      <c r="J251" s="44" t="n"/>
      <c r="K251" s="44" t="n"/>
      <c r="L251" s="44" t="n"/>
    </row>
    <row r="252">
      <c r="A252" s="79" t="inlineStr">
        <is>
          <t>Liquid fossil</t>
        </is>
      </c>
      <c r="B252" s="70" t="inlineStr">
        <is>
          <t>EJ</t>
        </is>
      </c>
      <c r="C252" s="71" t="n"/>
      <c r="D252" s="71" t="n"/>
      <c r="E252" s="71" t="n">
        <v>0.501765</v>
      </c>
      <c r="F252" s="71" t="n">
        <v>0.459583</v>
      </c>
      <c r="G252" s="71" t="n">
        <v>0.197807</v>
      </c>
      <c r="H252" s="71" t="n"/>
      <c r="I252" s="71" t="n"/>
      <c r="J252" s="44" t="n"/>
      <c r="K252" s="44" t="n"/>
      <c r="L252" s="44" t="n"/>
    </row>
    <row r="253">
      <c r="A253" s="79" t="inlineStr">
        <is>
          <t>Natural gas</t>
        </is>
      </c>
      <c r="B253" s="70" t="inlineStr">
        <is>
          <t>EJ</t>
        </is>
      </c>
      <c r="C253" s="71" t="n"/>
      <c r="D253" s="71" t="n"/>
      <c r="E253" s="71" t="n"/>
      <c r="F253" s="71" t="n"/>
      <c r="G253" s="71" t="n"/>
      <c r="H253" s="71" t="n"/>
      <c r="I253" s="71" t="n"/>
      <c r="J253" s="44" t="n"/>
      <c r="K253" s="44" t="n"/>
      <c r="L253" s="44" t="n"/>
    </row>
    <row r="254">
      <c r="A254" s="79" t="inlineStr">
        <is>
          <t>Electricity</t>
        </is>
      </c>
      <c r="B254" s="70" t="inlineStr">
        <is>
          <t>EJ</t>
        </is>
      </c>
      <c r="C254" s="71" t="n"/>
      <c r="D254" s="71" t="n"/>
      <c r="E254" s="71" t="n">
        <v>1.009376</v>
      </c>
      <c r="F254" s="71" t="n">
        <v>0.971467</v>
      </c>
      <c r="G254" s="71" t="n">
        <v>0.504356</v>
      </c>
      <c r="H254" s="71" t="n"/>
      <c r="I254" s="71" t="n"/>
      <c r="J254" s="44" t="n"/>
      <c r="K254" s="44" t="n"/>
      <c r="L254" s="44" t="n"/>
    </row>
    <row r="255">
      <c r="A255" s="79" t="inlineStr">
        <is>
          <t>Liquid biofuels</t>
        </is>
      </c>
      <c r="B255" s="70" t="inlineStr">
        <is>
          <t>EJ</t>
        </is>
      </c>
      <c r="C255" s="71" t="n"/>
      <c r="D255" s="71" t="n"/>
      <c r="E255" s="71" t="n"/>
      <c r="F255" s="71" t="n"/>
      <c r="G255" s="71" t="n"/>
      <c r="H255" s="71" t="n"/>
      <c r="I255" s="71" t="n"/>
      <c r="J255" s="44" t="n"/>
      <c r="K255" s="44" t="n"/>
      <c r="L255" s="44" t="n"/>
    </row>
    <row r="256">
      <c r="A256" s="79" t="inlineStr">
        <is>
          <t>Biogas</t>
        </is>
      </c>
      <c r="B256" s="70" t="inlineStr">
        <is>
          <t>EJ</t>
        </is>
      </c>
      <c r="C256" s="71" t="n"/>
      <c r="D256" s="71" t="n"/>
      <c r="E256" s="71" t="n"/>
      <c r="F256" s="71" t="n"/>
      <c r="G256" s="71" t="n"/>
      <c r="H256" s="71" t="n"/>
      <c r="I256" s="71" t="n"/>
      <c r="J256" s="44" t="n"/>
      <c r="K256" s="44" t="n"/>
      <c r="L256" s="44" t="n"/>
    </row>
    <row r="257">
      <c r="A257" s="79" t="inlineStr">
        <is>
          <t>Grey hydrogen</t>
        </is>
      </c>
      <c r="B257" s="70" t="inlineStr">
        <is>
          <t>EJ</t>
        </is>
      </c>
      <c r="C257" s="71" t="n"/>
      <c r="D257" s="71" t="n"/>
      <c r="E257" s="71" t="n">
        <v>0.011656</v>
      </c>
      <c r="F257" s="71" t="n">
        <v>0.077753</v>
      </c>
      <c r="G257" s="71" t="n">
        <v>0.198512</v>
      </c>
      <c r="H257" s="71" t="n"/>
      <c r="I257" s="71" t="n"/>
      <c r="J257" s="44" t="n"/>
      <c r="K257" s="44" t="n"/>
      <c r="L257" s="44" t="n"/>
    </row>
    <row r="258">
      <c r="A258" s="79" t="inlineStr">
        <is>
          <t>Renewable hydrogen</t>
        </is>
      </c>
      <c r="B258" s="70" t="inlineStr">
        <is>
          <t>EJ</t>
        </is>
      </c>
      <c r="C258" s="71" t="n"/>
      <c r="D258" s="71" t="n"/>
      <c r="E258" s="71" t="n">
        <v>0.501765</v>
      </c>
      <c r="F258" s="71" t="n">
        <v>0.459583</v>
      </c>
      <c r="G258" s="71" t="n">
        <v>0.199924</v>
      </c>
      <c r="H258" s="71" t="n"/>
      <c r="I258" s="71" t="n"/>
      <c r="J258" s="44" t="n"/>
      <c r="K258" s="44" t="n"/>
      <c r="L258" s="44" t="n"/>
    </row>
    <row r="259">
      <c r="A259" s="79" t="inlineStr">
        <is>
          <t>Others (please specify)</t>
        </is>
      </c>
      <c r="B259" s="70" t="inlineStr">
        <is>
          <t>EJ</t>
        </is>
      </c>
      <c r="C259" s="71" t="n"/>
      <c r="D259" s="71" t="n"/>
      <c r="E259" s="71" t="n"/>
      <c r="F259" s="71" t="n"/>
      <c r="G259" s="71" t="n"/>
      <c r="H259" s="71" t="n"/>
      <c r="I259" s="71" t="n"/>
      <c r="J259" s="44" t="n"/>
      <c r="K259" s="44" t="n"/>
      <c r="L259" s="44" t="n"/>
    </row>
    <row r="260">
      <c r="A260" s="74" t="inlineStr">
        <is>
          <t>Focus on road blended liquid and gaseous fuel consumption</t>
        </is>
      </c>
      <c r="B260" s="76" t="n"/>
      <c r="C260" s="76" t="n"/>
      <c r="D260" s="76" t="n"/>
      <c r="E260" s="76" t="n"/>
      <c r="F260" s="76" t="n"/>
      <c r="G260" s="76" t="n">
        <v>0.004235</v>
      </c>
      <c r="H260" s="76" t="n"/>
      <c r="I260" s="76" t="n"/>
      <c r="J260" s="44" t="n"/>
      <c r="K260" s="44" t="n"/>
      <c r="L260" s="44" t="n"/>
    </row>
    <row r="261">
      <c r="A261" s="79" t="inlineStr">
        <is>
          <t>ROAD  - Car - Liquid fossil fuels</t>
        </is>
      </c>
      <c r="B261" s="79" t="inlineStr">
        <is>
          <t>EJ</t>
        </is>
      </c>
      <c r="C261" s="71" t="n"/>
      <c r="D261" s="71" t="n"/>
      <c r="E261" s="71" t="n">
        <v>0.325765</v>
      </c>
      <c r="F261" s="71" t="n">
        <v>0.252735</v>
      </c>
      <c r="G261" s="71" t="n">
        <v>0.009487000000000001</v>
      </c>
      <c r="H261" s="71" t="n"/>
      <c r="I261" s="71" t="n"/>
      <c r="J261" s="44" t="n"/>
      <c r="K261" s="44" t="n"/>
      <c r="L261" s="44" t="n"/>
    </row>
    <row r="262">
      <c r="A262" s="79" t="inlineStr">
        <is>
          <t xml:space="preserve">ROAD  - Car - Natural gas </t>
        </is>
      </c>
      <c r="B262" s="79" t="inlineStr">
        <is>
          <t>EJ</t>
        </is>
      </c>
      <c r="C262" s="71" t="n"/>
      <c r="D262" s="71" t="n"/>
      <c r="E262" s="71" t="n"/>
      <c r="F262" s="71" t="n"/>
      <c r="G262" s="71" t="n"/>
      <c r="H262" s="71" t="n"/>
      <c r="I262" s="71" t="n"/>
      <c r="J262" s="44" t="n"/>
      <c r="K262" s="44" t="n"/>
      <c r="L262" s="44" t="n"/>
    </row>
    <row r="263">
      <c r="A263" s="79" t="inlineStr">
        <is>
          <t>ROAD  - Car - Liquid biofuel</t>
        </is>
      </c>
      <c r="B263" s="79" t="inlineStr">
        <is>
          <t>EJ</t>
        </is>
      </c>
      <c r="C263" s="71" t="n"/>
      <c r="D263" s="71" t="n"/>
      <c r="E263" s="71" t="n">
        <v>58.563148</v>
      </c>
      <c r="F263" s="71" t="n">
        <v>48.011358</v>
      </c>
      <c r="G263" s="71" t="n">
        <v>8.866281000000001</v>
      </c>
      <c r="H263" s="71" t="n"/>
      <c r="I263" s="71" t="n"/>
      <c r="J263" s="44" t="n"/>
      <c r="K263" s="44" t="n"/>
      <c r="L263" s="44" t="n"/>
    </row>
    <row r="264">
      <c r="A264" s="79" t="inlineStr">
        <is>
          <t>ROAD  - Car - CH4 biogas</t>
        </is>
      </c>
      <c r="B264" s="79" t="inlineStr">
        <is>
          <t>EJ</t>
        </is>
      </c>
      <c r="C264" s="71" t="n"/>
      <c r="D264" s="71" t="n"/>
      <c r="E264" s="71" t="n"/>
      <c r="F264" s="71" t="n"/>
      <c r="G264" s="71" t="n"/>
      <c r="H264" s="71" t="n"/>
      <c r="I264" s="71" t="n"/>
      <c r="J264" s="44" t="n"/>
      <c r="K264" s="44" t="n"/>
      <c r="L264" s="44" t="n"/>
    </row>
    <row r="265">
      <c r="A265" s="79" t="inlineStr">
        <is>
          <t>ROAD - 2/3W - Liquid Fuels</t>
        </is>
      </c>
      <c r="B265" s="79" t="inlineStr">
        <is>
          <t>EJ</t>
        </is>
      </c>
      <c r="C265" s="71" t="n"/>
      <c r="D265" s="71" t="n"/>
      <c r="E265" s="71" t="n">
        <v>2.703745</v>
      </c>
      <c r="F265" s="71" t="n">
        <v>3.477443</v>
      </c>
      <c r="G265" s="71" t="n"/>
      <c r="H265" s="71" t="n"/>
      <c r="I265" s="71" t="n"/>
      <c r="J265" s="44" t="n"/>
      <c r="K265" s="44" t="n"/>
      <c r="L265" s="44" t="n"/>
    </row>
    <row r="266">
      <c r="A266" s="79" t="inlineStr">
        <is>
          <t>ROAD - 2/3W - CH4 Fuels</t>
        </is>
      </c>
      <c r="B266" s="79" t="inlineStr">
        <is>
          <t>EJ</t>
        </is>
      </c>
      <c r="C266" s="71" t="n"/>
      <c r="D266" s="71" t="n"/>
      <c r="E266" s="71" t="n"/>
      <c r="F266" s="71" t="n"/>
      <c r="G266" s="71" t="n"/>
      <c r="H266" s="71" t="n"/>
      <c r="I266" s="71" t="n"/>
      <c r="J266" s="44" t="n"/>
      <c r="K266" s="44" t="n"/>
      <c r="L266" s="44" t="n"/>
    </row>
    <row r="267">
      <c r="A267" s="79" t="inlineStr">
        <is>
          <t>ROAD - 2/3W - Liquid biofuel</t>
        </is>
      </c>
      <c r="B267" s="79" t="inlineStr">
        <is>
          <t>EJ</t>
        </is>
      </c>
      <c r="C267" s="71" t="n"/>
      <c r="D267" s="71" t="n"/>
      <c r="E267" s="71" t="n">
        <v>0.885914</v>
      </c>
      <c r="F267" s="71" t="n">
        <v>1.276178</v>
      </c>
      <c r="G267" s="71" t="n">
        <v>1.387251</v>
      </c>
      <c r="H267" s="71" t="n"/>
      <c r="I267" s="71" t="n"/>
      <c r="J267" s="44" t="n"/>
      <c r="K267" s="44" t="n"/>
      <c r="L267" s="44" t="n"/>
    </row>
    <row r="268">
      <c r="A268" s="79" t="inlineStr">
        <is>
          <t>ROAD - 2/3W - CH4 biogas</t>
        </is>
      </c>
      <c r="B268" s="79" t="inlineStr">
        <is>
          <t>EJ</t>
        </is>
      </c>
      <c r="C268" s="71" t="n"/>
      <c r="D268" s="71" t="n"/>
      <c r="E268" s="71" t="n">
        <v>4.483613</v>
      </c>
      <c r="F268" s="71" t="n">
        <v>1.411617</v>
      </c>
      <c r="G268" s="71" t="n"/>
      <c r="H268" s="71" t="n"/>
      <c r="I268" s="71" t="n"/>
      <c r="J268" s="44" t="n"/>
      <c r="K268" s="44" t="n"/>
      <c r="L268" s="44" t="n"/>
    </row>
    <row r="269">
      <c r="A269" s="79" t="inlineStr">
        <is>
          <t>ROAD  - Bus - Liquid fossil fuels</t>
        </is>
      </c>
      <c r="B269" s="79" t="inlineStr">
        <is>
          <t>EJ</t>
        </is>
      </c>
      <c r="C269" s="71" t="n"/>
      <c r="D269" s="71" t="n"/>
      <c r="E269" s="71" t="n">
        <v>0.758287</v>
      </c>
      <c r="F269" s="71" t="n"/>
      <c r="G269" s="71" t="n"/>
      <c r="H269" s="71" t="n"/>
      <c r="I269" s="71" t="n"/>
      <c r="J269" s="44" t="n"/>
      <c r="K269" s="44" t="n"/>
      <c r="L269" s="44" t="n"/>
    </row>
    <row r="270">
      <c r="A270" s="79" t="inlineStr">
        <is>
          <t xml:space="preserve">ROAD  - Bus - Natural gas </t>
        </is>
      </c>
      <c r="B270" s="79" t="inlineStr">
        <is>
          <t>EJ</t>
        </is>
      </c>
      <c r="C270" s="71" t="n"/>
      <c r="D270" s="71" t="n"/>
      <c r="E270" s="71" t="n">
        <v>45.795068</v>
      </c>
      <c r="F270" s="71" t="n">
        <v>36.175479</v>
      </c>
      <c r="G270" s="71" t="n">
        <v>1.314845</v>
      </c>
      <c r="H270" s="71" t="n"/>
      <c r="I270" s="71" t="n"/>
      <c r="J270" s="44" t="n"/>
      <c r="K270" s="44" t="n"/>
      <c r="L270" s="44" t="n"/>
    </row>
    <row r="271">
      <c r="A271" s="79" t="inlineStr">
        <is>
          <t>ROAD  - Bus - Liquid biofuel</t>
        </is>
      </c>
      <c r="B271" s="79" t="inlineStr">
        <is>
          <t>EJ</t>
        </is>
      </c>
      <c r="C271" s="71" t="n"/>
      <c r="D271" s="71" t="n"/>
      <c r="E271" s="71" t="n">
        <v>3.93652</v>
      </c>
      <c r="F271" s="71" t="n">
        <v>5.67064</v>
      </c>
      <c r="G271" s="71" t="n">
        <v>6.164185</v>
      </c>
      <c r="H271" s="71" t="n"/>
      <c r="I271" s="71" t="n"/>
      <c r="J271" s="44" t="n"/>
      <c r="K271" s="44" t="n"/>
      <c r="L271" s="44" t="n"/>
    </row>
    <row r="272">
      <c r="A272" s="79" t="inlineStr">
        <is>
          <t>ROAD  - Bus - CH4 biogas</t>
        </is>
      </c>
      <c r="B272" s="79" t="inlineStr">
        <is>
          <t>EJ</t>
        </is>
      </c>
      <c r="C272" s="71" t="n"/>
      <c r="D272" s="71" t="n"/>
      <c r="E272" s="71" t="n"/>
      <c r="F272" s="71" t="n"/>
      <c r="G272" s="71" t="n"/>
      <c r="H272" s="71" t="n"/>
      <c r="I272" s="71" t="n"/>
      <c r="J272" s="44" t="n"/>
      <c r="K272" s="44" t="n"/>
      <c r="L272" s="44" t="n"/>
    </row>
    <row r="273">
      <c r="A273" s="79" t="inlineStr">
        <is>
          <t>ROAD - Other road vehicles - Liquid Fuels</t>
        </is>
      </c>
      <c r="B273" s="79" t="inlineStr">
        <is>
          <t>EJ</t>
        </is>
      </c>
      <c r="C273" s="71" t="n"/>
      <c r="D273" s="71" t="n"/>
      <c r="E273" s="71" t="n">
        <v>45.795068</v>
      </c>
      <c r="F273" s="71" t="n">
        <v>36.175479</v>
      </c>
      <c r="G273" s="71" t="n">
        <v>1.314845</v>
      </c>
      <c r="H273" s="71" t="n"/>
      <c r="I273" s="71" t="n"/>
      <c r="J273" s="44" t="n"/>
      <c r="K273" s="44" t="n"/>
      <c r="L273" s="44" t="n"/>
    </row>
    <row r="274">
      <c r="A274" s="79" t="inlineStr">
        <is>
          <t>ROAD - Other road vehicles - CH4 Fuels</t>
        </is>
      </c>
      <c r="B274" s="79" t="inlineStr">
        <is>
          <t>EJ</t>
        </is>
      </c>
      <c r="C274" s="71" t="n"/>
      <c r="D274" s="71" t="n"/>
      <c r="E274" s="71" t="n"/>
      <c r="F274" s="71" t="n"/>
      <c r="G274" s="71" t="n"/>
      <c r="H274" s="71" t="n"/>
      <c r="I274" s="71" t="n"/>
      <c r="J274" s="44" t="n"/>
      <c r="K274" s="44" t="n"/>
      <c r="L274" s="44" t="n"/>
    </row>
    <row r="275">
      <c r="A275" s="79" t="inlineStr">
        <is>
          <t>ROAD - Other road vehicles - Liquid biofuel</t>
        </is>
      </c>
      <c r="B275" s="79" t="inlineStr">
        <is>
          <t>EJ</t>
        </is>
      </c>
      <c r="C275" s="71" t="n"/>
      <c r="D275" s="71" t="n"/>
      <c r="E275" s="71" t="n"/>
      <c r="F275" s="71" t="n"/>
      <c r="G275" s="71" t="n"/>
      <c r="H275" s="71" t="n"/>
      <c r="I275" s="71" t="n"/>
      <c r="J275" s="44" t="n"/>
      <c r="K275" s="44" t="n"/>
      <c r="L275" s="44" t="n"/>
    </row>
    <row r="276">
      <c r="A276" s="79" t="inlineStr">
        <is>
          <t>ROAD - Other road vehicles - CH4 biogas</t>
        </is>
      </c>
      <c r="B276" s="79" t="inlineStr">
        <is>
          <t>EJ</t>
        </is>
      </c>
      <c r="C276" s="71" t="n"/>
      <c r="D276" s="71" t="n"/>
      <c r="E276" s="71" t="n"/>
      <c r="F276" s="71" t="n"/>
      <c r="G276" s="71" t="n"/>
      <c r="H276" s="71" t="n"/>
      <c r="I276" s="71" t="n"/>
      <c r="J276" s="44" t="n"/>
      <c r="K276" s="44" t="n"/>
      <c r="L276" s="44" t="n"/>
    </row>
    <row r="277">
      <c r="A277" s="72" t="inlineStr">
        <is>
          <t>CO2 emissions from fuel combustion</t>
        </is>
      </c>
      <c r="B277" s="73" t="n"/>
      <c r="C277" s="73" t="n"/>
      <c r="D277" s="73" t="n"/>
      <c r="E277" s="73" t="n">
        <v>0.758287</v>
      </c>
      <c r="F277" s="73" t="n"/>
      <c r="G277" s="73" t="n"/>
      <c r="H277" s="73" t="n"/>
      <c r="I277" s="73" t="n"/>
      <c r="J277" s="187" t="n"/>
      <c r="K277" s="44" t="n"/>
      <c r="L277" s="44" t="n"/>
    </row>
    <row r="278">
      <c r="A278" s="78" t="inlineStr">
        <is>
          <t>Total</t>
        </is>
      </c>
      <c r="B278" s="70" t="inlineStr">
        <is>
          <t>MtCO2</t>
        </is>
      </c>
      <c r="C278" s="71" t="n"/>
      <c r="D278" s="71" t="n"/>
      <c r="E278" s="71" t="n">
        <v>29.281574</v>
      </c>
      <c r="F278" s="71" t="n">
        <v>24.005679</v>
      </c>
      <c r="G278" s="71" t="n">
        <v>4.433141</v>
      </c>
      <c r="H278" s="71" t="n"/>
      <c r="I278" s="71" t="n"/>
      <c r="J278" s="187" t="n"/>
      <c r="K278" s="44" t="n"/>
      <c r="L278" s="44" t="n"/>
    </row>
    <row r="279">
      <c r="A279" s="74" t="inlineStr">
        <is>
          <t>by modes</t>
        </is>
      </c>
      <c r="B279" s="74" t="n"/>
      <c r="C279" s="76" t="n"/>
      <c r="D279" s="76" t="n"/>
      <c r="E279" s="76" t="n"/>
      <c r="F279" s="76" t="n"/>
      <c r="G279" s="76" t="n"/>
      <c r="H279" s="76" t="n"/>
      <c r="I279" s="76" t="n"/>
      <c r="J279" s="44" t="n"/>
      <c r="K279" s="44" t="n"/>
      <c r="L279" s="44" t="n"/>
    </row>
    <row r="280">
      <c r="A280" s="77" t="inlineStr">
        <is>
          <t>Public transport - Bus</t>
        </is>
      </c>
      <c r="B280" s="70" t="inlineStr">
        <is>
          <t>MtCO2</t>
        </is>
      </c>
      <c r="C280" s="71" t="n"/>
      <c r="D280" s="71" t="n"/>
      <c r="E280" s="71" t="n">
        <v>1.351872</v>
      </c>
      <c r="F280" s="71" t="n">
        <v>1.738722</v>
      </c>
      <c r="G280" s="71" t="n"/>
      <c r="H280" s="71" t="n"/>
      <c r="I280" s="71" t="n"/>
      <c r="J280" s="44" t="n"/>
      <c r="K280" s="44" t="n"/>
      <c r="L280" s="44" t="n"/>
    </row>
    <row r="281">
      <c r="A281" s="77" t="inlineStr">
        <is>
          <t>Public transport - Trains</t>
        </is>
      </c>
      <c r="B281" s="70" t="inlineStr">
        <is>
          <t>MtCO2</t>
        </is>
      </c>
      <c r="C281" s="71" t="n"/>
      <c r="D281" s="71" t="n"/>
      <c r="E281" s="71" t="n"/>
      <c r="F281" s="71" t="n"/>
      <c r="G281" s="71" t="n"/>
      <c r="H281" s="71" t="n"/>
      <c r="I281" s="71" t="n"/>
      <c r="J281" s="44" t="n"/>
      <c r="K281" s="44" t="n"/>
      <c r="L281" s="44" t="n"/>
    </row>
    <row r="282">
      <c r="A282" s="77" t="inlineStr">
        <is>
          <t>Public transport - Boats</t>
        </is>
      </c>
      <c r="B282" s="70" t="inlineStr">
        <is>
          <t>MtCO2</t>
        </is>
      </c>
      <c r="C282" s="71" t="n"/>
      <c r="D282" s="71" t="n"/>
      <c r="E282" s="71" t="n">
        <v>59.006105</v>
      </c>
      <c r="F282" s="71" t="n">
        <v>48.649447</v>
      </c>
      <c r="G282" s="71" t="n">
        <v>9.559907000000001</v>
      </c>
      <c r="H282" s="71" t="n"/>
      <c r="I282" s="71" t="n"/>
      <c r="J282" s="44" t="n"/>
      <c r="K282" s="44" t="n"/>
      <c r="L282" s="44" t="n"/>
    </row>
    <row r="283">
      <c r="A283" s="77" t="inlineStr">
        <is>
          <t>Public transport - Other road vehicles (e.g. taxis…)</t>
        </is>
      </c>
      <c r="B283" s="70" t="inlineStr">
        <is>
          <t>MtCO2</t>
        </is>
      </c>
      <c r="C283" s="71" t="n"/>
      <c r="D283" s="71" t="n"/>
      <c r="E283" s="71" t="n">
        <v>2.241807</v>
      </c>
      <c r="F283" s="71" t="n">
        <v>0.705809</v>
      </c>
      <c r="G283" s="71" t="n"/>
      <c r="H283" s="71" t="n"/>
      <c r="I283" s="71" t="n"/>
      <c r="J283" s="44" t="n"/>
      <c r="K283" s="44" t="n"/>
      <c r="L283" s="44" t="n"/>
    </row>
    <row r="284">
      <c r="A284" s="77" t="inlineStr">
        <is>
          <t>Private mobility - 2/3W</t>
        </is>
      </c>
      <c r="B284" s="70" t="inlineStr">
        <is>
          <t>MtCO2</t>
        </is>
      </c>
      <c r="C284" s="71" t="n"/>
      <c r="D284" s="71" t="n"/>
      <c r="E284" s="71" t="n">
        <v>0.379144</v>
      </c>
      <c r="F284" s="71" t="n"/>
      <c r="G284" s="71" t="n"/>
      <c r="H284" s="71" t="n"/>
      <c r="I284" s="71" t="n"/>
      <c r="J284" s="44" t="n"/>
      <c r="K284" s="44" t="n"/>
      <c r="L284" s="44" t="n"/>
    </row>
    <row r="285">
      <c r="A285" s="77" t="inlineStr">
        <is>
          <t>Private mobility - Cars</t>
        </is>
      </c>
      <c r="B285" s="70" t="inlineStr">
        <is>
          <t>MtCO2</t>
        </is>
      </c>
      <c r="C285" s="71" t="n"/>
      <c r="D285" s="71" t="n"/>
      <c r="E285" s="71" t="n">
        <v>22.897534</v>
      </c>
      <c r="F285" s="71" t="n">
        <v>18.08774</v>
      </c>
      <c r="G285" s="71" t="n">
        <v>0.657423</v>
      </c>
      <c r="H285" s="71" t="n"/>
      <c r="I285" s="71" t="n"/>
      <c r="J285" s="44" t="n"/>
      <c r="K285" s="44" t="n"/>
      <c r="L285" s="44" t="n"/>
    </row>
    <row r="286">
      <c r="A286" s="77" t="inlineStr">
        <is>
          <t>Public and private mobility - Aircrafts</t>
        </is>
      </c>
      <c r="B286" s="70" t="inlineStr">
        <is>
          <t>MtCO2</t>
        </is>
      </c>
      <c r="C286" s="71" t="n"/>
      <c r="D286" s="71" t="n"/>
      <c r="E286" s="71" t="n">
        <v>1.96826</v>
      </c>
      <c r="F286" s="71" t="n">
        <v>2.83532</v>
      </c>
      <c r="G286" s="71" t="n">
        <v>3.082093</v>
      </c>
      <c r="H286" s="71" t="n"/>
      <c r="I286" s="71" t="n"/>
      <c r="J286" s="44" t="n"/>
      <c r="K286" s="44" t="n"/>
      <c r="L286" s="44" t="n"/>
    </row>
    <row r="287">
      <c r="A287" s="74" t="inlineStr">
        <is>
          <t>by types of fuels</t>
        </is>
      </c>
      <c r="B287" s="74" t="n"/>
      <c r="C287" s="76" t="n"/>
      <c r="D287" s="76" t="n"/>
      <c r="E287" s="76" t="n"/>
      <c r="F287" s="76" t="n"/>
      <c r="G287" s="76" t="n"/>
      <c r="H287" s="76" t="n"/>
      <c r="I287" s="76" t="n"/>
      <c r="J287" s="44" t="n"/>
      <c r="K287" s="44" t="n"/>
      <c r="L287" s="44" t="n"/>
    </row>
    <row r="288">
      <c r="A288" s="18" t="inlineStr">
        <is>
          <t>Total Liquid fossil fuels</t>
        </is>
      </c>
      <c r="B288" s="70" t="inlineStr">
        <is>
          <t>MtCO2</t>
        </is>
      </c>
      <c r="C288" s="71" t="n"/>
      <c r="D288" s="71" t="n"/>
      <c r="E288" s="71" t="n">
        <v>29.482907</v>
      </c>
      <c r="F288" s="71" t="n">
        <v>24.167779</v>
      </c>
      <c r="G288" s="71" t="n">
        <v>4.462685</v>
      </c>
      <c r="H288" s="71" t="n"/>
      <c r="I288" s="71" t="n"/>
      <c r="J288" s="44" t="n"/>
      <c r="K288" s="44" t="n"/>
      <c r="L288" s="44" t="n"/>
    </row>
    <row r="289">
      <c r="A289" s="18" t="inlineStr">
        <is>
          <t xml:space="preserve">Total Natural gas </t>
        </is>
      </c>
      <c r="B289" s="70" t="inlineStr">
        <is>
          <t>MtCO2</t>
        </is>
      </c>
      <c r="C289" s="71" t="n"/>
      <c r="D289" s="71" t="n"/>
      <c r="E289" s="71" t="n">
        <v>0.158322</v>
      </c>
      <c r="F289" s="71" t="n">
        <v>0.122829</v>
      </c>
      <c r="G289" s="71" t="n">
        <v>0.00461</v>
      </c>
      <c r="H289" s="71" t="n"/>
      <c r="I289" s="71" t="n"/>
      <c r="J289" s="44" t="n"/>
      <c r="K289" s="44" t="n"/>
      <c r="L289" s="44" t="n"/>
    </row>
    <row r="290">
      <c r="A290" s="18" t="inlineStr">
        <is>
          <t>Total Other (please specify)</t>
        </is>
      </c>
      <c r="B290" s="70" t="inlineStr">
        <is>
          <t>MtCO2</t>
        </is>
      </c>
      <c r="C290" s="71" t="n"/>
      <c r="D290" s="71" t="n"/>
      <c r="E290" s="71" t="n"/>
      <c r="F290" s="71" t="n"/>
      <c r="G290" s="71" t="n"/>
      <c r="H290" s="71" t="n"/>
      <c r="I290" s="71" t="n"/>
      <c r="J290" s="44" t="n"/>
      <c r="K290" s="44" t="n"/>
      <c r="L290" s="44" t="n"/>
    </row>
    <row r="291">
      <c r="A291" s="74" t="inlineStr">
        <is>
          <t>Focus on road emissions</t>
        </is>
      </c>
      <c r="B291" s="74" t="n"/>
      <c r="C291" s="76" t="n"/>
      <c r="D291" s="76" t="n"/>
      <c r="E291" s="76" t="n">
        <v>409.519239</v>
      </c>
      <c r="F291" s="76" t="n">
        <v>261.271273</v>
      </c>
      <c r="G291" s="76" t="n">
        <v>32.232653</v>
      </c>
      <c r="H291" s="76" t="n"/>
      <c r="I291" s="76" t="n"/>
      <c r="J291" s="44" t="n"/>
      <c r="K291" s="44" t="n"/>
      <c r="L291" s="44" t="n"/>
    </row>
    <row r="292">
      <c r="A292" s="18" t="inlineStr">
        <is>
          <t>ROAD  - Car - Liquid fossil fuels</t>
        </is>
      </c>
      <c r="B292" s="18" t="inlineStr">
        <is>
          <t>MtCO2</t>
        </is>
      </c>
      <c r="C292" s="71" t="n"/>
      <c r="D292" s="71" t="n"/>
      <c r="E292" s="71" t="n">
        <v>22990.550997</v>
      </c>
      <c r="F292" s="71" t="n">
        <v>18202.867594</v>
      </c>
      <c r="G292" s="71" t="n">
        <v>689.604727</v>
      </c>
      <c r="H292" s="71" t="n"/>
      <c r="I292" s="71" t="n"/>
      <c r="J292" s="44" t="n"/>
      <c r="K292" s="44" t="n"/>
      <c r="L292" s="44" t="n"/>
    </row>
    <row r="293">
      <c r="A293" s="18" t="inlineStr">
        <is>
          <t xml:space="preserve">ROAD  - Car - Natural gas </t>
        </is>
      </c>
      <c r="B293" s="18" t="inlineStr">
        <is>
          <t>MtCO2</t>
        </is>
      </c>
      <c r="C293" s="71" t="n"/>
      <c r="D293" s="71" t="n"/>
      <c r="E293" s="71" t="n"/>
      <c r="F293" s="71" t="n"/>
      <c r="G293" s="71" t="n"/>
      <c r="H293" s="71" t="n"/>
      <c r="I293" s="71" t="n"/>
      <c r="J293" s="44" t="n"/>
      <c r="K293" s="44" t="n"/>
      <c r="L293" s="44" t="n"/>
    </row>
    <row r="294">
      <c r="A294" s="18" t="inlineStr">
        <is>
          <t>ROAD - 2/3W - Liquid Fuels</t>
        </is>
      </c>
      <c r="B294" s="18" t="inlineStr">
        <is>
          <t>MtCO2</t>
        </is>
      </c>
      <c r="C294" s="71" t="n"/>
      <c r="D294" s="71" t="n"/>
      <c r="E294" s="71" t="n">
        <v>0.379144</v>
      </c>
      <c r="F294" s="71" t="n"/>
      <c r="G294" s="71" t="n"/>
      <c r="H294" s="71" t="n"/>
      <c r="I294" s="71" t="n"/>
      <c r="J294" s="44" t="n"/>
      <c r="K294" s="44" t="n"/>
      <c r="L294" s="44" t="n"/>
    </row>
    <row r="295">
      <c r="A295" s="18" t="inlineStr">
        <is>
          <t>ROAD - 2/3W - CH4 Fuels</t>
        </is>
      </c>
      <c r="B295" s="18" t="inlineStr">
        <is>
          <t>MtCO2</t>
        </is>
      </c>
      <c r="C295" s="71" t="n"/>
      <c r="D295" s="71" t="n"/>
      <c r="E295" s="71" t="n"/>
      <c r="F295" s="71" t="n"/>
      <c r="G295" s="71" t="n"/>
      <c r="H295" s="71" t="n"/>
      <c r="I295" s="71" t="n"/>
      <c r="J295" s="44" t="n"/>
      <c r="K295" s="44" t="n"/>
      <c r="L295" s="44" t="n"/>
    </row>
    <row r="296">
      <c r="A296" s="18" t="inlineStr">
        <is>
          <t>ROAD - Bus - Liquid Fuels</t>
        </is>
      </c>
      <c r="B296" s="18" t="inlineStr">
        <is>
          <t>MtCO2</t>
        </is>
      </c>
      <c r="C296" s="71" t="n"/>
      <c r="D296" s="71" t="n"/>
      <c r="E296" s="71" t="n">
        <v>1.351872</v>
      </c>
      <c r="F296" s="71" t="n">
        <v>1.738722</v>
      </c>
      <c r="G296" s="71" t="n"/>
      <c r="H296" s="71" t="n"/>
      <c r="I296" s="71" t="n"/>
      <c r="J296" s="44" t="n"/>
      <c r="K296" s="44" t="n"/>
      <c r="L296" s="44" t="n"/>
    </row>
    <row r="297">
      <c r="A297" s="18" t="inlineStr">
        <is>
          <t>ROAD - Bus - CH4 Fuels</t>
        </is>
      </c>
      <c r="B297" s="18" t="inlineStr">
        <is>
          <t>MtCO2</t>
        </is>
      </c>
      <c r="C297" s="71" t="n"/>
      <c r="D297" s="71" t="n"/>
      <c r="E297" s="71" t="n"/>
      <c r="F297" s="71" t="n"/>
      <c r="G297" s="71" t="n"/>
      <c r="H297" s="71" t="n"/>
      <c r="I297" s="71" t="n"/>
      <c r="J297" s="44" t="n"/>
      <c r="K297" s="44" t="n"/>
      <c r="L297" s="44" t="n"/>
    </row>
    <row r="298">
      <c r="A298" s="18" t="inlineStr">
        <is>
          <t>ROAD - Other road vehicles - Liquid Fuels</t>
        </is>
      </c>
      <c r="B298" s="18" t="inlineStr">
        <is>
          <t>MtCO2</t>
        </is>
      </c>
      <c r="C298" s="71" t="n"/>
      <c r="D298" s="71" t="n"/>
      <c r="E298" s="71" t="n">
        <v>2.241807</v>
      </c>
      <c r="F298" s="71" t="n">
        <v>0.705809</v>
      </c>
      <c r="G298" s="71" t="n"/>
      <c r="H298" s="71" t="n"/>
      <c r="I298" s="71" t="n"/>
      <c r="J298" s="44" t="n"/>
      <c r="K298" s="44" t="n"/>
      <c r="L298" s="44" t="n"/>
    </row>
    <row r="299">
      <c r="A299" s="18" t="inlineStr">
        <is>
          <t>ROAD - Other road vehicles - CH4 Fuels</t>
        </is>
      </c>
      <c r="B299" s="18" t="inlineStr">
        <is>
          <t>MtCO2</t>
        </is>
      </c>
      <c r="C299" s="71" t="n"/>
      <c r="D299" s="71" t="n"/>
      <c r="E299" s="71" t="n"/>
      <c r="F299" s="71" t="n"/>
      <c r="G299" s="71" t="n"/>
      <c r="H299" s="71" t="n"/>
      <c r="I299" s="71" t="n"/>
      <c r="J299" s="44" t="n"/>
      <c r="K299" s="44" t="n"/>
      <c r="L299" s="44" t="n"/>
    </row>
    <row r="300">
      <c r="A300" s="72" t="inlineStr">
        <is>
          <t>Non-CO2 GHG emissions from fuel combustion</t>
        </is>
      </c>
      <c r="B300" s="73" t="n"/>
      <c r="C300" s="73" t="n"/>
      <c r="D300" s="73" t="n"/>
      <c r="E300" s="73" t="n"/>
      <c r="F300" s="73" t="n"/>
      <c r="G300" s="73" t="n"/>
      <c r="H300" s="73" t="n"/>
      <c r="I300" s="73" t="n"/>
      <c r="J300" s="44" t="n"/>
      <c r="K300" s="44" t="n"/>
      <c r="L300" s="44" t="n"/>
    </row>
    <row r="301">
      <c r="A301" s="77" t="inlineStr">
        <is>
          <t>Total non-CO2 GHG emissions</t>
        </is>
      </c>
      <c r="B301" s="70" t="inlineStr">
        <is>
          <t>MtCO2e</t>
        </is>
      </c>
      <c r="C301" s="71" t="n"/>
      <c r="D301" s="71" t="n"/>
      <c r="E301" s="71" t="n">
        <v>0.100667</v>
      </c>
      <c r="F301" s="71" t="n">
        <v>0.08105</v>
      </c>
      <c r="G301" s="71" t="n">
        <v>0.014772</v>
      </c>
      <c r="H301" s="71" t="n"/>
      <c r="I301" s="71" t="n"/>
      <c r="J301" s="44" t="n"/>
      <c r="K301" s="44" t="n"/>
      <c r="L301" s="44" t="n"/>
    </row>
    <row r="302">
      <c r="A302" s="77" t="inlineStr">
        <is>
          <t xml:space="preserve"> of which from Cars</t>
        </is>
      </c>
      <c r="B302" s="70" t="inlineStr">
        <is>
          <t>MtCO2e</t>
        </is>
      </c>
      <c r="C302" s="71" t="n"/>
      <c r="D302" s="71" t="n"/>
      <c r="E302" s="71" t="n">
        <v>7.9e-05</v>
      </c>
      <c r="F302" s="71" t="n">
        <v>6.1e-05</v>
      </c>
      <c r="G302" s="71" t="n">
        <v>2e-06</v>
      </c>
      <c r="H302" s="71" t="n"/>
      <c r="I302" s="71" t="n"/>
      <c r="J302" s="44" t="n"/>
      <c r="K302" s="44" t="n"/>
      <c r="L302" s="44" t="n"/>
    </row>
    <row r="303">
      <c r="A303" s="72" t="inlineStr">
        <is>
          <t>Other non-GHG polluants related to air pollution</t>
        </is>
      </c>
      <c r="B303" s="73" t="n"/>
      <c r="C303" s="73" t="n"/>
      <c r="D303" s="73" t="n"/>
      <c r="E303" s="73" t="n"/>
      <c r="F303" s="73" t="n"/>
      <c r="G303" s="73" t="n"/>
      <c r="H303" s="73" t="n"/>
      <c r="I303" s="73" t="n"/>
      <c r="J303" s="44" t="n"/>
      <c r="K303" s="44" t="n"/>
      <c r="L303" s="44" t="n"/>
    </row>
    <row r="304">
      <c r="A304" s="78" t="inlineStr">
        <is>
          <t xml:space="preserve">Total NOx </t>
        </is>
      </c>
      <c r="B304" s="70" t="inlineStr">
        <is>
          <t>kt NOx</t>
        </is>
      </c>
      <c r="C304" s="71" t="n"/>
      <c r="D304" s="71" t="n"/>
      <c r="E304" s="71" t="n">
        <v>0.000199</v>
      </c>
      <c r="F304" s="71" t="n">
        <v>0.000124</v>
      </c>
      <c r="G304" s="71" t="n">
        <v>1.6e-05</v>
      </c>
      <c r="H304" s="71" t="n"/>
      <c r="I304" s="71" t="n"/>
      <c r="J304" s="44" t="n"/>
      <c r="K304" s="44" t="n"/>
      <c r="L304" s="44" t="n"/>
    </row>
    <row r="305">
      <c r="A305" s="78" t="inlineStr">
        <is>
          <t xml:space="preserve">Total SOx </t>
        </is>
      </c>
      <c r="B305" s="70" t="inlineStr">
        <is>
          <t>kt SOx</t>
        </is>
      </c>
      <c r="C305" s="71" t="n"/>
      <c r="D305" s="71" t="n"/>
      <c r="E305" s="71" t="n">
        <v>0.326176</v>
      </c>
      <c r="F305" s="71" t="n">
        <v>0.460431</v>
      </c>
      <c r="G305" s="71" t="n">
        <v>0.454021</v>
      </c>
      <c r="H305" s="71" t="n"/>
      <c r="I305" s="71" t="n"/>
      <c r="J305" s="44" t="n"/>
      <c r="K305" s="44" t="n"/>
      <c r="L305" s="44" t="n"/>
    </row>
    <row r="306">
      <c r="A306" s="78" t="inlineStr">
        <is>
          <t>Total Particles &lt;10micron</t>
        </is>
      </c>
      <c r="B306" s="70" t="inlineStr">
        <is>
          <t>kt PM</t>
        </is>
      </c>
      <c r="C306" s="71" t="n"/>
      <c r="D306" s="71" t="n"/>
      <c r="E306" s="71" t="n">
        <v>0.279667</v>
      </c>
      <c r="F306" s="71" t="n">
        <v>0.402867</v>
      </c>
      <c r="G306" s="71" t="n">
        <v>0.43793</v>
      </c>
      <c r="H306" s="71" t="n"/>
      <c r="I306" s="71" t="n"/>
      <c r="J306" s="44" t="n"/>
      <c r="K306" s="44" t="n"/>
      <c r="L306" s="44" t="n"/>
    </row>
    <row r="307">
      <c r="A307" s="81" t="n"/>
      <c r="B307" s="82" t="n"/>
      <c r="C307" s="82" t="n"/>
      <c r="D307" s="82" t="n"/>
      <c r="E307" s="82" t="n"/>
      <c r="F307" s="82" t="n"/>
      <c r="G307" s="82" t="n"/>
      <c r="H307" s="82" t="n"/>
      <c r="I307" s="82" t="n"/>
      <c r="J307" s="187" t="n"/>
      <c r="K307" s="44" t="n"/>
      <c r="L307" s="44" t="n"/>
    </row>
    <row r="308">
      <c r="A308" s="16" t="inlineStr">
        <is>
          <t>International transport &amp; bunkers</t>
        </is>
      </c>
      <c r="B308" s="16" t="n"/>
      <c r="C308" s="16" t="n"/>
      <c r="D308" s="16" t="n"/>
      <c r="E308" s="16" t="n"/>
      <c r="F308" s="16" t="n"/>
      <c r="G308" s="16" t="n"/>
      <c r="H308" s="16" t="n"/>
      <c r="I308" s="16" t="n"/>
      <c r="J308" s="187" t="n"/>
      <c r="K308" s="44" t="n"/>
      <c r="L308" s="44" t="n"/>
    </row>
    <row r="309">
      <c r="A309" s="31" t="inlineStr">
        <is>
          <t>International passenger coming in (by shipping and air)</t>
        </is>
      </c>
      <c r="B309" s="31" t="inlineStr">
        <is>
          <t>Million passenger</t>
        </is>
      </c>
      <c r="C309" s="71" t="n"/>
      <c r="D309" s="71" t="n"/>
      <c r="E309" s="71" t="n"/>
      <c r="F309" s="71" t="n"/>
      <c r="G309" s="71" t="n"/>
      <c r="H309" s="71" t="n"/>
      <c r="I309" s="71" t="n"/>
      <c r="J309" s="187" t="n"/>
      <c r="K309" s="44" t="n"/>
      <c r="L309" s="44" t="n"/>
    </row>
    <row r="310">
      <c r="A310" s="18" t="inlineStr">
        <is>
          <t>of which by international shipping</t>
        </is>
      </c>
      <c r="B310" s="18" t="inlineStr">
        <is>
          <t>Million passenger</t>
        </is>
      </c>
      <c r="C310" s="71" t="n"/>
      <c r="D310" s="71" t="n"/>
      <c r="E310" s="71" t="n"/>
      <c r="F310" s="71" t="n"/>
      <c r="G310" s="71" t="n"/>
      <c r="H310" s="71" t="n"/>
      <c r="I310" s="71" t="n"/>
      <c r="J310" s="187" t="n"/>
      <c r="K310" s="44" t="n"/>
      <c r="L310" s="44" t="n"/>
    </row>
    <row r="311">
      <c r="A311" s="18" t="inlineStr">
        <is>
          <t>of which by international air</t>
        </is>
      </c>
      <c r="B311" s="18" t="inlineStr">
        <is>
          <t>Million passenger</t>
        </is>
      </c>
      <c r="C311" s="71" t="n"/>
      <c r="D311" s="71" t="n"/>
      <c r="E311" s="71" t="n">
        <v>0.004172</v>
      </c>
      <c r="F311" s="71" t="n">
        <v>0.00601</v>
      </c>
      <c r="G311" s="71" t="n">
        <v>0.006533</v>
      </c>
      <c r="H311" s="71" t="n"/>
      <c r="I311" s="71" t="n"/>
      <c r="J311" s="187" t="n"/>
      <c r="K311" s="44" t="n"/>
      <c r="L311" s="44" t="n"/>
    </row>
    <row r="312">
      <c r="A312" s="31" t="inlineStr">
        <is>
          <t>International passenger coming out (by shipping and air)</t>
        </is>
      </c>
      <c r="B312" s="31" t="inlineStr">
        <is>
          <t>Million passenger</t>
        </is>
      </c>
      <c r="C312" s="71" t="n"/>
      <c r="D312" s="71" t="n"/>
      <c r="E312" s="71" t="n">
        <v>0.004172</v>
      </c>
      <c r="F312" s="71" t="n">
        <v>0.00601</v>
      </c>
      <c r="G312" s="71" t="n">
        <v>0.006533</v>
      </c>
      <c r="H312" s="71" t="n"/>
      <c r="I312" s="71" t="n"/>
      <c r="J312" s="187" t="n"/>
      <c r="K312" s="44" t="n"/>
      <c r="L312" s="44" t="n"/>
    </row>
    <row r="313">
      <c r="A313" s="18" t="inlineStr">
        <is>
          <t>of which by international shipping</t>
        </is>
      </c>
      <c r="B313" s="18" t="inlineStr">
        <is>
          <t>Million passenger</t>
        </is>
      </c>
      <c r="C313" s="71" t="n"/>
      <c r="D313" s="71" t="n"/>
      <c r="E313" s="71" t="n"/>
      <c r="F313" s="71" t="n"/>
      <c r="G313" s="71" t="n"/>
      <c r="H313" s="71" t="n"/>
      <c r="I313" s="71" t="n"/>
      <c r="J313" s="187" t="n"/>
      <c r="K313" s="44" t="n"/>
      <c r="L313" s="44" t="n"/>
    </row>
    <row r="314">
      <c r="A314" s="18" t="inlineStr">
        <is>
          <t>of which by international air</t>
        </is>
      </c>
      <c r="B314" s="18" t="inlineStr">
        <is>
          <t>Million passenger</t>
        </is>
      </c>
      <c r="C314" s="71" t="n"/>
      <c r="D314" s="71" t="n"/>
      <c r="E314" s="71" t="n"/>
      <c r="F314" s="71" t="n"/>
      <c r="G314" s="71" t="n"/>
      <c r="H314" s="71" t="n"/>
      <c r="I314" s="71" t="n"/>
      <c r="J314" s="187" t="n"/>
      <c r="K314" s="44" t="n"/>
      <c r="L314" s="44" t="n"/>
    </row>
    <row r="315">
      <c r="A315" s="31" t="inlineStr">
        <is>
          <t>International pkm generated by international passenger travel by shipping &amp; air</t>
        </is>
      </c>
      <c r="B315" s="31" t="inlineStr">
        <is>
          <t>Gpkm</t>
        </is>
      </c>
      <c r="C315" s="71" t="n"/>
      <c r="D315" s="71" t="n"/>
      <c r="E315" s="71" t="n"/>
      <c r="F315" s="71" t="n"/>
      <c r="G315" s="71" t="n"/>
      <c r="H315" s="71" t="n"/>
      <c r="I315" s="71" t="n"/>
      <c r="J315" s="187" t="n"/>
      <c r="K315" s="44" t="n"/>
      <c r="L315" s="44" t="n"/>
    </row>
    <row r="316">
      <c r="A316" s="18" t="inlineStr">
        <is>
          <t>of which by international shipping</t>
        </is>
      </c>
      <c r="B316" s="18" t="inlineStr">
        <is>
          <t>Gpkm</t>
        </is>
      </c>
      <c r="C316" s="71" t="n"/>
      <c r="D316" s="71" t="n"/>
      <c r="E316" s="71" t="n"/>
      <c r="F316" s="71" t="n"/>
      <c r="G316" s="71" t="n"/>
      <c r="H316" s="71" t="n"/>
      <c r="I316" s="71" t="n"/>
      <c r="J316" s="187" t="n"/>
      <c r="K316" s="44" t="n"/>
      <c r="L316" s="44" t="n"/>
    </row>
    <row r="317">
      <c r="A317" s="18" t="inlineStr">
        <is>
          <t>of which by international air</t>
        </is>
      </c>
      <c r="B317" s="18" t="inlineStr">
        <is>
          <t>Gpkm</t>
        </is>
      </c>
      <c r="C317" s="71" t="n"/>
      <c r="D317" s="71" t="n"/>
      <c r="E317" s="71" t="n"/>
      <c r="F317" s="71" t="n"/>
      <c r="G317" s="71" t="n"/>
      <c r="H317" s="71" t="n"/>
      <c r="I317" s="71" t="n"/>
      <c r="J317" s="187" t="n"/>
      <c r="K317" s="44" t="n"/>
      <c r="L317" s="44" t="n"/>
    </row>
    <row r="318">
      <c r="A318" s="31" t="inlineStr">
        <is>
          <t>International shipping bunker fuels for passenger mobility</t>
        </is>
      </c>
      <c r="B318" s="31" t="inlineStr">
        <is>
          <t>EJ</t>
        </is>
      </c>
      <c r="C318" s="71" t="n"/>
      <c r="D318" s="71" t="n"/>
      <c r="E318" s="71" t="n"/>
      <c r="F318" s="71" t="n"/>
      <c r="G318" s="71" t="n"/>
      <c r="H318" s="71" t="n"/>
      <c r="I318" s="71" t="n"/>
      <c r="J318" s="187" t="n"/>
      <c r="K318" s="44" t="n"/>
      <c r="L318" s="44" t="n"/>
    </row>
    <row r="319">
      <c r="A319" s="18" t="inlineStr">
        <is>
          <t>of which: fossil fuels</t>
        </is>
      </c>
      <c r="B319" s="18" t="inlineStr">
        <is>
          <t>EJ</t>
        </is>
      </c>
      <c r="C319" s="71" t="n"/>
      <c r="D319" s="71" t="n"/>
      <c r="E319" s="71" t="n"/>
      <c r="F319" s="71" t="n"/>
      <c r="G319" s="71" t="n"/>
      <c r="H319" s="71" t="n"/>
      <c r="I319" s="71" t="n"/>
      <c r="J319" s="187" t="n"/>
      <c r="K319" s="44" t="n"/>
      <c r="L319" s="44" t="n"/>
    </row>
    <row r="320">
      <c r="A320" s="18" t="inlineStr">
        <is>
          <t>of which: zero or near zero fuels (please specify)</t>
        </is>
      </c>
      <c r="B320" s="18" t="inlineStr">
        <is>
          <t>EJ</t>
        </is>
      </c>
      <c r="C320" s="71" t="n"/>
      <c r="D320" s="71" t="n"/>
      <c r="E320" s="71" t="n"/>
      <c r="F320" s="71" t="n"/>
      <c r="G320" s="71" t="n"/>
      <c r="H320" s="71" t="n"/>
      <c r="I320" s="71" t="n"/>
      <c r="J320" s="187" t="n"/>
      <c r="K320" s="44" t="n"/>
      <c r="L320" s="44" t="n"/>
    </row>
    <row r="321">
      <c r="A321" s="31" t="inlineStr">
        <is>
          <t>International air bunker fuels for passenger mobility</t>
        </is>
      </c>
      <c r="B321" s="31" t="inlineStr">
        <is>
          <t>EJ</t>
        </is>
      </c>
      <c r="C321" s="71" t="n"/>
      <c r="D321" s="71" t="n"/>
      <c r="E321" s="71" t="n"/>
      <c r="F321" s="71" t="n"/>
      <c r="G321" s="71" t="n"/>
      <c r="H321" s="71" t="n"/>
      <c r="I321" s="71" t="n"/>
      <c r="J321" s="187" t="n"/>
      <c r="K321" s="44" t="n"/>
      <c r="L321" s="44" t="n"/>
    </row>
    <row r="322">
      <c r="A322" s="18" t="inlineStr">
        <is>
          <t>of which: fossil fuels</t>
        </is>
      </c>
      <c r="B322" s="18" t="inlineStr">
        <is>
          <t>EJ</t>
        </is>
      </c>
      <c r="C322" s="71" t="n"/>
      <c r="D322" s="71" t="n"/>
      <c r="E322" s="71" t="n"/>
      <c r="F322" s="71" t="n"/>
      <c r="G322" s="71" t="n"/>
      <c r="H322" s="71" t="n"/>
      <c r="I322" s="71" t="n"/>
      <c r="J322" s="187" t="n"/>
      <c r="K322" s="44" t="n"/>
      <c r="L322" s="44" t="n"/>
    </row>
    <row r="323">
      <c r="A323" s="18" t="inlineStr">
        <is>
          <t>of which: zero or near zero fuels (please specify)</t>
        </is>
      </c>
      <c r="B323" s="18" t="inlineStr">
        <is>
          <t>EJ</t>
        </is>
      </c>
      <c r="C323" s="71" t="n"/>
      <c r="D323" s="71" t="n"/>
      <c r="E323" s="71" t="n"/>
      <c r="F323" s="71" t="n"/>
      <c r="G323" s="71" t="n"/>
      <c r="H323" s="71" t="n"/>
      <c r="I323" s="71" t="n"/>
      <c r="J323" s="187" t="n"/>
      <c r="K323" s="44" t="n"/>
      <c r="L323" s="44" t="n"/>
    </row>
    <row r="324">
      <c r="A324" s="31" t="inlineStr">
        <is>
          <t>International transport emissions for passenger mobility</t>
        </is>
      </c>
      <c r="B324" s="31" t="inlineStr">
        <is>
          <t>MtCO2e</t>
        </is>
      </c>
      <c r="C324" s="71" t="n"/>
      <c r="D324" s="71" t="n"/>
      <c r="E324" s="71" t="n"/>
      <c r="F324" s="71" t="n"/>
      <c r="G324" s="71" t="n"/>
      <c r="H324" s="71" t="n"/>
      <c r="I324" s="71" t="n"/>
      <c r="J324" s="187" t="n"/>
      <c r="K324" s="44" t="n"/>
      <c r="L324" s="44" t="n"/>
    </row>
    <row r="325">
      <c r="A325" s="18" t="inlineStr">
        <is>
          <t>of which: shipping</t>
        </is>
      </c>
      <c r="B325" s="18" t="inlineStr">
        <is>
          <t>MtCO2e</t>
        </is>
      </c>
      <c r="C325" s="71" t="n"/>
      <c r="D325" s="71" t="n"/>
      <c r="E325" s="71" t="n"/>
      <c r="F325" s="71" t="n"/>
      <c r="G325" s="71" t="n"/>
      <c r="H325" s="71" t="n"/>
      <c r="I325" s="71" t="n"/>
      <c r="J325" s="187" t="n"/>
      <c r="K325" s="44" t="n"/>
      <c r="L325" s="44" t="n"/>
    </row>
    <row r="326">
      <c r="A326" s="18" t="inlineStr">
        <is>
          <t xml:space="preserve">of which: air </t>
        </is>
      </c>
      <c r="B326" s="18" t="inlineStr">
        <is>
          <t>MtCO2e</t>
        </is>
      </c>
      <c r="C326" s="71" t="n"/>
      <c r="D326" s="71" t="n"/>
      <c r="E326" s="71" t="n"/>
      <c r="F326" s="71" t="n"/>
      <c r="G326" s="71" t="n"/>
      <c r="H326" s="71" t="n"/>
      <c r="I326" s="71" t="n"/>
      <c r="J326" s="187" t="n"/>
      <c r="K326" s="44" t="n"/>
      <c r="L326" s="44" t="n"/>
    </row>
    <row r="327">
      <c r="A327" s="81" t="n"/>
      <c r="B327" s="82" t="n"/>
      <c r="C327" s="82" t="n"/>
      <c r="D327" s="82" t="n"/>
      <c r="E327" s="82" t="n"/>
      <c r="F327" s="82" t="n"/>
      <c r="G327" s="82" t="n"/>
      <c r="H327" s="82" t="n"/>
      <c r="I327" s="82" t="n"/>
      <c r="J327" s="62" t="n"/>
    </row>
    <row r="328">
      <c r="A328" s="81" t="n"/>
      <c r="B328" s="82" t="n"/>
      <c r="C328" s="82" t="n"/>
      <c r="D328" s="82" t="n"/>
      <c r="E328" s="82" t="n"/>
      <c r="F328" s="82" t="n"/>
      <c r="G328" s="82" t="n"/>
      <c r="H328" s="82" t="n"/>
      <c r="I328" s="82" t="n"/>
      <c r="J328" s="62" t="n"/>
    </row>
    <row r="329">
      <c r="A329" s="81" t="n"/>
      <c r="B329" s="82" t="n"/>
      <c r="C329" s="82" t="n"/>
      <c r="D329" s="82" t="n"/>
      <c r="E329" s="82" t="n"/>
      <c r="F329" s="82" t="n"/>
      <c r="G329" s="82" t="n"/>
      <c r="H329" s="82" t="n"/>
      <c r="I329" s="82" t="n"/>
      <c r="J329" s="62" t="n"/>
    </row>
    <row r="330">
      <c r="A330" s="81" t="n"/>
      <c r="B330" s="82" t="n"/>
      <c r="C330" s="82" t="n"/>
      <c r="D330" s="82" t="n"/>
      <c r="E330" s="82" t="n"/>
      <c r="F330" s="82" t="n"/>
      <c r="G330" s="82" t="n"/>
      <c r="H330" s="82" t="n"/>
      <c r="I330" s="82" t="n"/>
      <c r="J330" s="62" t="n"/>
    </row>
    <row r="331">
      <c r="A331" s="213" t="inlineStr">
        <is>
          <t>List of abbreviations used</t>
        </is>
      </c>
      <c r="B331" s="222" t="n"/>
      <c r="C331" s="82" t="n"/>
      <c r="D331" s="82" t="n"/>
      <c r="E331" s="82" t="n"/>
      <c r="F331" s="82" t="n"/>
      <c r="G331" s="82" t="n"/>
      <c r="H331" s="82" t="n"/>
      <c r="I331" s="82" t="n"/>
      <c r="J331" s="62" t="n"/>
    </row>
    <row r="332">
      <c r="A332" s="209" t="inlineStr">
        <is>
          <t>M: for people living in urban areas</t>
        </is>
      </c>
      <c r="B332" s="222" t="n"/>
      <c r="C332" s="82" t="n"/>
      <c r="D332" s="82" t="n"/>
      <c r="E332" s="82" t="n"/>
      <c r="F332" s="82" t="n"/>
      <c r="G332" s="82" t="n"/>
      <c r="H332" s="82" t="n"/>
      <c r="I332" s="82" t="n"/>
      <c r="J332" s="62" t="n"/>
    </row>
    <row r="333">
      <c r="A333" s="209" t="inlineStr">
        <is>
          <t>NM: for people living in rural areas</t>
        </is>
      </c>
      <c r="B333" s="222" t="n"/>
      <c r="C333" s="82" t="n"/>
      <c r="D333" s="82" t="n"/>
      <c r="E333" s="82" t="n"/>
      <c r="F333" s="82" t="n"/>
      <c r="G333" s="82" t="n"/>
      <c r="H333" s="82" t="n"/>
      <c r="I333" s="82" t="n"/>
      <c r="J333" s="62" t="n"/>
    </row>
    <row r="334">
      <c r="A334" s="209" t="inlineStr">
        <is>
          <t>C : for Constrained activities (work, school, shopping, health, admin…)</t>
        </is>
      </c>
      <c r="B334" s="222" t="n"/>
      <c r="C334" s="82" t="n"/>
      <c r="D334" s="82" t="n"/>
      <c r="E334" s="82" t="n"/>
      <c r="F334" s="82" t="n"/>
      <c r="G334" s="82" t="n"/>
      <c r="H334" s="82" t="n"/>
      <c r="I334" s="82" t="n"/>
      <c r="J334" s="62" t="n"/>
    </row>
    <row r="335">
      <c r="A335" s="209" t="inlineStr">
        <is>
          <t>NC : for Non-Constrained activities (leisure)</t>
        </is>
      </c>
      <c r="B335" s="222" t="n"/>
      <c r="C335" s="82" t="n"/>
      <c r="D335" s="82" t="n"/>
      <c r="E335" s="82" t="n"/>
      <c r="F335" s="82" t="n"/>
      <c r="G335" s="82" t="n"/>
      <c r="H335" s="82" t="n"/>
      <c r="I335" s="82" t="n"/>
      <c r="J335" s="62" t="n"/>
    </row>
    <row r="336">
      <c r="A336" s="209" t="inlineStr">
        <is>
          <t>ICE : Internal Combustion Engine</t>
        </is>
      </c>
      <c r="B336" s="222" t="n"/>
      <c r="C336" s="82" t="n"/>
      <c r="D336" s="82" t="n"/>
      <c r="E336" s="82" t="n"/>
      <c r="F336" s="82" t="n"/>
      <c r="G336" s="82" t="n"/>
      <c r="H336" s="82" t="n"/>
      <c r="I336" s="82" t="n"/>
      <c r="J336" s="62" t="n"/>
    </row>
    <row r="337">
      <c r="A337" s="209" t="inlineStr">
        <is>
          <t>LF : Liquid fuels</t>
        </is>
      </c>
      <c r="B337" s="222" t="n"/>
      <c r="C337" s="82" t="n"/>
      <c r="D337" s="82" t="n"/>
      <c r="E337" s="82" t="n"/>
      <c r="F337" s="82" t="n"/>
      <c r="G337" s="82" t="n"/>
      <c r="H337" s="82" t="n"/>
      <c r="I337" s="82" t="n"/>
      <c r="J337" s="62" t="n"/>
    </row>
    <row r="338">
      <c r="A338" s="209" t="inlineStr">
        <is>
          <t>NG : Natural gas (CH4)</t>
        </is>
      </c>
      <c r="B338" s="222" t="n"/>
      <c r="C338" s="82" t="n"/>
      <c r="D338" s="82" t="n"/>
      <c r="E338" s="82" t="n"/>
      <c r="F338" s="82" t="n"/>
      <c r="G338" s="82" t="n"/>
      <c r="H338" s="82" t="n"/>
      <c r="I338" s="82" t="n"/>
      <c r="J338" s="62" t="n"/>
    </row>
    <row r="339">
      <c r="A339" s="209" t="inlineStr">
        <is>
          <t>BEV : Battery Electric Vehicle (full electric cars)</t>
        </is>
      </c>
      <c r="B339" s="222" t="n"/>
      <c r="C339" s="82" t="n"/>
      <c r="D339" s="82" t="n"/>
      <c r="E339" s="82" t="n"/>
      <c r="F339" s="82" t="n"/>
      <c r="G339" s="82" t="n"/>
      <c r="H339" s="82" t="n"/>
      <c r="I339" s="82" t="n"/>
      <c r="J339" s="62" t="n"/>
    </row>
    <row r="340">
      <c r="A340" s="209" t="inlineStr">
        <is>
          <t>PHEV : Plug-in Hybrid Electric Vehicle (Dual engine: rechargeable electric motors and ICE)</t>
        </is>
      </c>
      <c r="B340" s="222" t="n"/>
      <c r="C340" s="82" t="n"/>
      <c r="D340" s="82" t="n"/>
      <c r="E340" s="82" t="n"/>
      <c r="F340" s="82" t="n"/>
      <c r="G340" s="82" t="n"/>
      <c r="H340" s="82" t="n"/>
      <c r="I340" s="82" t="n"/>
      <c r="J340" s="62" t="n"/>
    </row>
    <row r="341">
      <c r="A341" s="209" t="inlineStr">
        <is>
          <t>FCEV : Fuel-Cell Electric Vehicle (Electric engine powered by hydrogen-based electricity)</t>
        </is>
      </c>
      <c r="B341" s="222" t="n"/>
      <c r="C341" s="82" t="n"/>
      <c r="D341" s="82" t="n"/>
      <c r="E341" s="82" t="n"/>
      <c r="F341" s="82" t="n"/>
      <c r="G341" s="82" t="n"/>
      <c r="H341" s="82" t="n"/>
      <c r="I341" s="82" t="n"/>
      <c r="J341" s="62" t="n"/>
    </row>
    <row r="342">
      <c r="A342" s="209" t="inlineStr">
        <is>
          <t>Capita mobility : number of kilometers travelled by one person each year</t>
        </is>
      </c>
      <c r="B342" s="222" t="n"/>
      <c r="C342" s="82" t="n"/>
      <c r="D342" s="82" t="n"/>
      <c r="E342" s="82" t="n"/>
      <c r="F342" s="82" t="n"/>
      <c r="G342" s="82" t="n"/>
      <c r="H342" s="82" t="n"/>
      <c r="I342" s="82" t="n"/>
      <c r="J342" s="62" t="n"/>
    </row>
    <row r="343">
      <c r="A343" s="209" t="inlineStr">
        <is>
          <t>MC - Car capita mobility: number of kilometers travelled by one person each year, living in urban areas, for constrained activities, using a car.</t>
        </is>
      </c>
      <c r="B343" s="222" t="n"/>
      <c r="C343" s="82" t="n"/>
      <c r="D343" s="82" t="n"/>
      <c r="E343" s="82" t="n"/>
      <c r="F343" s="82" t="n"/>
      <c r="G343" s="82" t="n"/>
      <c r="H343" s="82" t="n"/>
      <c r="I343" s="82" t="n"/>
      <c r="J343" s="62" t="n"/>
    </row>
    <row r="344">
      <c r="A344" s="81" t="n"/>
      <c r="B344" s="82" t="n"/>
      <c r="C344" s="82" t="n"/>
      <c r="D344" s="82" t="n"/>
      <c r="E344" s="82" t="n"/>
      <c r="F344" s="82" t="n"/>
      <c r="G344" s="82" t="n"/>
      <c r="H344" s="82" t="n"/>
      <c r="I344" s="82" t="n"/>
      <c r="J344" s="62" t="n"/>
    </row>
    <row r="345">
      <c r="A345" s="81" t="n"/>
      <c r="B345" s="82" t="n"/>
      <c r="C345" s="82" t="n"/>
      <c r="D345" s="82" t="n"/>
      <c r="E345" s="82" t="n"/>
      <c r="F345" s="82" t="n"/>
      <c r="G345" s="82" t="n"/>
      <c r="H345" s="82" t="n"/>
      <c r="I345" s="82" t="n"/>
      <c r="J345" s="62" t="n"/>
    </row>
    <row r="346">
      <c r="A346" s="210" t="inlineStr">
        <is>
          <t>Use and visualisation of Freight Transport indicators</t>
        </is>
      </c>
    </row>
    <row r="347" ht="33.75" customHeight="1">
      <c r="A347" s="212"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48">
      <c r="A348" s="81" t="n"/>
      <c r="B348" s="82" t="n"/>
      <c r="C348" s="82" t="n"/>
      <c r="D348" s="82" t="n"/>
      <c r="E348" s="82" t="n"/>
      <c r="F348" s="82" t="n"/>
      <c r="G348" s="82" t="n"/>
      <c r="H348" s="82" t="n"/>
      <c r="I348" s="82" t="n"/>
      <c r="J348" s="62" t="n"/>
    </row>
    <row r="349">
      <c r="A349" s="149" t="inlineStr">
        <is>
          <t>Additional data</t>
        </is>
      </c>
      <c r="B349" s="82" t="n"/>
      <c r="C349" s="82" t="n"/>
      <c r="D349" s="82" t="n"/>
      <c r="E349" s="82" t="n"/>
      <c r="F349" s="82" t="n"/>
      <c r="G349" s="82" t="n"/>
      <c r="H349" s="82" t="n"/>
      <c r="I349" s="82" t="n"/>
      <c r="J349" s="81" t="n"/>
    </row>
    <row r="350">
      <c r="A350" s="74" t="inlineStr">
        <is>
          <t>Costs and speeds of modes for the urban population</t>
        </is>
      </c>
      <c r="B350" s="74" t="n"/>
      <c r="C350" s="76" t="n"/>
      <c r="D350" s="76" t="n"/>
      <c r="E350" s="76" t="n"/>
      <c r="F350" s="76" t="n"/>
      <c r="G350" s="76" t="n"/>
      <c r="H350" s="76" t="n"/>
      <c r="I350" s="76" t="n"/>
    </row>
    <row r="351">
      <c r="A351" s="77" t="inlineStr">
        <is>
          <t>Non-motorized transport (Walking, Biking)</t>
        </is>
      </c>
      <c r="B351" s="77" t="inlineStr">
        <is>
          <t>km/h</t>
        </is>
      </c>
      <c r="C351" s="71" t="n"/>
      <c r="D351" s="71" t="n"/>
      <c r="E351" s="71" t="n"/>
      <c r="F351" s="71" t="n"/>
      <c r="G351" s="71" t="n"/>
      <c r="H351" s="71" t="n"/>
      <c r="I351" s="71" t="n"/>
    </row>
    <row r="352">
      <c r="A352" s="77" t="inlineStr">
        <is>
          <t>Public transport - Bus</t>
        </is>
      </c>
      <c r="B352" s="77" t="inlineStr">
        <is>
          <t>km/h</t>
        </is>
      </c>
      <c r="C352" s="71" t="n"/>
      <c r="D352" s="71" t="n"/>
      <c r="E352" s="71" t="n"/>
      <c r="F352" s="71" t="n"/>
      <c r="G352" s="71" t="n"/>
      <c r="H352" s="71" t="n"/>
      <c r="I352" s="71" t="n"/>
    </row>
    <row r="353">
      <c r="A353" s="77" t="inlineStr">
        <is>
          <t>Public transport - Trains</t>
        </is>
      </c>
      <c r="B353" s="77" t="inlineStr">
        <is>
          <t>km/h</t>
        </is>
      </c>
      <c r="C353" s="71" t="n"/>
      <c r="D353" s="71" t="n"/>
      <c r="E353" s="71" t="n"/>
      <c r="F353" s="71" t="n"/>
      <c r="G353" s="71" t="n"/>
      <c r="H353" s="71" t="n"/>
      <c r="I353" s="71" t="n"/>
    </row>
    <row r="354">
      <c r="A354" s="77" t="inlineStr">
        <is>
          <t>Public transport - Boats</t>
        </is>
      </c>
      <c r="B354" s="77" t="inlineStr">
        <is>
          <t>km/h</t>
        </is>
      </c>
      <c r="C354" s="71" t="n"/>
      <c r="D354" s="71" t="n"/>
      <c r="E354" s="71" t="n"/>
      <c r="F354" s="71" t="n"/>
      <c r="G354" s="71" t="n"/>
      <c r="H354" s="71" t="n"/>
      <c r="I354" s="71" t="n"/>
    </row>
    <row r="355">
      <c r="A355" s="77" t="inlineStr">
        <is>
          <t>Public transport - Other road vehicles (e.g. taxis…)</t>
        </is>
      </c>
      <c r="B355" s="77" t="inlineStr">
        <is>
          <t>km/h</t>
        </is>
      </c>
      <c r="C355" s="71" t="n"/>
      <c r="D355" s="71" t="n"/>
      <c r="E355" s="71" t="n"/>
      <c r="F355" s="71" t="n"/>
      <c r="G355" s="71" t="n"/>
      <c r="H355" s="71" t="n"/>
      <c r="I355" s="71" t="n"/>
    </row>
    <row r="356">
      <c r="A356" s="77" t="inlineStr">
        <is>
          <t>Private mobility - 2/3W</t>
        </is>
      </c>
      <c r="B356" s="77" t="inlineStr">
        <is>
          <t>km/h</t>
        </is>
      </c>
      <c r="C356" s="71" t="n"/>
      <c r="D356" s="71" t="n"/>
      <c r="E356" s="71" t="n"/>
      <c r="F356" s="71" t="n"/>
      <c r="G356" s="71" t="n"/>
      <c r="H356" s="71" t="n"/>
      <c r="I356" s="71" t="n"/>
    </row>
    <row r="357">
      <c r="A357" s="77" t="inlineStr">
        <is>
          <t>Private mobility - Cars</t>
        </is>
      </c>
      <c r="B357" s="77" t="inlineStr">
        <is>
          <t>km/h</t>
        </is>
      </c>
      <c r="C357" s="71" t="n"/>
      <c r="D357" s="71" t="n"/>
      <c r="E357" s="71" t="n"/>
      <c r="F357" s="71" t="n"/>
      <c r="G357" s="71" t="n"/>
      <c r="H357" s="71" t="n"/>
      <c r="I357" s="71" t="n"/>
    </row>
    <row r="358">
      <c r="A358" s="77" t="inlineStr">
        <is>
          <t>Public and private mobility - Aircrafts</t>
        </is>
      </c>
      <c r="B358" s="77" t="inlineStr">
        <is>
          <t>km/h</t>
        </is>
      </c>
      <c r="C358" s="71" t="n"/>
      <c r="D358" s="71" t="n"/>
      <c r="E358" s="71" t="n"/>
      <c r="F358" s="71" t="n"/>
      <c r="G358" s="71" t="n"/>
      <c r="H358" s="71" t="n"/>
      <c r="I358" s="71" t="n"/>
    </row>
    <row r="359">
      <c r="A359" s="77" t="inlineStr">
        <is>
          <t>Non-motorized transport (Walking, Biking)</t>
        </is>
      </c>
      <c r="B359" s="77" t="inlineStr">
        <is>
          <t>USD 2020/pkm</t>
        </is>
      </c>
      <c r="C359" s="71" t="n"/>
      <c r="D359" s="71" t="n"/>
      <c r="E359" s="71" t="n"/>
      <c r="F359" s="71" t="n"/>
      <c r="G359" s="71" t="n"/>
      <c r="H359" s="71" t="n"/>
      <c r="I359" s="71" t="n"/>
    </row>
    <row r="360">
      <c r="A360" s="77" t="inlineStr">
        <is>
          <t>Public transport - Bus</t>
        </is>
      </c>
      <c r="B360" s="77" t="inlineStr">
        <is>
          <t>USD 2020/pkm</t>
        </is>
      </c>
      <c r="C360" s="71" t="n"/>
      <c r="D360" s="71" t="n"/>
      <c r="E360" s="71" t="n"/>
      <c r="F360" s="71" t="n"/>
      <c r="G360" s="71" t="n"/>
      <c r="H360" s="71" t="n"/>
      <c r="I360" s="71" t="n"/>
    </row>
    <row r="361">
      <c r="A361" s="77" t="inlineStr">
        <is>
          <t>Public transport - Trains</t>
        </is>
      </c>
      <c r="B361" s="77" t="inlineStr">
        <is>
          <t>USD 2020/pkm</t>
        </is>
      </c>
      <c r="C361" s="71" t="n"/>
      <c r="D361" s="71" t="n"/>
      <c r="E361" s="71" t="n"/>
      <c r="F361" s="71" t="n"/>
      <c r="G361" s="71" t="n"/>
      <c r="H361" s="71" t="n"/>
      <c r="I361" s="71" t="n"/>
    </row>
    <row r="362">
      <c r="A362" s="77" t="inlineStr">
        <is>
          <t>Public transport - Boats</t>
        </is>
      </c>
      <c r="B362" s="77" t="inlineStr">
        <is>
          <t>USD 2020/pkm</t>
        </is>
      </c>
      <c r="C362" s="71" t="n"/>
      <c r="D362" s="71" t="n"/>
      <c r="E362" s="71" t="n"/>
      <c r="F362" s="71" t="n"/>
      <c r="G362" s="71" t="n"/>
      <c r="H362" s="71" t="n"/>
      <c r="I362" s="71" t="n"/>
    </row>
    <row r="363">
      <c r="A363" s="77" t="inlineStr">
        <is>
          <t>Public transport - Other road vehicles (e.g. taxis…)</t>
        </is>
      </c>
      <c r="B363" s="77" t="inlineStr">
        <is>
          <t>USD 2020/pkm</t>
        </is>
      </c>
      <c r="C363" s="71" t="n"/>
      <c r="D363" s="71" t="n"/>
      <c r="E363" s="71" t="n"/>
      <c r="F363" s="71" t="n"/>
      <c r="G363" s="71" t="n"/>
      <c r="H363" s="71" t="n"/>
      <c r="I363" s="71" t="n"/>
    </row>
    <row r="364">
      <c r="A364" s="77" t="inlineStr">
        <is>
          <t>Private mobility - 2/3W</t>
        </is>
      </c>
      <c r="B364" s="77" t="inlineStr">
        <is>
          <t>USD 2020/pkm</t>
        </is>
      </c>
      <c r="C364" s="71" t="n"/>
      <c r="D364" s="71" t="n"/>
      <c r="E364" s="71" t="n"/>
      <c r="F364" s="71" t="n"/>
      <c r="G364" s="71" t="n"/>
      <c r="H364" s="71" t="n"/>
      <c r="I364" s="71" t="n"/>
    </row>
    <row r="365">
      <c r="A365" s="77" t="inlineStr">
        <is>
          <t>Private mobility - Cars</t>
        </is>
      </c>
      <c r="B365" s="77" t="inlineStr">
        <is>
          <t>USD 2020/pkm</t>
        </is>
      </c>
      <c r="C365" s="71" t="n"/>
      <c r="D365" s="71" t="n"/>
      <c r="E365" s="71" t="n"/>
      <c r="F365" s="71" t="n"/>
      <c r="G365" s="71" t="n"/>
      <c r="H365" s="71" t="n"/>
      <c r="I365" s="71" t="n"/>
    </row>
    <row r="366">
      <c r="A366" s="77" t="inlineStr">
        <is>
          <t>Public and private mobility - Aircrafts</t>
        </is>
      </c>
      <c r="B366" s="77" t="inlineStr">
        <is>
          <t>USD 2020/pkm</t>
        </is>
      </c>
      <c r="C366" s="71" t="n"/>
      <c r="D366" s="71" t="n"/>
      <c r="E366" s="71" t="n"/>
      <c r="F366" s="71" t="n"/>
      <c r="G366" s="71" t="n"/>
      <c r="H366" s="71" t="n"/>
      <c r="I366" s="71" t="n"/>
    </row>
    <row r="367">
      <c r="A367" s="74" t="inlineStr">
        <is>
          <t>Costs and speeds of modes for the rural population</t>
        </is>
      </c>
      <c r="B367" s="74" t="n"/>
      <c r="C367" s="76" t="n"/>
      <c r="D367" s="76" t="n"/>
      <c r="E367" s="76" t="n"/>
      <c r="F367" s="76" t="n"/>
      <c r="G367" s="76" t="n"/>
      <c r="H367" s="76" t="n"/>
      <c r="I367" s="76" t="n"/>
    </row>
    <row r="368">
      <c r="A368" s="77" t="inlineStr">
        <is>
          <t>Non-motorized transport (Walking, Biking)</t>
        </is>
      </c>
      <c r="B368" s="77" t="inlineStr">
        <is>
          <t>km/h</t>
        </is>
      </c>
      <c r="C368" s="71" t="n"/>
      <c r="D368" s="71" t="n"/>
      <c r="E368" s="71" t="n"/>
      <c r="F368" s="71" t="n"/>
      <c r="G368" s="71" t="n"/>
      <c r="H368" s="71" t="n"/>
      <c r="I368" s="71" t="n"/>
    </row>
    <row r="369">
      <c r="A369" s="77" t="inlineStr">
        <is>
          <t>Public transport - Bus</t>
        </is>
      </c>
      <c r="B369" s="77" t="inlineStr">
        <is>
          <t>km/h</t>
        </is>
      </c>
      <c r="C369" s="71" t="n"/>
      <c r="D369" s="71" t="n"/>
      <c r="E369" s="71" t="n"/>
      <c r="F369" s="71" t="n"/>
      <c r="G369" s="71" t="n"/>
      <c r="H369" s="71" t="n"/>
      <c r="I369" s="71" t="n"/>
    </row>
    <row r="370">
      <c r="A370" s="77" t="inlineStr">
        <is>
          <t>Public transport - Trains</t>
        </is>
      </c>
      <c r="B370" s="77" t="inlineStr">
        <is>
          <t>km/h</t>
        </is>
      </c>
      <c r="C370" s="71" t="n"/>
      <c r="D370" s="71" t="n"/>
      <c r="E370" s="71" t="n"/>
      <c r="F370" s="71" t="n"/>
      <c r="G370" s="71" t="n"/>
      <c r="H370" s="71" t="n"/>
      <c r="I370" s="71" t="n"/>
    </row>
    <row r="371">
      <c r="A371" s="77" t="inlineStr">
        <is>
          <t>Public transport - Boats</t>
        </is>
      </c>
      <c r="B371" s="77" t="inlineStr">
        <is>
          <t>km/h</t>
        </is>
      </c>
      <c r="C371" s="71" t="n"/>
      <c r="D371" s="71" t="n"/>
      <c r="E371" s="71" t="n"/>
      <c r="F371" s="71" t="n"/>
      <c r="G371" s="71" t="n"/>
      <c r="H371" s="71" t="n"/>
      <c r="I371" s="71" t="n"/>
    </row>
    <row r="372">
      <c r="A372" s="77" t="inlineStr">
        <is>
          <t>Public transport - Other road vehicles (e.g. taxis…)</t>
        </is>
      </c>
      <c r="B372" s="77" t="inlineStr">
        <is>
          <t>km/h</t>
        </is>
      </c>
      <c r="C372" s="71" t="n"/>
      <c r="D372" s="71" t="n"/>
      <c r="E372" s="71" t="n"/>
      <c r="F372" s="71" t="n"/>
      <c r="G372" s="71" t="n"/>
      <c r="H372" s="71" t="n"/>
      <c r="I372" s="71" t="n"/>
    </row>
    <row r="373">
      <c r="A373" s="77" t="inlineStr">
        <is>
          <t>Private mobility - 2/3W</t>
        </is>
      </c>
      <c r="B373" s="77" t="inlineStr">
        <is>
          <t>km/h</t>
        </is>
      </c>
      <c r="C373" s="71" t="n"/>
      <c r="D373" s="71" t="n"/>
      <c r="E373" s="71" t="n"/>
      <c r="F373" s="71" t="n"/>
      <c r="G373" s="71" t="n"/>
      <c r="H373" s="71" t="n"/>
      <c r="I373" s="71" t="n"/>
    </row>
    <row r="374">
      <c r="A374" s="77" t="inlineStr">
        <is>
          <t>Private mobility - Cars</t>
        </is>
      </c>
      <c r="B374" s="77" t="inlineStr">
        <is>
          <t>km/h</t>
        </is>
      </c>
      <c r="C374" s="71" t="n"/>
      <c r="D374" s="71" t="n"/>
      <c r="E374" s="71" t="n">
        <v>387.522755</v>
      </c>
      <c r="F374" s="71" t="n">
        <v>215.195828</v>
      </c>
      <c r="G374" s="71" t="n">
        <v>3.584627</v>
      </c>
      <c r="H374" s="71" t="n"/>
      <c r="I374" s="71" t="n"/>
    </row>
    <row r="375">
      <c r="A375" s="77" t="inlineStr">
        <is>
          <t>Public and private mobility - Aircrafts</t>
        </is>
      </c>
      <c r="B375" s="77" t="inlineStr">
        <is>
          <t>km/h</t>
        </is>
      </c>
      <c r="C375" s="71" t="n"/>
      <c r="D375" s="71" t="n"/>
      <c r="E375" s="71" t="n"/>
      <c r="F375" s="71" t="n"/>
      <c r="G375" s="71" t="n"/>
      <c r="H375" s="71" t="n"/>
      <c r="I375" s="71" t="n"/>
    </row>
    <row r="376">
      <c r="A376" s="77" t="inlineStr">
        <is>
          <t>Non-motorized transport (Walking, Biking)</t>
        </is>
      </c>
      <c r="B376" s="77" t="inlineStr">
        <is>
          <t>USD 2020/pkm</t>
        </is>
      </c>
      <c r="C376" s="71" t="n"/>
      <c r="D376" s="71" t="n"/>
      <c r="E376" s="71" t="n"/>
      <c r="F376" s="71" t="n"/>
      <c r="G376" s="71" t="n"/>
      <c r="H376" s="71" t="n"/>
      <c r="I376" s="71" t="n"/>
    </row>
    <row r="377">
      <c r="A377" s="77" t="inlineStr">
        <is>
          <t>Public transport - Bus</t>
        </is>
      </c>
      <c r="B377" s="77" t="inlineStr">
        <is>
          <t>USD 2020/pkm</t>
        </is>
      </c>
      <c r="C377" s="71" t="n"/>
      <c r="D377" s="71" t="n"/>
      <c r="E377" s="71" t="n">
        <v>0.020183</v>
      </c>
      <c r="F377" s="71" t="n">
        <v>16.108592</v>
      </c>
      <c r="G377" s="71" t="n">
        <v>11.383943</v>
      </c>
      <c r="H377" s="71" t="n"/>
      <c r="I377" s="71" t="n"/>
    </row>
    <row r="378">
      <c r="A378" s="77" t="inlineStr">
        <is>
          <t>Public transport - Trains</t>
        </is>
      </c>
      <c r="B378" s="77" t="inlineStr">
        <is>
          <t>USD 2020/pkm</t>
        </is>
      </c>
      <c r="C378" s="71" t="n"/>
      <c r="D378" s="71" t="n"/>
      <c r="E378" s="71" t="n"/>
      <c r="F378" s="71" t="n"/>
      <c r="G378" s="71" t="n"/>
      <c r="H378" s="71" t="n"/>
      <c r="I378" s="71" t="n"/>
    </row>
    <row r="379">
      <c r="A379" s="77" t="inlineStr">
        <is>
          <t>Public transport - Boats</t>
        </is>
      </c>
      <c r="B379" s="77" t="inlineStr">
        <is>
          <t>USD 2020/pkm</t>
        </is>
      </c>
      <c r="C379" s="71" t="n"/>
      <c r="D379" s="71" t="n"/>
      <c r="E379" s="71" t="n"/>
      <c r="F379" s="71" t="n"/>
      <c r="G379" s="71" t="n"/>
      <c r="H379" s="71" t="n"/>
      <c r="I379" s="71" t="n"/>
    </row>
    <row r="380">
      <c r="A380" s="77" t="inlineStr">
        <is>
          <t>Public transport - Other road vehicles (e.g. taxis…)</t>
        </is>
      </c>
      <c r="B380" s="77" t="inlineStr">
        <is>
          <t>USD 2020/pkm</t>
        </is>
      </c>
      <c r="C380" s="71" t="n"/>
      <c r="D380" s="71" t="n"/>
      <c r="E380" s="71" t="n"/>
      <c r="F380" s="71" t="n"/>
      <c r="G380" s="71" t="n"/>
      <c r="H380" s="71" t="n"/>
      <c r="I380" s="71" t="n"/>
    </row>
    <row r="381">
      <c r="A381" s="77" t="inlineStr">
        <is>
          <t>Private mobility - 2/3W</t>
        </is>
      </c>
      <c r="B381" s="77" t="inlineStr">
        <is>
          <t>USD 2020/pkm</t>
        </is>
      </c>
      <c r="C381" s="71" t="n"/>
      <c r="D381" s="71" t="n"/>
      <c r="E381" s="71" t="n"/>
      <c r="F381" s="71" t="n"/>
      <c r="G381" s="71" t="n"/>
      <c r="H381" s="71" t="n"/>
      <c r="I381" s="71" t="n"/>
    </row>
    <row r="382">
      <c r="A382" s="77" t="inlineStr">
        <is>
          <t>Private mobility - Cars</t>
        </is>
      </c>
      <c r="B382" s="77" t="inlineStr">
        <is>
          <t>USD 2020/pkm</t>
        </is>
      </c>
      <c r="C382" s="71" t="n"/>
      <c r="D382" s="71" t="n"/>
      <c r="E382" s="71" t="n"/>
      <c r="F382" s="71" t="n"/>
      <c r="G382" s="71" t="n"/>
      <c r="H382" s="71" t="n"/>
      <c r="I382" s="71" t="n"/>
    </row>
    <row r="383">
      <c r="A383" s="77" t="inlineStr">
        <is>
          <t>Public and private mobility - Aircrafts</t>
        </is>
      </c>
      <c r="B383" s="77" t="inlineStr">
        <is>
          <t>USD 2020/pkm</t>
        </is>
      </c>
      <c r="C383" s="71" t="n"/>
      <c r="D383" s="71" t="n"/>
      <c r="E383" s="71" t="n">
        <v>7.300838</v>
      </c>
      <c r="F383" s="71" t="n">
        <v>9.390031</v>
      </c>
      <c r="G383" s="71" t="n"/>
      <c r="H383" s="71" t="n"/>
      <c r="I383" s="71" t="n"/>
    </row>
    <row r="384">
      <c r="A384" s="81" t="n"/>
      <c r="B384" s="82" t="n"/>
      <c r="C384" s="82" t="n"/>
      <c r="D384" s="82" t="n"/>
      <c r="E384" s="82" t="n"/>
      <c r="F384" s="82" t="n"/>
      <c r="G384" s="82" t="n"/>
      <c r="H384" s="82" t="n"/>
      <c r="I384" s="82" t="n"/>
      <c r="J384" s="81" t="n"/>
    </row>
    <row r="385">
      <c r="A385" s="72" t="inlineStr">
        <is>
          <t>Other non-GHG polluants related to air pollution</t>
        </is>
      </c>
      <c r="B385" s="73" t="n"/>
      <c r="C385" s="73" t="n"/>
      <c r="D385" s="73" t="n"/>
      <c r="E385" s="73" t="n">
        <v>2.289184</v>
      </c>
      <c r="F385" s="73" t="n">
        <v>3.297618</v>
      </c>
      <c r="G385" s="73" t="n">
        <v>3.584627</v>
      </c>
      <c r="H385" s="73" t="n"/>
      <c r="I385" s="73" t="n"/>
      <c r="J385" s="81" t="n"/>
    </row>
    <row r="386">
      <c r="A386" s="80" t="inlineStr">
        <is>
          <t>NOx by types of fuels</t>
        </is>
      </c>
      <c r="B386" s="80" t="n"/>
      <c r="C386" s="76" t="n"/>
      <c r="D386" s="76" t="n"/>
      <c r="E386" s="76" t="n">
        <v>34.508166</v>
      </c>
      <c r="F386" s="76" t="n">
        <v>11.535272</v>
      </c>
      <c r="G386" s="76" t="n"/>
      <c r="H386" s="76" t="n"/>
      <c r="I386" s="76" t="n"/>
    </row>
    <row r="387">
      <c r="A387" s="79" t="inlineStr">
        <is>
          <t>Liquid fossil</t>
        </is>
      </c>
      <c r="B387" s="70" t="inlineStr">
        <is>
          <t>kt NOx</t>
        </is>
      </c>
      <c r="C387" s="71" t="n"/>
      <c r="D387" s="71" t="n"/>
      <c r="E387" s="71" t="n">
        <v>200.326637</v>
      </c>
      <c r="F387" s="71" t="n">
        <v>107.597914</v>
      </c>
      <c r="G387" s="71" t="n">
        <v>1.792313</v>
      </c>
      <c r="H387" s="71" t="n"/>
      <c r="I387" s="71" t="n"/>
    </row>
    <row r="388">
      <c r="A388" s="79" t="inlineStr">
        <is>
          <t>Natural gas</t>
        </is>
      </c>
      <c r="B388" s="70" t="inlineStr">
        <is>
          <t>kt NOx</t>
        </is>
      </c>
      <c r="C388" s="71" t="n"/>
      <c r="D388" s="71" t="n"/>
      <c r="E388" s="71" t="n">
        <v>336.879491</v>
      </c>
      <c r="F388" s="71" t="n">
        <v>207.081499</v>
      </c>
      <c r="G388" s="71" t="n">
        <v>11.383943</v>
      </c>
      <c r="H388" s="71" t="n"/>
      <c r="I388" s="71" t="n"/>
    </row>
    <row r="389">
      <c r="A389" s="79" t="inlineStr">
        <is>
          <t>Grey hydrogen</t>
        </is>
      </c>
      <c r="B389" s="70" t="inlineStr">
        <is>
          <t>kt NOx</t>
        </is>
      </c>
      <c r="C389" s="71" t="n"/>
      <c r="D389" s="71" t="n"/>
      <c r="E389" s="71" t="n">
        <v>11.025043</v>
      </c>
      <c r="F389" s="71" t="n">
        <v>15.881806</v>
      </c>
      <c r="G389" s="71" t="n">
        <v>17.264084</v>
      </c>
      <c r="H389" s="71" t="n"/>
      <c r="I389" s="71" t="n"/>
    </row>
    <row r="390">
      <c r="A390" s="79" t="inlineStr">
        <is>
          <t>Electricity</t>
        </is>
      </c>
      <c r="B390" s="70" t="inlineStr">
        <is>
          <t>kt NOx</t>
        </is>
      </c>
      <c r="C390" s="71" t="n"/>
      <c r="D390" s="71" t="n"/>
      <c r="E390" s="71" t="n">
        <v>0.010092</v>
      </c>
      <c r="F390" s="71" t="n">
        <v>8.054296000000001</v>
      </c>
      <c r="G390" s="71" t="n">
        <v>5.691971</v>
      </c>
      <c r="H390" s="71" t="n"/>
      <c r="I390" s="71" t="n"/>
    </row>
    <row r="391">
      <c r="A391" s="79" t="inlineStr">
        <is>
          <t>Liquid biofuels</t>
        </is>
      </c>
      <c r="B391" s="70" t="inlineStr">
        <is>
          <t>kt NOx</t>
        </is>
      </c>
      <c r="C391" s="71" t="n"/>
      <c r="D391" s="71" t="n"/>
      <c r="E391" s="71" t="n"/>
      <c r="F391" s="71" t="n"/>
      <c r="G391" s="71" t="n"/>
      <c r="H391" s="71" t="n"/>
      <c r="I391" s="71" t="n"/>
    </row>
    <row r="392">
      <c r="A392" s="79" t="inlineStr">
        <is>
          <t>Biogas</t>
        </is>
      </c>
      <c r="B392" s="70" t="inlineStr">
        <is>
          <t>kt NOx</t>
        </is>
      </c>
      <c r="C392" s="71" t="n"/>
      <c r="D392" s="71" t="n"/>
      <c r="E392" s="71" t="n"/>
      <c r="F392" s="71" t="n"/>
      <c r="G392" s="71" t="n"/>
      <c r="H392" s="71" t="n"/>
      <c r="I392" s="71" t="n"/>
    </row>
    <row r="393">
      <c r="A393" s="79" t="inlineStr">
        <is>
          <t>Renewable hydrogen</t>
        </is>
      </c>
      <c r="B393" s="70" t="inlineStr">
        <is>
          <t>kt NOx</t>
        </is>
      </c>
      <c r="C393" s="71" t="n"/>
      <c r="D393" s="71" t="n"/>
      <c r="E393" s="71" t="n"/>
      <c r="F393" s="71" t="n"/>
      <c r="G393" s="71" t="n"/>
      <c r="H393" s="71" t="n"/>
      <c r="I393" s="71" t="n"/>
    </row>
    <row r="394">
      <c r="A394" s="79" t="inlineStr">
        <is>
          <t>Others</t>
        </is>
      </c>
      <c r="B394" s="70" t="inlineStr">
        <is>
          <t>kt NOx</t>
        </is>
      </c>
      <c r="C394" s="71" t="n"/>
      <c r="D394" s="71" t="n"/>
      <c r="E394" s="71" t="n"/>
      <c r="F394" s="71" t="n"/>
      <c r="G394" s="71" t="n"/>
      <c r="H394" s="71" t="n"/>
      <c r="I394" s="71" t="n"/>
    </row>
    <row r="395">
      <c r="A395" s="80" t="inlineStr">
        <is>
          <t>NOx by modes</t>
        </is>
      </c>
      <c r="B395" s="80" t="n"/>
      <c r="C395" s="76" t="n"/>
      <c r="D395" s="76" t="n"/>
      <c r="E395" s="76" t="n"/>
      <c r="F395" s="76" t="n"/>
      <c r="G395" s="76" t="n"/>
      <c r="H395" s="76" t="n"/>
      <c r="I395" s="76" t="n"/>
    </row>
    <row r="396">
      <c r="A396" s="70" t="inlineStr">
        <is>
          <t>Public transport - Bus</t>
        </is>
      </c>
      <c r="B396" s="70" t="inlineStr">
        <is>
          <t>kt NOx</t>
        </is>
      </c>
      <c r="C396" s="71" t="n"/>
      <c r="D396" s="71" t="n"/>
      <c r="E396" s="71" t="n">
        <v>3.650419</v>
      </c>
      <c r="F396" s="71" t="n">
        <v>4.695016</v>
      </c>
      <c r="G396" s="71" t="n"/>
      <c r="H396" s="71" t="n"/>
      <c r="I396" s="71" t="n"/>
    </row>
    <row r="397">
      <c r="A397" s="70" t="inlineStr">
        <is>
          <t>Public transport - Trains</t>
        </is>
      </c>
      <c r="B397" s="70" t="inlineStr">
        <is>
          <t>kt NOx</t>
        </is>
      </c>
      <c r="C397" s="71" t="n"/>
      <c r="D397" s="71" t="n"/>
      <c r="E397" s="71" t="n"/>
      <c r="F397" s="71" t="n"/>
      <c r="G397" s="71" t="n"/>
      <c r="H397" s="71" t="n"/>
      <c r="I397" s="71" t="n"/>
    </row>
    <row r="398">
      <c r="A398" s="70" t="inlineStr">
        <is>
          <t>Public transport - Boats</t>
        </is>
      </c>
      <c r="B398" s="70" t="inlineStr">
        <is>
          <t>kt NOx</t>
        </is>
      </c>
      <c r="C398" s="71" t="n"/>
      <c r="D398" s="71" t="n"/>
      <c r="E398" s="71" t="n">
        <v>1.144592</v>
      </c>
      <c r="F398" s="71" t="n">
        <v>1.648809</v>
      </c>
      <c r="G398" s="71" t="n">
        <v>1.792313</v>
      </c>
      <c r="H398" s="71" t="n"/>
      <c r="I398" s="71" t="n"/>
    </row>
    <row r="399">
      <c r="A399" s="70" t="inlineStr">
        <is>
          <t>Public transport - Other road vehicles (e.g. taxis…)</t>
        </is>
      </c>
      <c r="B399" s="70" t="inlineStr">
        <is>
          <t>kt NOx</t>
        </is>
      </c>
      <c r="C399" s="71" t="n"/>
      <c r="D399" s="71" t="n"/>
      <c r="E399" s="71" t="n">
        <v>17.254083</v>
      </c>
      <c r="F399" s="71" t="n">
        <v>5.767636</v>
      </c>
      <c r="G399" s="71" t="n"/>
      <c r="H399" s="71" t="n"/>
      <c r="I399" s="71" t="n"/>
    </row>
    <row r="400">
      <c r="A400" s="70" t="inlineStr">
        <is>
          <t>Private mobility - 2/3W</t>
        </is>
      </c>
      <c r="B400" s="70" t="inlineStr">
        <is>
          <t>kt NOx</t>
        </is>
      </c>
      <c r="C400" s="71" t="n"/>
      <c r="D400" s="71" t="n"/>
      <c r="E400" s="71" t="n">
        <v>3.28263</v>
      </c>
      <c r="F400" s="71" t="n"/>
      <c r="G400" s="71" t="n"/>
      <c r="H400" s="71" t="n"/>
      <c r="I400" s="71" t="n"/>
    </row>
    <row r="401">
      <c r="A401" s="70" t="inlineStr">
        <is>
          <t>Private mobility - Cars</t>
        </is>
      </c>
      <c r="B401" s="70" t="inlineStr">
        <is>
          <t>kt NOx</t>
        </is>
      </c>
      <c r="C401" s="71" t="n"/>
      <c r="D401" s="71" t="n"/>
      <c r="E401" s="71" t="n">
        <v>168.439745</v>
      </c>
      <c r="F401" s="71" t="n">
        <v>103.54075</v>
      </c>
      <c r="G401" s="71" t="n">
        <v>5.691971</v>
      </c>
      <c r="H401" s="71" t="n"/>
      <c r="I401" s="71" t="n"/>
    </row>
    <row r="402">
      <c r="A402" s="70" t="inlineStr">
        <is>
          <t>Public and private mobility - Aircrafts</t>
        </is>
      </c>
      <c r="B402" s="70" t="inlineStr">
        <is>
          <t>kt NOx</t>
        </is>
      </c>
      <c r="C402" s="71" t="n"/>
      <c r="D402" s="71" t="n"/>
      <c r="E402" s="71" t="n">
        <v>5.512522</v>
      </c>
      <c r="F402" s="71" t="n">
        <v>7.940903</v>
      </c>
      <c r="G402" s="71" t="n">
        <v>8.632042</v>
      </c>
      <c r="H402" s="71" t="n"/>
      <c r="I402" s="71" t="n"/>
    </row>
    <row r="403">
      <c r="A403" s="81" t="n"/>
      <c r="B403" s="82" t="n"/>
      <c r="C403" s="82" t="n"/>
      <c r="D403" s="82" t="n"/>
      <c r="E403" s="82" t="n"/>
      <c r="F403" s="82" t="n"/>
      <c r="G403" s="82" t="n"/>
      <c r="H403" s="82" t="n"/>
      <c r="I403" s="82" t="n"/>
    </row>
    <row r="404">
      <c r="A404" s="81" t="n"/>
      <c r="B404" s="82" t="n"/>
      <c r="C404" s="82" t="n"/>
      <c r="D404" s="82" t="n"/>
      <c r="E404" s="82" t="n"/>
      <c r="F404" s="82" t="n"/>
      <c r="G404" s="82" t="n"/>
      <c r="H404" s="82" t="n"/>
      <c r="I404" s="82" t="n"/>
      <c r="J404" s="81" t="n"/>
    </row>
    <row r="405">
      <c r="A405" s="81" t="n"/>
      <c r="B405" s="82" t="n"/>
      <c r="C405" s="82" t="n"/>
      <c r="D405" s="82" t="n"/>
      <c r="E405" s="82" t="n"/>
      <c r="F405" s="82" t="n"/>
      <c r="G405" s="82" t="n"/>
      <c r="H405" s="82" t="n"/>
      <c r="I405" s="82" t="n"/>
      <c r="J405" s="81" t="n"/>
    </row>
    <row r="406">
      <c r="A406" s="81" t="n"/>
      <c r="B406" s="82" t="n"/>
      <c r="C406" s="82" t="n"/>
      <c r="D406" s="82" t="n"/>
      <c r="E406" s="82" t="n"/>
      <c r="F406" s="82" t="n"/>
      <c r="G406" s="82" t="n"/>
      <c r="H406" s="82" t="n"/>
      <c r="I406" s="82" t="n"/>
      <c r="J406" s="81" t="n"/>
    </row>
    <row r="407">
      <c r="A407" s="81" t="n"/>
      <c r="B407" s="82" t="n"/>
      <c r="C407" s="82" t="n"/>
      <c r="D407" s="82" t="n"/>
      <c r="E407" s="82" t="n"/>
      <c r="F407" s="82" t="n"/>
      <c r="G407" s="82" t="n"/>
      <c r="H407" s="82" t="n"/>
      <c r="I407" s="82" t="n"/>
      <c r="J407" s="81" t="n"/>
    </row>
    <row r="408">
      <c r="A408" s="81" t="n"/>
      <c r="B408" s="82" t="n"/>
      <c r="C408" s="82" t="n"/>
      <c r="D408" s="82" t="n"/>
      <c r="E408" s="82" t="n"/>
      <c r="F408" s="82" t="n"/>
      <c r="G408" s="82" t="n"/>
      <c r="H408" s="82" t="n"/>
      <c r="I408" s="82" t="n"/>
      <c r="J408" s="81" t="n"/>
    </row>
    <row r="409">
      <c r="A409" s="81" t="n"/>
      <c r="B409" s="82" t="n"/>
      <c r="C409" s="82" t="n"/>
      <c r="D409" s="82" t="n"/>
      <c r="E409" s="82" t="n"/>
      <c r="F409" s="82" t="n"/>
      <c r="G409" s="82" t="n"/>
      <c r="H409" s="82" t="n"/>
      <c r="I409" s="82" t="n"/>
      <c r="J409" s="81" t="n"/>
    </row>
    <row r="410">
      <c r="A410" s="81" t="n"/>
      <c r="B410" s="82" t="n"/>
      <c r="C410" s="82" t="n"/>
      <c r="D410" s="82" t="n"/>
      <c r="E410" s="82" t="n"/>
      <c r="F410" s="82" t="n"/>
      <c r="G410" s="82" t="n"/>
      <c r="H410" s="82" t="n"/>
      <c r="I410" s="82" t="n"/>
      <c r="J410" s="81" t="n"/>
    </row>
    <row r="411">
      <c r="A411" s="81" t="n"/>
      <c r="B411" s="82" t="n"/>
      <c r="C411" s="82" t="n"/>
      <c r="D411" s="82" t="n"/>
      <c r="E411" s="82" t="n"/>
      <c r="F411" s="82" t="n"/>
      <c r="G411" s="82" t="n"/>
      <c r="H411" s="82" t="n"/>
      <c r="I411" s="82" t="n"/>
      <c r="J411" s="81" t="n"/>
    </row>
    <row r="412">
      <c r="A412" s="81" t="n"/>
      <c r="B412" s="82" t="n"/>
      <c r="C412" s="82" t="n"/>
      <c r="D412" s="82" t="n"/>
      <c r="E412" s="82" t="n"/>
      <c r="F412" s="82" t="n"/>
      <c r="G412" s="82" t="n"/>
      <c r="H412" s="82" t="n"/>
      <c r="I412" s="82" t="n"/>
      <c r="J412" s="81" t="n"/>
    </row>
    <row r="413">
      <c r="A413" s="81" t="n"/>
      <c r="B413" s="82" t="n"/>
      <c r="C413" s="82" t="n"/>
      <c r="D413" s="82" t="n"/>
      <c r="E413" s="82" t="n"/>
      <c r="F413" s="82" t="n"/>
      <c r="G413" s="82" t="n"/>
      <c r="H413" s="82" t="n"/>
      <c r="I413" s="82" t="n"/>
      <c r="J413" s="81" t="n"/>
    </row>
    <row r="414">
      <c r="A414" s="81" t="n"/>
      <c r="B414" s="82" t="n"/>
      <c r="C414" s="82" t="n"/>
      <c r="D414" s="82" t="n"/>
      <c r="E414" s="82" t="n"/>
      <c r="F414" s="82" t="n"/>
      <c r="G414" s="82" t="n"/>
      <c r="H414" s="82" t="n"/>
      <c r="I414" s="82" t="n"/>
      <c r="J414" s="81" t="n"/>
    </row>
    <row r="415">
      <c r="A415" s="81" t="n"/>
      <c r="B415" s="82" t="n"/>
      <c r="C415" s="82" t="n"/>
      <c r="D415" s="82" t="n"/>
      <c r="E415" s="82" t="n"/>
      <c r="F415" s="82" t="n"/>
      <c r="G415" s="82" t="n"/>
      <c r="H415" s="82" t="n"/>
      <c r="I415" s="82" t="n"/>
      <c r="J415" s="81" t="n"/>
    </row>
    <row r="416">
      <c r="A416" s="81" t="n"/>
      <c r="B416" s="82" t="n"/>
      <c r="C416" s="82" t="n"/>
      <c r="D416" s="82" t="n"/>
      <c r="E416" s="82" t="n"/>
      <c r="F416" s="82" t="n"/>
      <c r="G416" s="82" t="n"/>
      <c r="H416" s="82" t="n"/>
      <c r="I416" s="82" t="n"/>
      <c r="J416" s="81" t="n"/>
    </row>
    <row r="417">
      <c r="A417" s="81" t="n"/>
      <c r="B417" s="82" t="n"/>
      <c r="C417" s="82" t="n"/>
      <c r="D417" s="82" t="n"/>
      <c r="E417" s="82" t="n"/>
      <c r="F417" s="82" t="n"/>
      <c r="G417" s="82" t="n"/>
      <c r="H417" s="82" t="n"/>
      <c r="I417" s="82" t="n"/>
      <c r="J417" s="81" t="n"/>
    </row>
    <row r="418">
      <c r="A418" s="81" t="n"/>
      <c r="B418" s="82" t="n"/>
      <c r="C418" s="82" t="n"/>
      <c r="D418" s="82" t="n"/>
      <c r="E418" s="82" t="n"/>
      <c r="F418" s="82" t="n"/>
      <c r="G418" s="82" t="n"/>
      <c r="H418" s="82" t="n"/>
      <c r="I418" s="82" t="n"/>
      <c r="J418" s="81" t="n"/>
    </row>
    <row r="419">
      <c r="A419" s="81" t="n"/>
      <c r="B419" s="82" t="n"/>
      <c r="C419" s="82" t="n"/>
      <c r="D419" s="82" t="n"/>
      <c r="E419" s="82" t="n"/>
      <c r="F419" s="82" t="n"/>
      <c r="G419" s="82" t="n"/>
      <c r="H419" s="82" t="n"/>
      <c r="I419" s="82" t="n"/>
      <c r="J419" s="81" t="n"/>
    </row>
  </sheetData>
  <mergeCells count="15">
    <mergeCell ref="A337:B337"/>
    <mergeCell ref="A341:B341"/>
    <mergeCell ref="A333:B333"/>
    <mergeCell ref="A342:B342"/>
    <mergeCell ref="A336:B336"/>
    <mergeCell ref="A332:B332"/>
    <mergeCell ref="A331:B331"/>
    <mergeCell ref="A335:B335"/>
    <mergeCell ref="A346:J346"/>
    <mergeCell ref="A347:J347"/>
    <mergeCell ref="A340:B340"/>
    <mergeCell ref="A339:B339"/>
    <mergeCell ref="A334:B334"/>
    <mergeCell ref="A343:B343"/>
    <mergeCell ref="A338:B338"/>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4"/>
  <sheetViews>
    <sheetView topLeftCell="A6" zoomScale="85" zoomScaleNormal="85" workbookViewId="0">
      <selection activeCell="A6" sqref="A6"/>
    </sheetView>
  </sheetViews>
  <sheetFormatPr baseColWidth="8" defaultColWidth="11.5546875" defaultRowHeight="14.4"/>
  <cols>
    <col width="36.5546875" customWidth="1" min="1" max="1"/>
    <col width="56" customWidth="1" min="2" max="2"/>
    <col width="50.5546875" customWidth="1" min="3" max="3"/>
    <col width="98" customWidth="1" min="4" max="4"/>
    <col width="36.5546875" customWidth="1" min="5" max="5"/>
  </cols>
  <sheetData>
    <row r="1" ht="15.6" customHeight="1">
      <c r="A1" s="83" t="inlineStr">
        <is>
          <t>The Pathways Design Framework: FREIGHT STORYLINE</t>
        </is>
      </c>
      <c r="B1" s="83" t="n"/>
      <c r="C1" s="83" t="n"/>
      <c r="D1" s="83" t="n"/>
      <c r="E1" s="83" t="n"/>
    </row>
    <row r="2" ht="15.6" customHeight="1">
      <c r="A2" s="2" t="inlineStr">
        <is>
          <t>version Aug 2023</t>
        </is>
      </c>
      <c r="B2" s="83" t="n"/>
      <c r="C2" s="83" t="n"/>
      <c r="D2" s="83" t="n"/>
      <c r="E2" s="83" t="n"/>
    </row>
    <row r="3" ht="15.6" customHeight="1">
      <c r="A3" s="84" t="inlineStr">
        <is>
          <t>Scenario Name:</t>
        </is>
      </c>
      <c r="B3" s="174">
        <f>'User guide'!B12</f>
        <v/>
      </c>
      <c r="C3" s="85" t="n"/>
      <c r="D3" s="84" t="n"/>
      <c r="E3" s="84" t="n"/>
    </row>
    <row r="4">
      <c r="A4" s="86" t="n"/>
      <c r="B4" s="86" t="n"/>
      <c r="C4" s="86" t="n"/>
      <c r="D4" s="86" t="n"/>
      <c r="E4" s="87" t="n"/>
    </row>
    <row r="5" ht="31.2" customHeight="1">
      <c r="A5" s="40" t="inlineStr">
        <is>
          <t>Parts of the narratives</t>
        </is>
      </c>
      <c r="B5" s="88" t="inlineStr">
        <is>
          <t>Descriptions of changes over the time period 1: from short to medium term (now to 2030-35)</t>
        </is>
      </c>
      <c r="C5" s="88" t="inlineStr">
        <is>
          <t>Descriptions of changes over the time period 2: from medium to long-term (2030-35 to 2050-70)</t>
        </is>
      </c>
      <c r="D5" s="40" t="inlineStr">
        <is>
          <t>Guiding questions &amp; elements to support your "descriptions of changes" (Column B &amp; C)</t>
        </is>
      </c>
      <c r="E5" s="88" t="inlineStr">
        <is>
          <t>Notes/comments</t>
        </is>
      </c>
    </row>
    <row r="6" ht="257.25" customHeight="1">
      <c r="A6" s="41" t="inlineStr">
        <is>
          <t xml:space="preserve">Summary of the main drivers of FREIGHT decarbonization and key other sustainable development priorities </t>
        </is>
      </c>
      <c r="B6" s="42" t="n"/>
      <c r="C6" s="42" t="n"/>
      <c r="D6" s="151" t="inlineStr">
        <is>
          <t>Please summarize what are the main explanatory drivers of changes in:
- The freight transport demand (tons &amp; km)
- The modal structure (% modes)
- The energy efficiency gains related to the loading factors and empty running factors (tons/vkm, %vkm)
- The energy efficiency gains of the different vehicle traffics (MJ/HGV-vkm; MJ/LCV-vkm; ...)
- The penetration of low emission technologies in vehicle stock and fuels (% BEV in different stocks, % FCEV, ...)
- The changes in the carbon content of liquid fuel used, gaseous fuel used and electricity (% biofuels in blended fuels, electricity carbon content, ...)</t>
        </is>
      </c>
      <c r="E6" s="89" t="n"/>
    </row>
    <row r="7" ht="15.6" customHeight="1">
      <c r="A7" s="40" t="n"/>
      <c r="B7" s="40" t="n"/>
      <c r="C7" s="40" t="n"/>
      <c r="D7" s="40" t="n"/>
      <c r="E7" s="40" t="n"/>
    </row>
    <row r="8" ht="287.25" customHeight="1">
      <c r="A8" s="41" t="inlineStr">
        <is>
          <t>1) The future demographic, economic, spatial and socio-cultural structure of consumption, production and trading patterns</t>
        </is>
      </c>
      <c r="B8" s="42" t="n"/>
      <c r="C8" s="42" t="n"/>
      <c r="D8" s="151"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8" s="89" t="inlineStr">
        <is>
          <t>DOC POUR FRANCOIS TAINTURIER !!</t>
        </is>
      </c>
    </row>
    <row r="9" ht="270.75" customHeight="1">
      <c r="A9" s="41" t="inlineStr">
        <is>
          <t>2) The development and management of transport and logistics infrastructures</t>
        </is>
      </c>
      <c r="B9" s="42" t="n"/>
      <c r="C9" s="42" t="n"/>
      <c r="D9" s="151"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9" s="171" t="n"/>
    </row>
    <row r="10" ht="217.5" customHeight="1">
      <c r="A10" s="41" t="inlineStr">
        <is>
          <t>3) The development of vehicles, trucks technologies and penetration in the stock</t>
        </is>
      </c>
      <c r="B10" s="42" t="n"/>
      <c r="C10" s="42" t="n"/>
      <c r="D10" s="151"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10" s="89" t="n"/>
    </row>
    <row r="11" ht="379.5" customHeight="1">
      <c r="A11" s="58" t="inlineStr">
        <is>
          <t>4) The organisation of logistics operations (supply and delivery), modal and vehicle choices</t>
        </is>
      </c>
      <c r="B11" s="42" t="n"/>
      <c r="C11" s="42" t="n"/>
      <c r="D11" s="151"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11" s="89" t="n"/>
    </row>
    <row r="12" ht="186.75" customHeight="1">
      <c r="A12" s="41" t="inlineStr">
        <is>
          <t>5) The production and distribution of fuels</t>
        </is>
      </c>
      <c r="B12" s="42" t="n"/>
      <c r="C12" s="42" t="n"/>
      <c r="D12" s="151"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2" s="89" t="n"/>
    </row>
    <row r="13">
      <c r="A13" s="87" t="n"/>
      <c r="B13" s="87" t="n"/>
      <c r="C13" s="87" t="n"/>
      <c r="D13" s="86" t="n"/>
      <c r="E13" s="86" t="n"/>
    </row>
    <row r="14">
      <c r="A14" s="86" t="n"/>
      <c r="B14" s="86" t="n"/>
      <c r="C14" s="86" t="n"/>
      <c r="D14" s="86" t="n"/>
      <c r="E14" s="86"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2024-05-28T14:10:12Z</dcterms:modified>
</cp:coreProperties>
</file>