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tan\Downloads\"/>
    </mc:Choice>
  </mc:AlternateContent>
  <xr:revisionPtr revIDLastSave="0" documentId="8_{D25583F0-EDFF-4A0F-82BC-D5FEDDD25685}" xr6:coauthVersionLast="47" xr6:coauthVersionMax="47" xr10:uidLastSave="{00000000-0000-0000-0000-000000000000}"/>
  <bookViews>
    <workbookView xWindow="-120" yWindow="-120" windowWidth="20730" windowHeight="11040" xr2:uid="{CEF70957-422F-445B-986A-2105E37BE1CB}"/>
  </bookViews>
  <sheets>
    <sheet name="Sheet3" sheetId="1" r:id="rId1"/>
  </sheets>
  <externalReferences>
    <externalReference r:id="rId2"/>
  </externalReferences>
  <definedNames>
    <definedName name="Data_5">#REF!</definedName>
    <definedName name="solver_adj" localSheetId="0" hidden="1">Sheet3!$H$3:$H$7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Sheet3!$H$3:$H$7</definedName>
    <definedName name="solver_lhs2" localSheetId="0" hidden="1">Sheet3!$H$3:$H$7</definedName>
    <definedName name="solver_lhs3" localSheetId="0" hidden="1">Sheet3!$H$3:$H$7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Sheet3!$T$3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100</definedName>
    <definedName name="solver_rhs2" localSheetId="0" hidden="1">"integer"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R34" i="1"/>
  <c r="R32" i="1"/>
  <c r="M7" i="1"/>
  <c r="L7" i="1"/>
  <c r="K7" i="1"/>
  <c r="J7" i="1"/>
  <c r="R35" i="1" s="1"/>
  <c r="I7" i="1"/>
  <c r="M6" i="1"/>
  <c r="L6" i="1"/>
  <c r="K6" i="1"/>
  <c r="J6" i="1"/>
  <c r="Q65" i="1" s="1"/>
  <c r="I6" i="1"/>
  <c r="Q68" i="1" s="1"/>
  <c r="M5" i="1"/>
  <c r="L5" i="1"/>
  <c r="K5" i="1"/>
  <c r="P101" i="1" s="1"/>
  <c r="J5" i="1"/>
  <c r="I5" i="1"/>
  <c r="M4" i="1"/>
  <c r="L4" i="1"/>
  <c r="K4" i="1"/>
  <c r="J4" i="1"/>
  <c r="I4" i="1"/>
  <c r="O13" i="1" s="1"/>
  <c r="M3" i="1"/>
  <c r="L3" i="1"/>
  <c r="K3" i="1"/>
  <c r="J3" i="1"/>
  <c r="I3" i="1"/>
  <c r="F2" i="1"/>
  <c r="E2" i="1"/>
  <c r="D2" i="1"/>
  <c r="C2" i="1"/>
  <c r="B2" i="1"/>
  <c r="F1" i="1"/>
  <c r="E1" i="1"/>
  <c r="D1" i="1"/>
  <c r="C1" i="1"/>
  <c r="B1" i="1"/>
  <c r="O15" i="1" l="1"/>
  <c r="O17" i="1"/>
  <c r="O19" i="1"/>
  <c r="O21" i="1"/>
  <c r="O23" i="1"/>
  <c r="O25" i="1"/>
  <c r="O27" i="1"/>
  <c r="O29" i="1"/>
  <c r="O31" i="1"/>
  <c r="Q66" i="1"/>
  <c r="N37" i="1"/>
  <c r="N35" i="1"/>
  <c r="S35" i="1" s="1"/>
  <c r="T35" i="1" s="1"/>
  <c r="N33" i="1"/>
  <c r="N36" i="1"/>
  <c r="N34" i="1"/>
  <c r="N32" i="1"/>
  <c r="S32" i="1" s="1"/>
  <c r="T32" i="1" s="1"/>
  <c r="Q61" i="1"/>
  <c r="Q69" i="1"/>
  <c r="N95" i="1"/>
  <c r="O11" i="1"/>
  <c r="O12" i="1"/>
  <c r="R33" i="1"/>
  <c r="Q64" i="1"/>
  <c r="O110" i="1"/>
  <c r="O108" i="1"/>
  <c r="O106" i="1"/>
  <c r="O104" i="1"/>
  <c r="O102" i="1"/>
  <c r="O103" i="1"/>
  <c r="O99" i="1"/>
  <c r="O97" i="1"/>
  <c r="O95" i="1"/>
  <c r="O93" i="1"/>
  <c r="O91" i="1"/>
  <c r="O101" i="1"/>
  <c r="O94" i="1"/>
  <c r="O89" i="1"/>
  <c r="O96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90" i="1"/>
  <c r="O88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107" i="1"/>
  <c r="O100" i="1"/>
  <c r="O70" i="1"/>
  <c r="O69" i="1"/>
  <c r="O68" i="1"/>
  <c r="O67" i="1"/>
  <c r="O66" i="1"/>
  <c r="O65" i="1"/>
  <c r="O64" i="1"/>
  <c r="O63" i="1"/>
  <c r="O62" i="1"/>
  <c r="O61" i="1"/>
  <c r="O98" i="1"/>
  <c r="O105" i="1"/>
  <c r="O92" i="1"/>
  <c r="P109" i="1"/>
  <c r="P31" i="1"/>
  <c r="P29" i="1"/>
  <c r="P27" i="1"/>
  <c r="P25" i="1"/>
  <c r="P23" i="1"/>
  <c r="P21" i="1"/>
  <c r="P20" i="1"/>
  <c r="P18" i="1"/>
  <c r="P16" i="1"/>
  <c r="P30" i="1"/>
  <c r="P28" i="1"/>
  <c r="P26" i="1"/>
  <c r="P24" i="1"/>
  <c r="P22" i="1"/>
  <c r="P19" i="1"/>
  <c r="P17" i="1"/>
  <c r="P15" i="1"/>
  <c r="P14" i="1"/>
  <c r="O14" i="1"/>
  <c r="O16" i="1"/>
  <c r="O18" i="1"/>
  <c r="O20" i="1"/>
  <c r="O22" i="1"/>
  <c r="O24" i="1"/>
  <c r="O26" i="1"/>
  <c r="O28" i="1"/>
  <c r="O30" i="1"/>
  <c r="Q62" i="1"/>
  <c r="Q70" i="1"/>
  <c r="Q89" i="1"/>
  <c r="P72" i="1"/>
  <c r="P74" i="1"/>
  <c r="N98" i="1"/>
  <c r="Q110" i="1"/>
  <c r="Q109" i="1"/>
  <c r="Q108" i="1"/>
  <c r="Q107" i="1"/>
  <c r="Q106" i="1"/>
  <c r="Q105" i="1"/>
  <c r="Q104" i="1"/>
  <c r="Q103" i="1"/>
  <c r="Q102" i="1"/>
  <c r="Q101" i="1"/>
  <c r="Q99" i="1"/>
  <c r="Q96" i="1"/>
  <c r="Q91" i="1"/>
  <c r="Q98" i="1"/>
  <c r="Q93" i="1"/>
  <c r="Q90" i="1"/>
  <c r="Q88" i="1"/>
  <c r="Q100" i="1"/>
  <c r="Q73" i="1"/>
  <c r="Q71" i="1"/>
  <c r="Q97" i="1"/>
  <c r="Q94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92" i="1"/>
  <c r="Q74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28" i="1"/>
  <c r="Q27" i="1"/>
  <c r="Q25" i="1"/>
  <c r="Q24" i="1"/>
  <c r="Q21" i="1"/>
  <c r="Q19" i="1"/>
  <c r="Q18" i="1"/>
  <c r="Q15" i="1"/>
  <c r="Q14" i="1"/>
  <c r="Q11" i="1"/>
  <c r="Q95" i="1"/>
  <c r="Q30" i="1"/>
  <c r="Q29" i="1"/>
  <c r="Q26" i="1"/>
  <c r="Q23" i="1"/>
  <c r="Q22" i="1"/>
  <c r="Q20" i="1"/>
  <c r="Q17" i="1"/>
  <c r="Q16" i="1"/>
  <c r="Q13" i="1"/>
  <c r="Q12" i="1"/>
  <c r="Q72" i="1"/>
  <c r="P11" i="1"/>
  <c r="P12" i="1"/>
  <c r="P13" i="1"/>
  <c r="Q63" i="1"/>
  <c r="Q67" i="1"/>
  <c r="O109" i="1"/>
  <c r="P32" i="1"/>
  <c r="P34" i="1"/>
  <c r="P36" i="1"/>
  <c r="P38" i="1"/>
  <c r="P40" i="1"/>
  <c r="P42" i="1"/>
  <c r="P44" i="1"/>
  <c r="P46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N87" i="1"/>
  <c r="S87" i="1" s="1"/>
  <c r="T87" i="1" s="1"/>
  <c r="N86" i="1"/>
  <c r="N85" i="1"/>
  <c r="N84" i="1"/>
  <c r="N83" i="1"/>
  <c r="S83" i="1" s="1"/>
  <c r="T83" i="1" s="1"/>
  <c r="N82" i="1"/>
  <c r="N81" i="1"/>
  <c r="N80" i="1"/>
  <c r="N79" i="1"/>
  <c r="S79" i="1" s="1"/>
  <c r="T79" i="1" s="1"/>
  <c r="N78" i="1"/>
  <c r="N77" i="1"/>
  <c r="N76" i="1"/>
  <c r="N75" i="1"/>
  <c r="S75" i="1" s="1"/>
  <c r="T75" i="1" s="1"/>
  <c r="N74" i="1"/>
  <c r="N73" i="1"/>
  <c r="N72" i="1"/>
  <c r="N71" i="1"/>
  <c r="S71" i="1" s="1"/>
  <c r="T71" i="1" s="1"/>
  <c r="N70" i="1"/>
  <c r="N69" i="1"/>
  <c r="N68" i="1"/>
  <c r="S68" i="1" s="1"/>
  <c r="T68" i="1" s="1"/>
  <c r="N67" i="1"/>
  <c r="S67" i="1" s="1"/>
  <c r="T67" i="1" s="1"/>
  <c r="N66" i="1"/>
  <c r="N65" i="1"/>
  <c r="N64" i="1"/>
  <c r="S64" i="1" s="1"/>
  <c r="T64" i="1" s="1"/>
  <c r="N63" i="1"/>
  <c r="S63" i="1" s="1"/>
  <c r="T63" i="1" s="1"/>
  <c r="N62" i="1"/>
  <c r="N61" i="1"/>
  <c r="N110" i="1"/>
  <c r="N109" i="1"/>
  <c r="S109" i="1" s="1"/>
  <c r="T109" i="1" s="1"/>
  <c r="N106" i="1"/>
  <c r="N101" i="1"/>
  <c r="N107" i="1"/>
  <c r="N105" i="1"/>
  <c r="N103" i="1"/>
  <c r="N100" i="1"/>
  <c r="N97" i="1"/>
  <c r="N92" i="1"/>
  <c r="S92" i="1" s="1"/>
  <c r="T92" i="1" s="1"/>
  <c r="N108" i="1"/>
  <c r="N99" i="1"/>
  <c r="N94" i="1"/>
  <c r="N91" i="1"/>
  <c r="S91" i="1" s="1"/>
  <c r="T91" i="1" s="1"/>
  <c r="N89" i="1"/>
  <c r="N104" i="1"/>
  <c r="N96" i="1"/>
  <c r="S96" i="1" s="1"/>
  <c r="T96" i="1" s="1"/>
  <c r="N93" i="1"/>
  <c r="S93" i="1" s="1"/>
  <c r="T93" i="1" s="1"/>
  <c r="N90" i="1"/>
  <c r="N88" i="1"/>
  <c r="N60" i="1"/>
  <c r="S60" i="1" s="1"/>
  <c r="T60" i="1" s="1"/>
  <c r="N59" i="1"/>
  <c r="S59" i="1" s="1"/>
  <c r="T59" i="1" s="1"/>
  <c r="N58" i="1"/>
  <c r="N57" i="1"/>
  <c r="N56" i="1"/>
  <c r="S56" i="1" s="1"/>
  <c r="T56" i="1" s="1"/>
  <c r="N55" i="1"/>
  <c r="S55" i="1" s="1"/>
  <c r="T55" i="1" s="1"/>
  <c r="N54" i="1"/>
  <c r="N53" i="1"/>
  <c r="N52" i="1"/>
  <c r="S52" i="1" s="1"/>
  <c r="T52" i="1" s="1"/>
  <c r="N51" i="1"/>
  <c r="S51" i="1" s="1"/>
  <c r="T51" i="1" s="1"/>
  <c r="N50" i="1"/>
  <c r="N49" i="1"/>
  <c r="N48" i="1"/>
  <c r="S48" i="1" s="1"/>
  <c r="T48" i="1" s="1"/>
  <c r="N47" i="1"/>
  <c r="S47" i="1" s="1"/>
  <c r="T47" i="1" s="1"/>
  <c r="N46" i="1"/>
  <c r="N45" i="1"/>
  <c r="N44" i="1"/>
  <c r="S44" i="1" s="1"/>
  <c r="T44" i="1" s="1"/>
  <c r="N43" i="1"/>
  <c r="S43" i="1" s="1"/>
  <c r="T43" i="1" s="1"/>
  <c r="N42" i="1"/>
  <c r="N41" i="1"/>
  <c r="N40" i="1"/>
  <c r="S40" i="1" s="1"/>
  <c r="T40" i="1" s="1"/>
  <c r="N39" i="1"/>
  <c r="S39" i="1" s="1"/>
  <c r="T39" i="1" s="1"/>
  <c r="N38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108" i="1"/>
  <c r="P105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110" i="1"/>
  <c r="P106" i="1"/>
  <c r="P104" i="1"/>
  <c r="P102" i="1"/>
  <c r="P107" i="1"/>
  <c r="P70" i="1"/>
  <c r="P69" i="1"/>
  <c r="P68" i="1"/>
  <c r="P67" i="1"/>
  <c r="P66" i="1"/>
  <c r="P65" i="1"/>
  <c r="P64" i="1"/>
  <c r="P63" i="1"/>
  <c r="P62" i="1"/>
  <c r="P61" i="1"/>
  <c r="P103" i="1"/>
  <c r="P73" i="1"/>
  <c r="P71" i="1"/>
  <c r="P33" i="1"/>
  <c r="P35" i="1"/>
  <c r="P37" i="1"/>
  <c r="P39" i="1"/>
  <c r="P41" i="1"/>
  <c r="P43" i="1"/>
  <c r="P45" i="1"/>
  <c r="P47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N11" i="1"/>
  <c r="R11" i="1"/>
  <c r="N12" i="1"/>
  <c r="S12" i="1" s="1"/>
  <c r="T12" i="1" s="1"/>
  <c r="R12" i="1"/>
  <c r="N13" i="1"/>
  <c r="R13" i="1"/>
  <c r="N14" i="1"/>
  <c r="S14" i="1" s="1"/>
  <c r="T14" i="1" s="1"/>
  <c r="R14" i="1"/>
  <c r="N15" i="1"/>
  <c r="R15" i="1"/>
  <c r="N16" i="1"/>
  <c r="S16" i="1" s="1"/>
  <c r="T16" i="1" s="1"/>
  <c r="R16" i="1"/>
  <c r="N17" i="1"/>
  <c r="R17" i="1"/>
  <c r="N18" i="1"/>
  <c r="S18" i="1" s="1"/>
  <c r="T18" i="1" s="1"/>
  <c r="R18" i="1"/>
  <c r="N19" i="1"/>
  <c r="R19" i="1"/>
  <c r="N20" i="1"/>
  <c r="S20" i="1" s="1"/>
  <c r="T20" i="1" s="1"/>
  <c r="R20" i="1"/>
  <c r="N21" i="1"/>
  <c r="R21" i="1"/>
  <c r="N22" i="1"/>
  <c r="S22" i="1" s="1"/>
  <c r="T22" i="1" s="1"/>
  <c r="R22" i="1"/>
  <c r="N23" i="1"/>
  <c r="R23" i="1"/>
  <c r="N24" i="1"/>
  <c r="S24" i="1" s="1"/>
  <c r="T24" i="1" s="1"/>
  <c r="R24" i="1"/>
  <c r="N25" i="1"/>
  <c r="R25" i="1"/>
  <c r="N26" i="1"/>
  <c r="S26" i="1" s="1"/>
  <c r="T26" i="1" s="1"/>
  <c r="R26" i="1"/>
  <c r="N27" i="1"/>
  <c r="R27" i="1"/>
  <c r="N28" i="1"/>
  <c r="S28" i="1" s="1"/>
  <c r="T28" i="1" s="1"/>
  <c r="R28" i="1"/>
  <c r="N29" i="1"/>
  <c r="R29" i="1"/>
  <c r="N30" i="1"/>
  <c r="S30" i="1" s="1"/>
  <c r="T30" i="1" s="1"/>
  <c r="R30" i="1"/>
  <c r="N31" i="1"/>
  <c r="R31" i="1"/>
  <c r="N102" i="1"/>
  <c r="S102" i="1" s="1"/>
  <c r="T102" i="1" s="1"/>
  <c r="AX102" i="1" l="1"/>
  <c r="AT102" i="1"/>
  <c r="AP102" i="1"/>
  <c r="AL102" i="1"/>
  <c r="AH102" i="1"/>
  <c r="AD102" i="1"/>
  <c r="Z102" i="1"/>
  <c r="AW102" i="1"/>
  <c r="AR102" i="1"/>
  <c r="AM102" i="1"/>
  <c r="AG102" i="1"/>
  <c r="AB102" i="1"/>
  <c r="AV102" i="1"/>
  <c r="AO102" i="1"/>
  <c r="AI102" i="1"/>
  <c r="AA102" i="1"/>
  <c r="AQ102" i="1"/>
  <c r="AF102" i="1"/>
  <c r="AK102" i="1"/>
  <c r="AU102" i="1"/>
  <c r="AJ102" i="1"/>
  <c r="AE102" i="1"/>
  <c r="AC102" i="1"/>
  <c r="AS102" i="1"/>
  <c r="AN102" i="1"/>
  <c r="AU28" i="1"/>
  <c r="AQ28" i="1"/>
  <c r="AM28" i="1"/>
  <c r="AI28" i="1"/>
  <c r="AE28" i="1"/>
  <c r="AA28" i="1"/>
  <c r="AX28" i="1"/>
  <c r="AT28" i="1"/>
  <c r="AP28" i="1"/>
  <c r="AL28" i="1"/>
  <c r="AH28" i="1"/>
  <c r="AD28" i="1"/>
  <c r="Z28" i="1"/>
  <c r="AW28" i="1"/>
  <c r="AS28" i="1"/>
  <c r="AO28" i="1"/>
  <c r="AK28" i="1"/>
  <c r="AG28" i="1"/>
  <c r="AC28" i="1"/>
  <c r="AV28" i="1"/>
  <c r="AF28" i="1"/>
  <c r="AJ28" i="1"/>
  <c r="AR28" i="1"/>
  <c r="AB28" i="1"/>
  <c r="AN28" i="1"/>
  <c r="AU24" i="1"/>
  <c r="AQ24" i="1"/>
  <c r="AM24" i="1"/>
  <c r="AI24" i="1"/>
  <c r="AE24" i="1"/>
  <c r="AA24" i="1"/>
  <c r="AX24" i="1"/>
  <c r="AT24" i="1"/>
  <c r="AP24" i="1"/>
  <c r="AL24" i="1"/>
  <c r="AH24" i="1"/>
  <c r="AD24" i="1"/>
  <c r="Z24" i="1"/>
  <c r="AW24" i="1"/>
  <c r="AS24" i="1"/>
  <c r="AO24" i="1"/>
  <c r="AK24" i="1"/>
  <c r="AG24" i="1"/>
  <c r="AC24" i="1"/>
  <c r="AV24" i="1"/>
  <c r="AF24" i="1"/>
  <c r="AJ24" i="1"/>
  <c r="AR24" i="1"/>
  <c r="AB24" i="1"/>
  <c r="AN24" i="1"/>
  <c r="AU20" i="1"/>
  <c r="AQ20" i="1"/>
  <c r="AM20" i="1"/>
  <c r="AI20" i="1"/>
  <c r="AE20" i="1"/>
  <c r="AA20" i="1"/>
  <c r="AH20" i="1"/>
  <c r="AK20" i="1"/>
  <c r="AX20" i="1"/>
  <c r="AT20" i="1"/>
  <c r="AP20" i="1"/>
  <c r="AL20" i="1"/>
  <c r="AD20" i="1"/>
  <c r="Z20" i="1"/>
  <c r="AW20" i="1"/>
  <c r="AS20" i="1"/>
  <c r="AO20" i="1"/>
  <c r="AG20" i="1"/>
  <c r="AC20" i="1"/>
  <c r="AV20" i="1"/>
  <c r="AF20" i="1"/>
  <c r="AJ20" i="1"/>
  <c r="AR20" i="1"/>
  <c r="AB20" i="1"/>
  <c r="AN20" i="1"/>
  <c r="AU16" i="1"/>
  <c r="AQ16" i="1"/>
  <c r="AM16" i="1"/>
  <c r="AI16" i="1"/>
  <c r="AE16" i="1"/>
  <c r="AA16" i="1"/>
  <c r="AX16" i="1"/>
  <c r="AT16" i="1"/>
  <c r="AP16" i="1"/>
  <c r="AH16" i="1"/>
  <c r="AD16" i="1"/>
  <c r="Z16" i="1"/>
  <c r="AW16" i="1"/>
  <c r="AS16" i="1"/>
  <c r="AO16" i="1"/>
  <c r="AK16" i="1"/>
  <c r="AC16" i="1"/>
  <c r="AL16" i="1"/>
  <c r="AG16" i="1"/>
  <c r="AV16" i="1"/>
  <c r="AF16" i="1"/>
  <c r="AJ16" i="1"/>
  <c r="AR16" i="1"/>
  <c r="AB16" i="1"/>
  <c r="AN16" i="1"/>
  <c r="AU12" i="1"/>
  <c r="AQ12" i="1"/>
  <c r="AM12" i="1"/>
  <c r="AI12" i="1"/>
  <c r="AE12" i="1"/>
  <c r="AA12" i="1"/>
  <c r="AX12" i="1"/>
  <c r="AT12" i="1"/>
  <c r="AP12" i="1"/>
  <c r="AH12" i="1"/>
  <c r="AD12" i="1"/>
  <c r="Z12" i="1"/>
  <c r="AL12" i="1"/>
  <c r="AS12" i="1"/>
  <c r="AK12" i="1"/>
  <c r="AC12" i="1"/>
  <c r="AG12" i="1"/>
  <c r="AR12" i="1"/>
  <c r="AJ12" i="1"/>
  <c r="AB12" i="1"/>
  <c r="AW12" i="1"/>
  <c r="AO12" i="1"/>
  <c r="AV12" i="1"/>
  <c r="AN12" i="1"/>
  <c r="AF12" i="1"/>
  <c r="AV43" i="1"/>
  <c r="AR43" i="1"/>
  <c r="AN43" i="1"/>
  <c r="AJ43" i="1"/>
  <c r="AF43" i="1"/>
  <c r="AB43" i="1"/>
  <c r="AU43" i="1"/>
  <c r="AQ43" i="1"/>
  <c r="AM43" i="1"/>
  <c r="AI43" i="1"/>
  <c r="AE43" i="1"/>
  <c r="AA43" i="1"/>
  <c r="AT43" i="1"/>
  <c r="AL43" i="1"/>
  <c r="AD43" i="1"/>
  <c r="AS43" i="1"/>
  <c r="AK43" i="1"/>
  <c r="AC43" i="1"/>
  <c r="AX43" i="1"/>
  <c r="AH43" i="1"/>
  <c r="AP43" i="1"/>
  <c r="Z43" i="1"/>
  <c r="AG43" i="1"/>
  <c r="AW43" i="1"/>
  <c r="AO43" i="1"/>
  <c r="AV51" i="1"/>
  <c r="AR51" i="1"/>
  <c r="AN51" i="1"/>
  <c r="AJ51" i="1"/>
  <c r="AF51" i="1"/>
  <c r="AB51" i="1"/>
  <c r="AU51" i="1"/>
  <c r="AQ51" i="1"/>
  <c r="AM51" i="1"/>
  <c r="AI51" i="1"/>
  <c r="AE51" i="1"/>
  <c r="AA51" i="1"/>
  <c r="AT51" i="1"/>
  <c r="AL51" i="1"/>
  <c r="AD51" i="1"/>
  <c r="AS51" i="1"/>
  <c r="AX51" i="1"/>
  <c r="AP51" i="1"/>
  <c r="Z51" i="1"/>
  <c r="AK51" i="1"/>
  <c r="AC51" i="1"/>
  <c r="AH51" i="1"/>
  <c r="AG51" i="1"/>
  <c r="AW51" i="1"/>
  <c r="AO51" i="1"/>
  <c r="AV59" i="1"/>
  <c r="AR59" i="1"/>
  <c r="AN59" i="1"/>
  <c r="AJ59" i="1"/>
  <c r="AF59" i="1"/>
  <c r="AB59" i="1"/>
  <c r="AU59" i="1"/>
  <c r="AQ59" i="1"/>
  <c r="AM59" i="1"/>
  <c r="AI59" i="1"/>
  <c r="AE59" i="1"/>
  <c r="AA59" i="1"/>
  <c r="AT59" i="1"/>
  <c r="AL59" i="1"/>
  <c r="AD59" i="1"/>
  <c r="AH59" i="1"/>
  <c r="AS59" i="1"/>
  <c r="AK59" i="1"/>
  <c r="AC59" i="1"/>
  <c r="AX59" i="1"/>
  <c r="AP59" i="1"/>
  <c r="Z59" i="1"/>
  <c r="AG59" i="1"/>
  <c r="AW59" i="1"/>
  <c r="AO59" i="1"/>
  <c r="AW91" i="1"/>
  <c r="AS91" i="1"/>
  <c r="AO91" i="1"/>
  <c r="AK91" i="1"/>
  <c r="AG91" i="1"/>
  <c r="AC91" i="1"/>
  <c r="AX91" i="1"/>
  <c r="AR91" i="1"/>
  <c r="AM91" i="1"/>
  <c r="AH91" i="1"/>
  <c r="AB91" i="1"/>
  <c r="AV91" i="1"/>
  <c r="AP91" i="1"/>
  <c r="AI91" i="1"/>
  <c r="AA91" i="1"/>
  <c r="AN91" i="1"/>
  <c r="AE91" i="1"/>
  <c r="AU91" i="1"/>
  <c r="AL91" i="1"/>
  <c r="AD91" i="1"/>
  <c r="AT91" i="1"/>
  <c r="Z91" i="1"/>
  <c r="AQ91" i="1"/>
  <c r="AJ91" i="1"/>
  <c r="AF91" i="1"/>
  <c r="S105" i="1"/>
  <c r="T105" i="1" s="1"/>
  <c r="AU63" i="1"/>
  <c r="AQ63" i="1"/>
  <c r="AM63" i="1"/>
  <c r="AI63" i="1"/>
  <c r="AE63" i="1"/>
  <c r="AA63" i="1"/>
  <c r="AV63" i="1"/>
  <c r="AP63" i="1"/>
  <c r="AK63" i="1"/>
  <c r="AF63" i="1"/>
  <c r="Z63" i="1"/>
  <c r="AT63" i="1"/>
  <c r="AO63" i="1"/>
  <c r="AJ63" i="1"/>
  <c r="AD63" i="1"/>
  <c r="AX63" i="1"/>
  <c r="AN63" i="1"/>
  <c r="AC63" i="1"/>
  <c r="AS63" i="1"/>
  <c r="AW63" i="1"/>
  <c r="AL63" i="1"/>
  <c r="AB63" i="1"/>
  <c r="AH63" i="1"/>
  <c r="AG63" i="1"/>
  <c r="AR63" i="1"/>
  <c r="AU71" i="1"/>
  <c r="AQ71" i="1"/>
  <c r="AM71" i="1"/>
  <c r="AI71" i="1"/>
  <c r="AE71" i="1"/>
  <c r="AA71" i="1"/>
  <c r="AT71" i="1"/>
  <c r="AO71" i="1"/>
  <c r="AJ71" i="1"/>
  <c r="AD71" i="1"/>
  <c r="AX71" i="1"/>
  <c r="AR71" i="1"/>
  <c r="AK71" i="1"/>
  <c r="AC71" i="1"/>
  <c r="AW71" i="1"/>
  <c r="AP71" i="1"/>
  <c r="AH71" i="1"/>
  <c r="AB71" i="1"/>
  <c r="AV71" i="1"/>
  <c r="AG71" i="1"/>
  <c r="AN71" i="1"/>
  <c r="Z71" i="1"/>
  <c r="AS71" i="1"/>
  <c r="AF71" i="1"/>
  <c r="AL71" i="1"/>
  <c r="AU79" i="1"/>
  <c r="AQ79" i="1"/>
  <c r="AM79" i="1"/>
  <c r="AI79" i="1"/>
  <c r="AE79" i="1"/>
  <c r="AA79" i="1"/>
  <c r="AV79" i="1"/>
  <c r="AP79" i="1"/>
  <c r="AK79" i="1"/>
  <c r="AF79" i="1"/>
  <c r="Z79" i="1"/>
  <c r="AT79" i="1"/>
  <c r="AO79" i="1"/>
  <c r="AJ79" i="1"/>
  <c r="AD79" i="1"/>
  <c r="AS79" i="1"/>
  <c r="AH79" i="1"/>
  <c r="AR79" i="1"/>
  <c r="AG79" i="1"/>
  <c r="AN79" i="1"/>
  <c r="AL79" i="1"/>
  <c r="AX79" i="1"/>
  <c r="AC79" i="1"/>
  <c r="AW79" i="1"/>
  <c r="AB79" i="1"/>
  <c r="AW87" i="1"/>
  <c r="AS87" i="1"/>
  <c r="AO87" i="1"/>
  <c r="AK87" i="1"/>
  <c r="AG87" i="1"/>
  <c r="AC87" i="1"/>
  <c r="AX87" i="1"/>
  <c r="AR87" i="1"/>
  <c r="AM87" i="1"/>
  <c r="AH87" i="1"/>
  <c r="AB87" i="1"/>
  <c r="AV87" i="1"/>
  <c r="AP87" i="1"/>
  <c r="AI87" i="1"/>
  <c r="AA87" i="1"/>
  <c r="AU87" i="1"/>
  <c r="AN87" i="1"/>
  <c r="AF87" i="1"/>
  <c r="Z87" i="1"/>
  <c r="AL87" i="1"/>
  <c r="AJ87" i="1"/>
  <c r="AT87" i="1"/>
  <c r="AQ87" i="1"/>
  <c r="AE87" i="1"/>
  <c r="AD87" i="1"/>
  <c r="AV35" i="1"/>
  <c r="AR35" i="1"/>
  <c r="AN35" i="1"/>
  <c r="AJ35" i="1"/>
  <c r="AF35" i="1"/>
  <c r="AB35" i="1"/>
  <c r="AW35" i="1"/>
  <c r="AQ35" i="1"/>
  <c r="AL35" i="1"/>
  <c r="AG35" i="1"/>
  <c r="AA35" i="1"/>
  <c r="AU35" i="1"/>
  <c r="AP35" i="1"/>
  <c r="AK35" i="1"/>
  <c r="AE35" i="1"/>
  <c r="Z35" i="1"/>
  <c r="AT35" i="1"/>
  <c r="AO35" i="1"/>
  <c r="AI35" i="1"/>
  <c r="AD35" i="1"/>
  <c r="AX35" i="1"/>
  <c r="AC35" i="1"/>
  <c r="AM35" i="1"/>
  <c r="AH35" i="1"/>
  <c r="AS35" i="1"/>
  <c r="AV44" i="1"/>
  <c r="AR44" i="1"/>
  <c r="AN44" i="1"/>
  <c r="AJ44" i="1"/>
  <c r="AF44" i="1"/>
  <c r="AB44" i="1"/>
  <c r="AU44" i="1"/>
  <c r="AQ44" i="1"/>
  <c r="AM44" i="1"/>
  <c r="AI44" i="1"/>
  <c r="AE44" i="1"/>
  <c r="AA44" i="1"/>
  <c r="AT44" i="1"/>
  <c r="AL44" i="1"/>
  <c r="AD44" i="1"/>
  <c r="AX44" i="1"/>
  <c r="AH44" i="1"/>
  <c r="AS44" i="1"/>
  <c r="AK44" i="1"/>
  <c r="AC44" i="1"/>
  <c r="AP44" i="1"/>
  <c r="Z44" i="1"/>
  <c r="AG44" i="1"/>
  <c r="AW44" i="1"/>
  <c r="AO44" i="1"/>
  <c r="AV52" i="1"/>
  <c r="AR52" i="1"/>
  <c r="AN52" i="1"/>
  <c r="AJ52" i="1"/>
  <c r="AF52" i="1"/>
  <c r="AB52" i="1"/>
  <c r="AU52" i="1"/>
  <c r="AQ52" i="1"/>
  <c r="AM52" i="1"/>
  <c r="AI52" i="1"/>
  <c r="AE52" i="1"/>
  <c r="AA52" i="1"/>
  <c r="AT52" i="1"/>
  <c r="AL52" i="1"/>
  <c r="AD52" i="1"/>
  <c r="AX52" i="1"/>
  <c r="AH52" i="1"/>
  <c r="AS52" i="1"/>
  <c r="AK52" i="1"/>
  <c r="AC52" i="1"/>
  <c r="AP52" i="1"/>
  <c r="Z52" i="1"/>
  <c r="AG52" i="1"/>
  <c r="AW52" i="1"/>
  <c r="AO52" i="1"/>
  <c r="AU60" i="1"/>
  <c r="AQ60" i="1"/>
  <c r="AM60" i="1"/>
  <c r="AI60" i="1"/>
  <c r="AV60" i="1"/>
  <c r="AP60" i="1"/>
  <c r="AK60" i="1"/>
  <c r="AF60" i="1"/>
  <c r="AB60" i="1"/>
  <c r="AT60" i="1"/>
  <c r="AO60" i="1"/>
  <c r="AJ60" i="1"/>
  <c r="AE60" i="1"/>
  <c r="AA60" i="1"/>
  <c r="AX60" i="1"/>
  <c r="AN60" i="1"/>
  <c r="AD60" i="1"/>
  <c r="Z60" i="1"/>
  <c r="AW60" i="1"/>
  <c r="AL60" i="1"/>
  <c r="AC60" i="1"/>
  <c r="AS60" i="1"/>
  <c r="AH60" i="1"/>
  <c r="AG60" i="1"/>
  <c r="AR60" i="1"/>
  <c r="S94" i="1"/>
  <c r="T94" i="1" s="1"/>
  <c r="S107" i="1"/>
  <c r="T107" i="1" s="1"/>
  <c r="AU64" i="1"/>
  <c r="AQ64" i="1"/>
  <c r="AM64" i="1"/>
  <c r="AI64" i="1"/>
  <c r="AE64" i="1"/>
  <c r="AA64" i="1"/>
  <c r="AV64" i="1"/>
  <c r="AP64" i="1"/>
  <c r="AK64" i="1"/>
  <c r="AF64" i="1"/>
  <c r="Z64" i="1"/>
  <c r="AT64" i="1"/>
  <c r="AO64" i="1"/>
  <c r="AJ64" i="1"/>
  <c r="AD64" i="1"/>
  <c r="AX64" i="1"/>
  <c r="AN64" i="1"/>
  <c r="AC64" i="1"/>
  <c r="AH64" i="1"/>
  <c r="AW64" i="1"/>
  <c r="AL64" i="1"/>
  <c r="AB64" i="1"/>
  <c r="AS64" i="1"/>
  <c r="AG64" i="1"/>
  <c r="AR64" i="1"/>
  <c r="S72" i="1"/>
  <c r="T72" i="1" s="1"/>
  <c r="S80" i="1"/>
  <c r="T80" i="1" s="1"/>
  <c r="S98" i="1"/>
  <c r="T98" i="1" s="1"/>
  <c r="S34" i="1"/>
  <c r="T34" i="1" s="1"/>
  <c r="S37" i="1"/>
  <c r="T37" i="1" s="1"/>
  <c r="S29" i="1"/>
  <c r="T29" i="1" s="1"/>
  <c r="S23" i="1"/>
  <c r="T23" i="1" s="1"/>
  <c r="S21" i="1"/>
  <c r="T21" i="1" s="1"/>
  <c r="S19" i="1"/>
  <c r="T19" i="1" s="1"/>
  <c r="S17" i="1"/>
  <c r="T17" i="1" s="1"/>
  <c r="S15" i="1"/>
  <c r="T15" i="1" s="1"/>
  <c r="S13" i="1"/>
  <c r="T13" i="1" s="1"/>
  <c r="S11" i="1"/>
  <c r="S41" i="1"/>
  <c r="T41" i="1" s="1"/>
  <c r="S45" i="1"/>
  <c r="T45" i="1" s="1"/>
  <c r="S49" i="1"/>
  <c r="T49" i="1" s="1"/>
  <c r="S53" i="1"/>
  <c r="T53" i="1" s="1"/>
  <c r="S57" i="1"/>
  <c r="T57" i="1" s="1"/>
  <c r="S88" i="1"/>
  <c r="T88" i="1" s="1"/>
  <c r="S104" i="1"/>
  <c r="T104" i="1" s="1"/>
  <c r="S99" i="1"/>
  <c r="T99" i="1" s="1"/>
  <c r="S100" i="1"/>
  <c r="T100" i="1" s="1"/>
  <c r="S101" i="1"/>
  <c r="T101" i="1" s="1"/>
  <c r="S61" i="1"/>
  <c r="T61" i="1" s="1"/>
  <c r="S65" i="1"/>
  <c r="T65" i="1" s="1"/>
  <c r="S69" i="1"/>
  <c r="T69" i="1" s="1"/>
  <c r="S73" i="1"/>
  <c r="T73" i="1" s="1"/>
  <c r="S77" i="1"/>
  <c r="T77" i="1" s="1"/>
  <c r="S81" i="1"/>
  <c r="T81" i="1" s="1"/>
  <c r="S85" i="1"/>
  <c r="T85" i="1" s="1"/>
  <c r="S36" i="1"/>
  <c r="T36" i="1" s="1"/>
  <c r="AU30" i="1"/>
  <c r="AQ30" i="1"/>
  <c r="AM30" i="1"/>
  <c r="AI30" i="1"/>
  <c r="AE30" i="1"/>
  <c r="AA30" i="1"/>
  <c r="AD30" i="1"/>
  <c r="AX30" i="1"/>
  <c r="AT30" i="1"/>
  <c r="AP30" i="1"/>
  <c r="AL30" i="1"/>
  <c r="AH30" i="1"/>
  <c r="Z30" i="1"/>
  <c r="AW30" i="1"/>
  <c r="AS30" i="1"/>
  <c r="AO30" i="1"/>
  <c r="AK30" i="1"/>
  <c r="AG30" i="1"/>
  <c r="AC30" i="1"/>
  <c r="AV30" i="1"/>
  <c r="AF30" i="1"/>
  <c r="AN30" i="1"/>
  <c r="AJ30" i="1"/>
  <c r="AR30" i="1"/>
  <c r="AB30" i="1"/>
  <c r="AU26" i="1"/>
  <c r="AQ26" i="1"/>
  <c r="AM26" i="1"/>
  <c r="AI26" i="1"/>
  <c r="AE26" i="1"/>
  <c r="AA26" i="1"/>
  <c r="AC26" i="1"/>
  <c r="AX26" i="1"/>
  <c r="AT26" i="1"/>
  <c r="AP26" i="1"/>
  <c r="AL26" i="1"/>
  <c r="AH26" i="1"/>
  <c r="AD26" i="1"/>
  <c r="Z26" i="1"/>
  <c r="AW26" i="1"/>
  <c r="AS26" i="1"/>
  <c r="AO26" i="1"/>
  <c r="AK26" i="1"/>
  <c r="AG26" i="1"/>
  <c r="AV26" i="1"/>
  <c r="AF26" i="1"/>
  <c r="AN26" i="1"/>
  <c r="AJ26" i="1"/>
  <c r="AR26" i="1"/>
  <c r="AB26" i="1"/>
  <c r="AU22" i="1"/>
  <c r="AQ22" i="1"/>
  <c r="AM22" i="1"/>
  <c r="AI22" i="1"/>
  <c r="AE22" i="1"/>
  <c r="AA22" i="1"/>
  <c r="AX22" i="1"/>
  <c r="AP22" i="1"/>
  <c r="AH22" i="1"/>
  <c r="Z22" i="1"/>
  <c r="AC22" i="1"/>
  <c r="AT22" i="1"/>
  <c r="AL22" i="1"/>
  <c r="AD22" i="1"/>
  <c r="AW22" i="1"/>
  <c r="AS22" i="1"/>
  <c r="AO22" i="1"/>
  <c r="AK22" i="1"/>
  <c r="AG22" i="1"/>
  <c r="AV22" i="1"/>
  <c r="AF22" i="1"/>
  <c r="AN22" i="1"/>
  <c r="AJ22" i="1"/>
  <c r="AR22" i="1"/>
  <c r="AB22" i="1"/>
  <c r="AU18" i="1"/>
  <c r="AQ18" i="1"/>
  <c r="AM18" i="1"/>
  <c r="AI18" i="1"/>
  <c r="AE18" i="1"/>
  <c r="AA18" i="1"/>
  <c r="AL18" i="1"/>
  <c r="AW18" i="1"/>
  <c r="AS18" i="1"/>
  <c r="AK18" i="1"/>
  <c r="AG18" i="1"/>
  <c r="AX18" i="1"/>
  <c r="AT18" i="1"/>
  <c r="AP18" i="1"/>
  <c r="AH18" i="1"/>
  <c r="AD18" i="1"/>
  <c r="Z18" i="1"/>
  <c r="AO18" i="1"/>
  <c r="AC18" i="1"/>
  <c r="AV18" i="1"/>
  <c r="AF18" i="1"/>
  <c r="AN18" i="1"/>
  <c r="AJ18" i="1"/>
  <c r="AR18" i="1"/>
  <c r="AB18" i="1"/>
  <c r="AU14" i="1"/>
  <c r="AQ14" i="1"/>
  <c r="AM14" i="1"/>
  <c r="AI14" i="1"/>
  <c r="AE14" i="1"/>
  <c r="AA14" i="1"/>
  <c r="AP14" i="1"/>
  <c r="AD14" i="1"/>
  <c r="AW14" i="1"/>
  <c r="AS14" i="1"/>
  <c r="AO14" i="1"/>
  <c r="AG14" i="1"/>
  <c r="AC14" i="1"/>
  <c r="AX14" i="1"/>
  <c r="AT14" i="1"/>
  <c r="AL14" i="1"/>
  <c r="AH14" i="1"/>
  <c r="Z14" i="1"/>
  <c r="AK14" i="1"/>
  <c r="AV14" i="1"/>
  <c r="AF14" i="1"/>
  <c r="AN14" i="1"/>
  <c r="AJ14" i="1"/>
  <c r="AR14" i="1"/>
  <c r="AB14" i="1"/>
  <c r="AV39" i="1"/>
  <c r="AR39" i="1"/>
  <c r="AN39" i="1"/>
  <c r="AJ39" i="1"/>
  <c r="AF39" i="1"/>
  <c r="AB39" i="1"/>
  <c r="AU39" i="1"/>
  <c r="AQ39" i="1"/>
  <c r="AM39" i="1"/>
  <c r="AI39" i="1"/>
  <c r="AE39" i="1"/>
  <c r="AA39" i="1"/>
  <c r="AT39" i="1"/>
  <c r="AL39" i="1"/>
  <c r="AD39" i="1"/>
  <c r="AS39" i="1"/>
  <c r="AK39" i="1"/>
  <c r="AC39" i="1"/>
  <c r="AX39" i="1"/>
  <c r="AH39" i="1"/>
  <c r="AP39" i="1"/>
  <c r="Z39" i="1"/>
  <c r="AG39" i="1"/>
  <c r="AW39" i="1"/>
  <c r="AO39" i="1"/>
  <c r="AV47" i="1"/>
  <c r="AR47" i="1"/>
  <c r="AN47" i="1"/>
  <c r="AJ47" i="1"/>
  <c r="AF47" i="1"/>
  <c r="AB47" i="1"/>
  <c r="AU47" i="1"/>
  <c r="AQ47" i="1"/>
  <c r="AM47" i="1"/>
  <c r="AI47" i="1"/>
  <c r="AE47" i="1"/>
  <c r="AA47" i="1"/>
  <c r="AT47" i="1"/>
  <c r="AL47" i="1"/>
  <c r="AD47" i="1"/>
  <c r="AS47" i="1"/>
  <c r="AK47" i="1"/>
  <c r="AC47" i="1"/>
  <c r="AX47" i="1"/>
  <c r="AH47" i="1"/>
  <c r="AP47" i="1"/>
  <c r="Z47" i="1"/>
  <c r="AG47" i="1"/>
  <c r="AW47" i="1"/>
  <c r="AO47" i="1"/>
  <c r="AV55" i="1"/>
  <c r="AR55" i="1"/>
  <c r="AN55" i="1"/>
  <c r="AJ55" i="1"/>
  <c r="AF55" i="1"/>
  <c r="AB55" i="1"/>
  <c r="AU55" i="1"/>
  <c r="AQ55" i="1"/>
  <c r="AM55" i="1"/>
  <c r="AI55" i="1"/>
  <c r="AE55" i="1"/>
  <c r="AA55" i="1"/>
  <c r="AT55" i="1"/>
  <c r="AL55" i="1"/>
  <c r="AD55" i="1"/>
  <c r="AP55" i="1"/>
  <c r="Z55" i="1"/>
  <c r="AS55" i="1"/>
  <c r="AK55" i="1"/>
  <c r="AC55" i="1"/>
  <c r="AX55" i="1"/>
  <c r="AH55" i="1"/>
  <c r="AG55" i="1"/>
  <c r="AW55" i="1"/>
  <c r="AO55" i="1"/>
  <c r="AW93" i="1"/>
  <c r="AS93" i="1"/>
  <c r="AO93" i="1"/>
  <c r="AK93" i="1"/>
  <c r="AG93" i="1"/>
  <c r="AC93" i="1"/>
  <c r="AX93" i="1"/>
  <c r="AR93" i="1"/>
  <c r="AM93" i="1"/>
  <c r="AH93" i="1"/>
  <c r="AB93" i="1"/>
  <c r="AV93" i="1"/>
  <c r="AP93" i="1"/>
  <c r="AI93" i="1"/>
  <c r="AA93" i="1"/>
  <c r="AQ93" i="1"/>
  <c r="AF93" i="1"/>
  <c r="AN93" i="1"/>
  <c r="AE93" i="1"/>
  <c r="AL93" i="1"/>
  <c r="AJ93" i="1"/>
  <c r="AD93" i="1"/>
  <c r="Z93" i="1"/>
  <c r="AU93" i="1"/>
  <c r="AT93" i="1"/>
  <c r="AW92" i="1"/>
  <c r="AS92" i="1"/>
  <c r="AO92" i="1"/>
  <c r="AK92" i="1"/>
  <c r="AG92" i="1"/>
  <c r="AC92" i="1"/>
  <c r="AX92" i="1"/>
  <c r="AR92" i="1"/>
  <c r="AM92" i="1"/>
  <c r="AH92" i="1"/>
  <c r="AB92" i="1"/>
  <c r="AT92" i="1"/>
  <c r="AL92" i="1"/>
  <c r="AE92" i="1"/>
  <c r="AU92" i="1"/>
  <c r="AJ92" i="1"/>
  <c r="AA92" i="1"/>
  <c r="AQ92" i="1"/>
  <c r="AI92" i="1"/>
  <c r="Z92" i="1"/>
  <c r="AF92" i="1"/>
  <c r="AV92" i="1"/>
  <c r="AD92" i="1"/>
  <c r="AP92" i="1"/>
  <c r="AN92" i="1"/>
  <c r="AX109" i="1"/>
  <c r="AT109" i="1"/>
  <c r="AP109" i="1"/>
  <c r="AL109" i="1"/>
  <c r="AH109" i="1"/>
  <c r="AD109" i="1"/>
  <c r="Z109" i="1"/>
  <c r="AW109" i="1"/>
  <c r="AR109" i="1"/>
  <c r="AM109" i="1"/>
  <c r="AG109" i="1"/>
  <c r="AB109" i="1"/>
  <c r="AS109" i="1"/>
  <c r="AK109" i="1"/>
  <c r="AE109" i="1"/>
  <c r="AU109" i="1"/>
  <c r="AJ109" i="1"/>
  <c r="AA109" i="1"/>
  <c r="AO109" i="1"/>
  <c r="AC109" i="1"/>
  <c r="AN109" i="1"/>
  <c r="AI109" i="1"/>
  <c r="AF109" i="1"/>
  <c r="AV109" i="1"/>
  <c r="AQ109" i="1"/>
  <c r="AU67" i="1"/>
  <c r="AQ67" i="1"/>
  <c r="AM67" i="1"/>
  <c r="AI67" i="1"/>
  <c r="AE67" i="1"/>
  <c r="AA67" i="1"/>
  <c r="AV67" i="1"/>
  <c r="AP67" i="1"/>
  <c r="AK67" i="1"/>
  <c r="AF67" i="1"/>
  <c r="Z67" i="1"/>
  <c r="AT67" i="1"/>
  <c r="AO67" i="1"/>
  <c r="AJ67" i="1"/>
  <c r="AD67" i="1"/>
  <c r="AX67" i="1"/>
  <c r="AN67" i="1"/>
  <c r="AC67" i="1"/>
  <c r="AS67" i="1"/>
  <c r="AH67" i="1"/>
  <c r="AW67" i="1"/>
  <c r="AL67" i="1"/>
  <c r="AB67" i="1"/>
  <c r="AR67" i="1"/>
  <c r="AG67" i="1"/>
  <c r="AU75" i="1"/>
  <c r="AQ75" i="1"/>
  <c r="AM75" i="1"/>
  <c r="AI75" i="1"/>
  <c r="AE75" i="1"/>
  <c r="AA75" i="1"/>
  <c r="AV75" i="1"/>
  <c r="AP75" i="1"/>
  <c r="AK75" i="1"/>
  <c r="AF75" i="1"/>
  <c r="Z75" i="1"/>
  <c r="AT75" i="1"/>
  <c r="AO75" i="1"/>
  <c r="AJ75" i="1"/>
  <c r="AD75" i="1"/>
  <c r="AS75" i="1"/>
  <c r="AH75" i="1"/>
  <c r="AR75" i="1"/>
  <c r="AG75" i="1"/>
  <c r="AN75" i="1"/>
  <c r="AC75" i="1"/>
  <c r="AL75" i="1"/>
  <c r="AX75" i="1"/>
  <c r="AW75" i="1"/>
  <c r="AB75" i="1"/>
  <c r="AU83" i="1"/>
  <c r="AQ83" i="1"/>
  <c r="AM83" i="1"/>
  <c r="AI83" i="1"/>
  <c r="AE83" i="1"/>
  <c r="AA83" i="1"/>
  <c r="AV83" i="1"/>
  <c r="AP83" i="1"/>
  <c r="AK83" i="1"/>
  <c r="AF83" i="1"/>
  <c r="Z83" i="1"/>
  <c r="AT83" i="1"/>
  <c r="AO83" i="1"/>
  <c r="AJ83" i="1"/>
  <c r="AD83" i="1"/>
  <c r="AS83" i="1"/>
  <c r="AH83" i="1"/>
  <c r="AR83" i="1"/>
  <c r="AG83" i="1"/>
  <c r="AN83" i="1"/>
  <c r="AL83" i="1"/>
  <c r="AX83" i="1"/>
  <c r="AC83" i="1"/>
  <c r="AW83" i="1"/>
  <c r="AB83" i="1"/>
  <c r="AV32" i="1"/>
  <c r="AR32" i="1"/>
  <c r="AN32" i="1"/>
  <c r="AJ32" i="1"/>
  <c r="AF32" i="1"/>
  <c r="AB32" i="1"/>
  <c r="AW32" i="1"/>
  <c r="AQ32" i="1"/>
  <c r="AL32" i="1"/>
  <c r="AG32" i="1"/>
  <c r="AA32" i="1"/>
  <c r="Z32" i="1"/>
  <c r="AU32" i="1"/>
  <c r="AP32" i="1"/>
  <c r="AK32" i="1"/>
  <c r="AE32" i="1"/>
  <c r="AT32" i="1"/>
  <c r="AO32" i="1"/>
  <c r="AI32" i="1"/>
  <c r="AD32" i="1"/>
  <c r="AM32" i="1"/>
  <c r="AX32" i="1"/>
  <c r="AH32" i="1"/>
  <c r="AC32" i="1"/>
  <c r="AS32" i="1"/>
  <c r="AV40" i="1"/>
  <c r="AR40" i="1"/>
  <c r="AN40" i="1"/>
  <c r="AJ40" i="1"/>
  <c r="AF40" i="1"/>
  <c r="AB40" i="1"/>
  <c r="AU40" i="1"/>
  <c r="AQ40" i="1"/>
  <c r="AM40" i="1"/>
  <c r="AI40" i="1"/>
  <c r="AE40" i="1"/>
  <c r="AA40" i="1"/>
  <c r="AT40" i="1"/>
  <c r="AL40" i="1"/>
  <c r="AD40" i="1"/>
  <c r="AX40" i="1"/>
  <c r="AH40" i="1"/>
  <c r="AS40" i="1"/>
  <c r="AK40" i="1"/>
  <c r="AC40" i="1"/>
  <c r="AP40" i="1"/>
  <c r="Z40" i="1"/>
  <c r="AG40" i="1"/>
  <c r="AW40" i="1"/>
  <c r="AO40" i="1"/>
  <c r="AV48" i="1"/>
  <c r="AR48" i="1"/>
  <c r="AN48" i="1"/>
  <c r="AJ48" i="1"/>
  <c r="AF48" i="1"/>
  <c r="AB48" i="1"/>
  <c r="AU48" i="1"/>
  <c r="AQ48" i="1"/>
  <c r="AM48" i="1"/>
  <c r="AI48" i="1"/>
  <c r="AE48" i="1"/>
  <c r="AA48" i="1"/>
  <c r="AT48" i="1"/>
  <c r="AL48" i="1"/>
  <c r="AD48" i="1"/>
  <c r="AS48" i="1"/>
  <c r="AK48" i="1"/>
  <c r="AC48" i="1"/>
  <c r="AP48" i="1"/>
  <c r="AX48" i="1"/>
  <c r="AH48" i="1"/>
  <c r="Z48" i="1"/>
  <c r="AG48" i="1"/>
  <c r="AW48" i="1"/>
  <c r="AO48" i="1"/>
  <c r="AV56" i="1"/>
  <c r="AR56" i="1"/>
  <c r="AN56" i="1"/>
  <c r="AJ56" i="1"/>
  <c r="AF56" i="1"/>
  <c r="AB56" i="1"/>
  <c r="AU56" i="1"/>
  <c r="AQ56" i="1"/>
  <c r="AM56" i="1"/>
  <c r="AI56" i="1"/>
  <c r="AE56" i="1"/>
  <c r="AA56" i="1"/>
  <c r="AT56" i="1"/>
  <c r="AL56" i="1"/>
  <c r="AD56" i="1"/>
  <c r="AP56" i="1"/>
  <c r="Z56" i="1"/>
  <c r="AS56" i="1"/>
  <c r="AK56" i="1"/>
  <c r="AC56" i="1"/>
  <c r="AX56" i="1"/>
  <c r="AH56" i="1"/>
  <c r="AG56" i="1"/>
  <c r="AW56" i="1"/>
  <c r="AO56" i="1"/>
  <c r="AW96" i="1"/>
  <c r="AS96" i="1"/>
  <c r="AO96" i="1"/>
  <c r="AK96" i="1"/>
  <c r="AG96" i="1"/>
  <c r="AC96" i="1"/>
  <c r="AX96" i="1"/>
  <c r="AR96" i="1"/>
  <c r="AM96" i="1"/>
  <c r="AH96" i="1"/>
  <c r="AB96" i="1"/>
  <c r="AT96" i="1"/>
  <c r="AL96" i="1"/>
  <c r="AE96" i="1"/>
  <c r="AP96" i="1"/>
  <c r="AF96" i="1"/>
  <c r="AV96" i="1"/>
  <c r="AN96" i="1"/>
  <c r="AD96" i="1"/>
  <c r="AJ96" i="1"/>
  <c r="AI96" i="1"/>
  <c r="AU96" i="1"/>
  <c r="AQ96" i="1"/>
  <c r="AA96" i="1"/>
  <c r="Z96" i="1"/>
  <c r="S97" i="1"/>
  <c r="T97" i="1" s="1"/>
  <c r="S110" i="1"/>
  <c r="T110" i="1" s="1"/>
  <c r="AU68" i="1"/>
  <c r="AQ68" i="1"/>
  <c r="AM68" i="1"/>
  <c r="AI68" i="1"/>
  <c r="AE68" i="1"/>
  <c r="AA68" i="1"/>
  <c r="AV68" i="1"/>
  <c r="AP68" i="1"/>
  <c r="AK68" i="1"/>
  <c r="AF68" i="1"/>
  <c r="Z68" i="1"/>
  <c r="AT68" i="1"/>
  <c r="AO68" i="1"/>
  <c r="AJ68" i="1"/>
  <c r="AD68" i="1"/>
  <c r="AX68" i="1"/>
  <c r="AN68" i="1"/>
  <c r="AC68" i="1"/>
  <c r="AH68" i="1"/>
  <c r="AW68" i="1"/>
  <c r="AL68" i="1"/>
  <c r="AB68" i="1"/>
  <c r="AS68" i="1"/>
  <c r="AG68" i="1"/>
  <c r="AR68" i="1"/>
  <c r="S76" i="1"/>
  <c r="T76" i="1" s="1"/>
  <c r="S84" i="1"/>
  <c r="T84" i="1" s="1"/>
  <c r="S95" i="1"/>
  <c r="T95" i="1" s="1"/>
  <c r="S31" i="1"/>
  <c r="T31" i="1" s="1"/>
  <c r="S27" i="1"/>
  <c r="T27" i="1" s="1"/>
  <c r="S25" i="1"/>
  <c r="T25" i="1" s="1"/>
  <c r="S38" i="1"/>
  <c r="T38" i="1" s="1"/>
  <c r="S42" i="1"/>
  <c r="T42" i="1" s="1"/>
  <c r="S46" i="1"/>
  <c r="T46" i="1" s="1"/>
  <c r="S50" i="1"/>
  <c r="T50" i="1" s="1"/>
  <c r="S54" i="1"/>
  <c r="T54" i="1" s="1"/>
  <c r="S58" i="1"/>
  <c r="T58" i="1" s="1"/>
  <c r="S90" i="1"/>
  <c r="T90" i="1" s="1"/>
  <c r="S89" i="1"/>
  <c r="T89" i="1" s="1"/>
  <c r="S108" i="1"/>
  <c r="T108" i="1" s="1"/>
  <c r="S103" i="1"/>
  <c r="T103" i="1" s="1"/>
  <c r="S106" i="1"/>
  <c r="T106" i="1" s="1"/>
  <c r="S62" i="1"/>
  <c r="T62" i="1" s="1"/>
  <c r="S66" i="1"/>
  <c r="T66" i="1" s="1"/>
  <c r="S70" i="1"/>
  <c r="T70" i="1" s="1"/>
  <c r="S74" i="1"/>
  <c r="T74" i="1" s="1"/>
  <c r="S78" i="1"/>
  <c r="T78" i="1" s="1"/>
  <c r="S82" i="1"/>
  <c r="T82" i="1" s="1"/>
  <c r="S86" i="1"/>
  <c r="T86" i="1" s="1"/>
  <c r="S33" i="1"/>
  <c r="T33" i="1" s="1"/>
  <c r="AU74" i="1" l="1"/>
  <c r="AQ74" i="1"/>
  <c r="AM74" i="1"/>
  <c r="AI74" i="1"/>
  <c r="AE74" i="1"/>
  <c r="AA74" i="1"/>
  <c r="AT74" i="1"/>
  <c r="AO74" i="1"/>
  <c r="AJ74" i="1"/>
  <c r="AD74" i="1"/>
  <c r="AV74" i="1"/>
  <c r="AN74" i="1"/>
  <c r="AG74" i="1"/>
  <c r="Z74" i="1"/>
  <c r="AS74" i="1"/>
  <c r="AL74" i="1"/>
  <c r="AF74" i="1"/>
  <c r="AX74" i="1"/>
  <c r="AK74" i="1"/>
  <c r="AW74" i="1"/>
  <c r="AH74" i="1"/>
  <c r="AR74" i="1"/>
  <c r="AC74" i="1"/>
  <c r="AP74" i="1"/>
  <c r="AB74" i="1"/>
  <c r="AU82" i="1"/>
  <c r="AQ82" i="1"/>
  <c r="AM82" i="1"/>
  <c r="AI82" i="1"/>
  <c r="AE82" i="1"/>
  <c r="AA82" i="1"/>
  <c r="AV82" i="1"/>
  <c r="AP82" i="1"/>
  <c r="AK82" i="1"/>
  <c r="AF82" i="1"/>
  <c r="Z82" i="1"/>
  <c r="AT82" i="1"/>
  <c r="AO82" i="1"/>
  <c r="AJ82" i="1"/>
  <c r="AD82" i="1"/>
  <c r="AS82" i="1"/>
  <c r="AH82" i="1"/>
  <c r="AR82" i="1"/>
  <c r="AG82" i="1"/>
  <c r="AX82" i="1"/>
  <c r="AC82" i="1"/>
  <c r="AW82" i="1"/>
  <c r="AB82" i="1"/>
  <c r="AN82" i="1"/>
  <c r="AL82" i="1"/>
  <c r="AU66" i="1"/>
  <c r="AQ66" i="1"/>
  <c r="AM66" i="1"/>
  <c r="AI66" i="1"/>
  <c r="AE66" i="1"/>
  <c r="AA66" i="1"/>
  <c r="AV66" i="1"/>
  <c r="AP66" i="1"/>
  <c r="AK66" i="1"/>
  <c r="AF66" i="1"/>
  <c r="Z66" i="1"/>
  <c r="AT66" i="1"/>
  <c r="AO66" i="1"/>
  <c r="AJ66" i="1"/>
  <c r="AD66" i="1"/>
  <c r="AX66" i="1"/>
  <c r="AN66" i="1"/>
  <c r="AC66" i="1"/>
  <c r="AS66" i="1"/>
  <c r="AH66" i="1"/>
  <c r="AW66" i="1"/>
  <c r="AL66" i="1"/>
  <c r="AB66" i="1"/>
  <c r="AR66" i="1"/>
  <c r="AG66" i="1"/>
  <c r="AX108" i="1"/>
  <c r="AT108" i="1"/>
  <c r="AP108" i="1"/>
  <c r="AL108" i="1"/>
  <c r="AH108" i="1"/>
  <c r="AD108" i="1"/>
  <c r="Z108" i="1"/>
  <c r="AW108" i="1"/>
  <c r="AR108" i="1"/>
  <c r="AM108" i="1"/>
  <c r="AG108" i="1"/>
  <c r="AB108" i="1"/>
  <c r="AV108" i="1"/>
  <c r="AO108" i="1"/>
  <c r="AI108" i="1"/>
  <c r="AA108" i="1"/>
  <c r="AN108" i="1"/>
  <c r="AE108" i="1"/>
  <c r="AU108" i="1"/>
  <c r="AJ108" i="1"/>
  <c r="AS108" i="1"/>
  <c r="AF108" i="1"/>
  <c r="AQ108" i="1"/>
  <c r="AK108" i="1"/>
  <c r="AC108" i="1"/>
  <c r="AV54" i="1"/>
  <c r="AR54" i="1"/>
  <c r="AN54" i="1"/>
  <c r="AJ54" i="1"/>
  <c r="AF54" i="1"/>
  <c r="AB54" i="1"/>
  <c r="AU54" i="1"/>
  <c r="AQ54" i="1"/>
  <c r="AM54" i="1"/>
  <c r="AI54" i="1"/>
  <c r="AE54" i="1"/>
  <c r="AA54" i="1"/>
  <c r="AT54" i="1"/>
  <c r="AL54" i="1"/>
  <c r="AD54" i="1"/>
  <c r="AP54" i="1"/>
  <c r="Z54" i="1"/>
  <c r="AS54" i="1"/>
  <c r="AK54" i="1"/>
  <c r="AC54" i="1"/>
  <c r="AX54" i="1"/>
  <c r="AH54" i="1"/>
  <c r="AG54" i="1"/>
  <c r="AW54" i="1"/>
  <c r="AO54" i="1"/>
  <c r="AV38" i="1"/>
  <c r="AR38" i="1"/>
  <c r="AN38" i="1"/>
  <c r="AJ38" i="1"/>
  <c r="AF38" i="1"/>
  <c r="AB38" i="1"/>
  <c r="AU38" i="1"/>
  <c r="AQ38" i="1"/>
  <c r="AM38" i="1"/>
  <c r="AI38" i="1"/>
  <c r="AE38" i="1"/>
  <c r="AA38" i="1"/>
  <c r="AT38" i="1"/>
  <c r="AL38" i="1"/>
  <c r="AD38" i="1"/>
  <c r="AX38" i="1"/>
  <c r="AH38" i="1"/>
  <c r="AS38" i="1"/>
  <c r="AK38" i="1"/>
  <c r="AC38" i="1"/>
  <c r="AP38" i="1"/>
  <c r="Z38" i="1"/>
  <c r="AG38" i="1"/>
  <c r="AW38" i="1"/>
  <c r="AO38" i="1"/>
  <c r="AW95" i="1"/>
  <c r="AS95" i="1"/>
  <c r="AO95" i="1"/>
  <c r="AK95" i="1"/>
  <c r="AG95" i="1"/>
  <c r="AC95" i="1"/>
  <c r="AX95" i="1"/>
  <c r="AR95" i="1"/>
  <c r="AM95" i="1"/>
  <c r="AH95" i="1"/>
  <c r="AB95" i="1"/>
  <c r="AV95" i="1"/>
  <c r="AP95" i="1"/>
  <c r="AI95" i="1"/>
  <c r="AA95" i="1"/>
  <c r="AT95" i="1"/>
  <c r="AJ95" i="1"/>
  <c r="Z95" i="1"/>
  <c r="AQ95" i="1"/>
  <c r="AF95" i="1"/>
  <c r="AE95" i="1"/>
  <c r="AU95" i="1"/>
  <c r="AD95" i="1"/>
  <c r="AN95" i="1"/>
  <c r="AL95" i="1"/>
  <c r="AX110" i="1"/>
  <c r="AT110" i="1"/>
  <c r="AP110" i="1"/>
  <c r="AL110" i="1"/>
  <c r="AH110" i="1"/>
  <c r="AD110" i="1"/>
  <c r="Z110" i="1"/>
  <c r="AW110" i="1"/>
  <c r="AR110" i="1"/>
  <c r="AM110" i="1"/>
  <c r="AG110" i="1"/>
  <c r="AB110" i="1"/>
  <c r="AV110" i="1"/>
  <c r="AO110" i="1"/>
  <c r="AI110" i="1"/>
  <c r="AA110" i="1"/>
  <c r="AU110" i="1"/>
  <c r="AN110" i="1"/>
  <c r="AF110" i="1"/>
  <c r="AQ110" i="1"/>
  <c r="AC110" i="1"/>
  <c r="AS110" i="1"/>
  <c r="AK110" i="1"/>
  <c r="AJ110" i="1"/>
  <c r="AE110" i="1"/>
  <c r="AU77" i="1"/>
  <c r="AQ77" i="1"/>
  <c r="AM77" i="1"/>
  <c r="AI77" i="1"/>
  <c r="AE77" i="1"/>
  <c r="AA77" i="1"/>
  <c r="AV77" i="1"/>
  <c r="AP77" i="1"/>
  <c r="AK77" i="1"/>
  <c r="AF77" i="1"/>
  <c r="Z77" i="1"/>
  <c r="AT77" i="1"/>
  <c r="AO77" i="1"/>
  <c r="AJ77" i="1"/>
  <c r="AD77" i="1"/>
  <c r="AS77" i="1"/>
  <c r="AH77" i="1"/>
  <c r="AR77" i="1"/>
  <c r="AG77" i="1"/>
  <c r="AN77" i="1"/>
  <c r="AX77" i="1"/>
  <c r="AL77" i="1"/>
  <c r="AC77" i="1"/>
  <c r="AB77" i="1"/>
  <c r="AW77" i="1"/>
  <c r="AU61" i="1"/>
  <c r="AQ61" i="1"/>
  <c r="AM61" i="1"/>
  <c r="AI61" i="1"/>
  <c r="AE61" i="1"/>
  <c r="AA61" i="1"/>
  <c r="AV61" i="1"/>
  <c r="AP61" i="1"/>
  <c r="AK61" i="1"/>
  <c r="AF61" i="1"/>
  <c r="Z61" i="1"/>
  <c r="AT61" i="1"/>
  <c r="AO61" i="1"/>
  <c r="AJ61" i="1"/>
  <c r="AD61" i="1"/>
  <c r="AX61" i="1"/>
  <c r="AN61" i="1"/>
  <c r="AC61" i="1"/>
  <c r="AW61" i="1"/>
  <c r="AL61" i="1"/>
  <c r="AB61" i="1"/>
  <c r="AS61" i="1"/>
  <c r="AH61" i="1"/>
  <c r="AR61" i="1"/>
  <c r="AG61" i="1"/>
  <c r="AX104" i="1"/>
  <c r="AT104" i="1"/>
  <c r="AP104" i="1"/>
  <c r="AL104" i="1"/>
  <c r="AH104" i="1"/>
  <c r="AD104" i="1"/>
  <c r="Z104" i="1"/>
  <c r="AW104" i="1"/>
  <c r="AR104" i="1"/>
  <c r="AM104" i="1"/>
  <c r="AG104" i="1"/>
  <c r="AB104" i="1"/>
  <c r="AV104" i="1"/>
  <c r="AO104" i="1"/>
  <c r="AI104" i="1"/>
  <c r="AA104" i="1"/>
  <c r="AS104" i="1"/>
  <c r="AJ104" i="1"/>
  <c r="AK104" i="1"/>
  <c r="AU104" i="1"/>
  <c r="AF104" i="1"/>
  <c r="AQ104" i="1"/>
  <c r="AN104" i="1"/>
  <c r="AE104" i="1"/>
  <c r="AC104" i="1"/>
  <c r="AV49" i="1"/>
  <c r="AR49" i="1"/>
  <c r="AN49" i="1"/>
  <c r="AJ49" i="1"/>
  <c r="AF49" i="1"/>
  <c r="AB49" i="1"/>
  <c r="AU49" i="1"/>
  <c r="AQ49" i="1"/>
  <c r="AM49" i="1"/>
  <c r="AI49" i="1"/>
  <c r="AE49" i="1"/>
  <c r="AA49" i="1"/>
  <c r="AT49" i="1"/>
  <c r="AL49" i="1"/>
  <c r="AD49" i="1"/>
  <c r="AP49" i="1"/>
  <c r="Z49" i="1"/>
  <c r="AS49" i="1"/>
  <c r="AK49" i="1"/>
  <c r="AC49" i="1"/>
  <c r="AX49" i="1"/>
  <c r="AH49" i="1"/>
  <c r="AG49" i="1"/>
  <c r="AW49" i="1"/>
  <c r="AO49" i="1"/>
  <c r="AU13" i="1"/>
  <c r="AQ13" i="1"/>
  <c r="AM13" i="1"/>
  <c r="AI13" i="1"/>
  <c r="AE13" i="1"/>
  <c r="AA13" i="1"/>
  <c r="AW13" i="1"/>
  <c r="AS13" i="1"/>
  <c r="AO13" i="1"/>
  <c r="AK13" i="1"/>
  <c r="AG13" i="1"/>
  <c r="AC13" i="1"/>
  <c r="AX13" i="1"/>
  <c r="AT13" i="1"/>
  <c r="AP13" i="1"/>
  <c r="AL13" i="1"/>
  <c r="AH13" i="1"/>
  <c r="AD13" i="1"/>
  <c r="Z13" i="1"/>
  <c r="AV13" i="1"/>
  <c r="AF13" i="1"/>
  <c r="AR13" i="1"/>
  <c r="AB13" i="1"/>
  <c r="AN13" i="1"/>
  <c r="AJ13" i="1"/>
  <c r="AU21" i="1"/>
  <c r="AQ21" i="1"/>
  <c r="AM21" i="1"/>
  <c r="AI21" i="1"/>
  <c r="AE21" i="1"/>
  <c r="AA21" i="1"/>
  <c r="AX21" i="1"/>
  <c r="AT21" i="1"/>
  <c r="AP21" i="1"/>
  <c r="AL21" i="1"/>
  <c r="AH21" i="1"/>
  <c r="AD21" i="1"/>
  <c r="Z21" i="1"/>
  <c r="AW21" i="1"/>
  <c r="AS21" i="1"/>
  <c r="AO21" i="1"/>
  <c r="AK21" i="1"/>
  <c r="AG21" i="1"/>
  <c r="AC21" i="1"/>
  <c r="AV21" i="1"/>
  <c r="AF21" i="1"/>
  <c r="AR21" i="1"/>
  <c r="AB21" i="1"/>
  <c r="AN21" i="1"/>
  <c r="AJ21" i="1"/>
  <c r="AV34" i="1"/>
  <c r="AR34" i="1"/>
  <c r="AN34" i="1"/>
  <c r="AJ34" i="1"/>
  <c r="AF34" i="1"/>
  <c r="AB34" i="1"/>
  <c r="AW34" i="1"/>
  <c r="AQ34" i="1"/>
  <c r="AL34" i="1"/>
  <c r="AG34" i="1"/>
  <c r="AA34" i="1"/>
  <c r="AE34" i="1"/>
  <c r="AU34" i="1"/>
  <c r="AP34" i="1"/>
  <c r="AK34" i="1"/>
  <c r="Z34" i="1"/>
  <c r="AT34" i="1"/>
  <c r="AO34" i="1"/>
  <c r="AI34" i="1"/>
  <c r="AD34" i="1"/>
  <c r="AM34" i="1"/>
  <c r="AC34" i="1"/>
  <c r="AS34" i="1"/>
  <c r="AH34" i="1"/>
  <c r="AX34" i="1"/>
  <c r="AV33" i="1"/>
  <c r="AR33" i="1"/>
  <c r="AN33" i="1"/>
  <c r="AJ33" i="1"/>
  <c r="AF33" i="1"/>
  <c r="AB33" i="1"/>
  <c r="AW33" i="1"/>
  <c r="AQ33" i="1"/>
  <c r="AL33" i="1"/>
  <c r="AG33" i="1"/>
  <c r="AA33" i="1"/>
  <c r="AU33" i="1"/>
  <c r="AP33" i="1"/>
  <c r="AK33" i="1"/>
  <c r="AE33" i="1"/>
  <c r="Z33" i="1"/>
  <c r="AT33" i="1"/>
  <c r="AO33" i="1"/>
  <c r="AI33" i="1"/>
  <c r="AD33" i="1"/>
  <c r="AX33" i="1"/>
  <c r="AC33" i="1"/>
  <c r="AH33" i="1"/>
  <c r="AS33" i="1"/>
  <c r="AM33" i="1"/>
  <c r="AX106" i="1"/>
  <c r="AT106" i="1"/>
  <c r="AP106" i="1"/>
  <c r="AL106" i="1"/>
  <c r="AH106" i="1"/>
  <c r="AD106" i="1"/>
  <c r="Z106" i="1"/>
  <c r="AW106" i="1"/>
  <c r="AR106" i="1"/>
  <c r="AM106" i="1"/>
  <c r="AG106" i="1"/>
  <c r="AB106" i="1"/>
  <c r="AV106" i="1"/>
  <c r="AO106" i="1"/>
  <c r="AI106" i="1"/>
  <c r="AA106" i="1"/>
  <c r="AU106" i="1"/>
  <c r="AK106" i="1"/>
  <c r="AC106" i="1"/>
  <c r="AJ106" i="1"/>
  <c r="AS106" i="1"/>
  <c r="AF106" i="1"/>
  <c r="AE106" i="1"/>
  <c r="AQ106" i="1"/>
  <c r="AN106" i="1"/>
  <c r="AW90" i="1"/>
  <c r="AS90" i="1"/>
  <c r="AO90" i="1"/>
  <c r="AK90" i="1"/>
  <c r="AG90" i="1"/>
  <c r="AC90" i="1"/>
  <c r="AX90" i="1"/>
  <c r="AR90" i="1"/>
  <c r="AM90" i="1"/>
  <c r="AH90" i="1"/>
  <c r="AB90" i="1"/>
  <c r="AT90" i="1"/>
  <c r="AL90" i="1"/>
  <c r="AE90" i="1"/>
  <c r="AQ90" i="1"/>
  <c r="AI90" i="1"/>
  <c r="Z90" i="1"/>
  <c r="AP90" i="1"/>
  <c r="AF90" i="1"/>
  <c r="AN90" i="1"/>
  <c r="AJ90" i="1"/>
  <c r="AV90" i="1"/>
  <c r="AU90" i="1"/>
  <c r="AD90" i="1"/>
  <c r="AA90" i="1"/>
  <c r="AV46" i="1"/>
  <c r="AR46" i="1"/>
  <c r="AN46" i="1"/>
  <c r="AJ46" i="1"/>
  <c r="AF46" i="1"/>
  <c r="AB46" i="1"/>
  <c r="AU46" i="1"/>
  <c r="AQ46" i="1"/>
  <c r="AM46" i="1"/>
  <c r="AI46" i="1"/>
  <c r="AE46" i="1"/>
  <c r="AA46" i="1"/>
  <c r="AT46" i="1"/>
  <c r="AL46" i="1"/>
  <c r="AD46" i="1"/>
  <c r="AX46" i="1"/>
  <c r="AH46" i="1"/>
  <c r="AS46" i="1"/>
  <c r="AK46" i="1"/>
  <c r="AC46" i="1"/>
  <c r="AP46" i="1"/>
  <c r="Z46" i="1"/>
  <c r="AG46" i="1"/>
  <c r="AW46" i="1"/>
  <c r="AO46" i="1"/>
  <c r="AU27" i="1"/>
  <c r="AQ27" i="1"/>
  <c r="AM27" i="1"/>
  <c r="AI27" i="1"/>
  <c r="AE27" i="1"/>
  <c r="AA27" i="1"/>
  <c r="AT27" i="1"/>
  <c r="AP27" i="1"/>
  <c r="AH27" i="1"/>
  <c r="AD27" i="1"/>
  <c r="AW27" i="1"/>
  <c r="AS27" i="1"/>
  <c r="AO27" i="1"/>
  <c r="AK27" i="1"/>
  <c r="AG27" i="1"/>
  <c r="AX27" i="1"/>
  <c r="AL27" i="1"/>
  <c r="Z27" i="1"/>
  <c r="AC27" i="1"/>
  <c r="AV27" i="1"/>
  <c r="AF27" i="1"/>
  <c r="AN27" i="1"/>
  <c r="AR27" i="1"/>
  <c r="AB27" i="1"/>
  <c r="AJ27" i="1"/>
  <c r="AU76" i="1"/>
  <c r="AQ76" i="1"/>
  <c r="AM76" i="1"/>
  <c r="AI76" i="1"/>
  <c r="AE76" i="1"/>
  <c r="AA76" i="1"/>
  <c r="AV76" i="1"/>
  <c r="AP76" i="1"/>
  <c r="AK76" i="1"/>
  <c r="AF76" i="1"/>
  <c r="Z76" i="1"/>
  <c r="AT76" i="1"/>
  <c r="AO76" i="1"/>
  <c r="AJ76" i="1"/>
  <c r="AD76" i="1"/>
  <c r="AS76" i="1"/>
  <c r="AH76" i="1"/>
  <c r="AR76" i="1"/>
  <c r="AG76" i="1"/>
  <c r="AX76" i="1"/>
  <c r="AC76" i="1"/>
  <c r="AW76" i="1"/>
  <c r="AB76" i="1"/>
  <c r="AN76" i="1"/>
  <c r="AL76" i="1"/>
  <c r="AU85" i="1"/>
  <c r="AQ85" i="1"/>
  <c r="AM85" i="1"/>
  <c r="AI85" i="1"/>
  <c r="AE85" i="1"/>
  <c r="AA85" i="1"/>
  <c r="AV85" i="1"/>
  <c r="AP85" i="1"/>
  <c r="AK85" i="1"/>
  <c r="AF85" i="1"/>
  <c r="Z85" i="1"/>
  <c r="AT85" i="1"/>
  <c r="AO85" i="1"/>
  <c r="AJ85" i="1"/>
  <c r="AD85" i="1"/>
  <c r="AS85" i="1"/>
  <c r="AH85" i="1"/>
  <c r="AR85" i="1"/>
  <c r="AG85" i="1"/>
  <c r="AN85" i="1"/>
  <c r="AX85" i="1"/>
  <c r="AL85" i="1"/>
  <c r="AC85" i="1"/>
  <c r="AB85" i="1"/>
  <c r="AW85" i="1"/>
  <c r="AU69" i="1"/>
  <c r="AQ69" i="1"/>
  <c r="AM69" i="1"/>
  <c r="AI69" i="1"/>
  <c r="AE69" i="1"/>
  <c r="AA69" i="1"/>
  <c r="AV69" i="1"/>
  <c r="AP69" i="1"/>
  <c r="AK69" i="1"/>
  <c r="AF69" i="1"/>
  <c r="Z69" i="1"/>
  <c r="AT69" i="1"/>
  <c r="AO69" i="1"/>
  <c r="AJ69" i="1"/>
  <c r="AD69" i="1"/>
  <c r="AX69" i="1"/>
  <c r="AN69" i="1"/>
  <c r="AC69" i="1"/>
  <c r="AS69" i="1"/>
  <c r="AH69" i="1"/>
  <c r="AW69" i="1"/>
  <c r="AL69" i="1"/>
  <c r="AB69" i="1"/>
  <c r="AR69" i="1"/>
  <c r="AG69" i="1"/>
  <c r="AX100" i="1"/>
  <c r="AT100" i="1"/>
  <c r="AP100" i="1"/>
  <c r="AL100" i="1"/>
  <c r="AH100" i="1"/>
  <c r="AW100" i="1"/>
  <c r="AR100" i="1"/>
  <c r="AM100" i="1"/>
  <c r="AG100" i="1"/>
  <c r="AC100" i="1"/>
  <c r="AV100" i="1"/>
  <c r="AO100" i="1"/>
  <c r="AI100" i="1"/>
  <c r="AB100" i="1"/>
  <c r="AN100" i="1"/>
  <c r="AE100" i="1"/>
  <c r="AK100" i="1"/>
  <c r="AA100" i="1"/>
  <c r="AU100" i="1"/>
  <c r="AJ100" i="1"/>
  <c r="Z100" i="1"/>
  <c r="AS100" i="1"/>
  <c r="AQ100" i="1"/>
  <c r="AF100" i="1"/>
  <c r="AD100" i="1"/>
  <c r="AV57" i="1"/>
  <c r="AR57" i="1"/>
  <c r="AN57" i="1"/>
  <c r="AJ57" i="1"/>
  <c r="AF57" i="1"/>
  <c r="AB57" i="1"/>
  <c r="AU57" i="1"/>
  <c r="AQ57" i="1"/>
  <c r="AM57" i="1"/>
  <c r="AI57" i="1"/>
  <c r="AE57" i="1"/>
  <c r="AA57" i="1"/>
  <c r="AT57" i="1"/>
  <c r="AL57" i="1"/>
  <c r="AD57" i="1"/>
  <c r="AX57" i="1"/>
  <c r="AH57" i="1"/>
  <c r="AS57" i="1"/>
  <c r="AK57" i="1"/>
  <c r="AC57" i="1"/>
  <c r="AP57" i="1"/>
  <c r="Z57" i="1"/>
  <c r="AG57" i="1"/>
  <c r="AW57" i="1"/>
  <c r="AO57" i="1"/>
  <c r="AV41" i="1"/>
  <c r="AR41" i="1"/>
  <c r="AN41" i="1"/>
  <c r="AJ41" i="1"/>
  <c r="AF41" i="1"/>
  <c r="AB41" i="1"/>
  <c r="AU41" i="1"/>
  <c r="AQ41" i="1"/>
  <c r="AM41" i="1"/>
  <c r="AI41" i="1"/>
  <c r="AE41" i="1"/>
  <c r="AA41" i="1"/>
  <c r="AT41" i="1"/>
  <c r="AL41" i="1"/>
  <c r="AD41" i="1"/>
  <c r="AS41" i="1"/>
  <c r="AK41" i="1"/>
  <c r="AC41" i="1"/>
  <c r="AX41" i="1"/>
  <c r="AH41" i="1"/>
  <c r="AP41" i="1"/>
  <c r="Z41" i="1"/>
  <c r="AG41" i="1"/>
  <c r="AO41" i="1"/>
  <c r="AW41" i="1"/>
  <c r="AU17" i="1"/>
  <c r="AQ17" i="1"/>
  <c r="AM17" i="1"/>
  <c r="AI17" i="1"/>
  <c r="AE17" i="1"/>
  <c r="AA17" i="1"/>
  <c r="AX17" i="1"/>
  <c r="AT17" i="1"/>
  <c r="AP17" i="1"/>
  <c r="AL17" i="1"/>
  <c r="AH17" i="1"/>
  <c r="AD17" i="1"/>
  <c r="Z17" i="1"/>
  <c r="AW17" i="1"/>
  <c r="AS17" i="1"/>
  <c r="AO17" i="1"/>
  <c r="AK17" i="1"/>
  <c r="AG17" i="1"/>
  <c r="AC17" i="1"/>
  <c r="AV17" i="1"/>
  <c r="AF17" i="1"/>
  <c r="AR17" i="1"/>
  <c r="AB17" i="1"/>
  <c r="AN17" i="1"/>
  <c r="AJ17" i="1"/>
  <c r="AU29" i="1"/>
  <c r="AQ29" i="1"/>
  <c r="AM29" i="1"/>
  <c r="AI29" i="1"/>
  <c r="AE29" i="1"/>
  <c r="AA29" i="1"/>
  <c r="AX29" i="1"/>
  <c r="AT29" i="1"/>
  <c r="AP29" i="1"/>
  <c r="AL29" i="1"/>
  <c r="AH29" i="1"/>
  <c r="AD29" i="1"/>
  <c r="Z29" i="1"/>
  <c r="AW29" i="1"/>
  <c r="AS29" i="1"/>
  <c r="AO29" i="1"/>
  <c r="AK29" i="1"/>
  <c r="AG29" i="1"/>
  <c r="AC29" i="1"/>
  <c r="AV29" i="1"/>
  <c r="AF29" i="1"/>
  <c r="AR29" i="1"/>
  <c r="AB29" i="1"/>
  <c r="AN29" i="1"/>
  <c r="AJ29" i="1"/>
  <c r="AU80" i="1"/>
  <c r="AQ80" i="1"/>
  <c r="AM80" i="1"/>
  <c r="AI80" i="1"/>
  <c r="AE80" i="1"/>
  <c r="AA80" i="1"/>
  <c r="AV80" i="1"/>
  <c r="AP80" i="1"/>
  <c r="AK80" i="1"/>
  <c r="AF80" i="1"/>
  <c r="Z80" i="1"/>
  <c r="AT80" i="1"/>
  <c r="AO80" i="1"/>
  <c r="AJ80" i="1"/>
  <c r="AD80" i="1"/>
  <c r="AS80" i="1"/>
  <c r="AH80" i="1"/>
  <c r="AR80" i="1"/>
  <c r="AG80" i="1"/>
  <c r="AX80" i="1"/>
  <c r="AC80" i="1"/>
  <c r="AW80" i="1"/>
  <c r="AB80" i="1"/>
  <c r="AN80" i="1"/>
  <c r="AL80" i="1"/>
  <c r="AW94" i="1"/>
  <c r="AS94" i="1"/>
  <c r="AO94" i="1"/>
  <c r="AK94" i="1"/>
  <c r="AG94" i="1"/>
  <c r="AC94" i="1"/>
  <c r="AX94" i="1"/>
  <c r="AR94" i="1"/>
  <c r="AM94" i="1"/>
  <c r="AH94" i="1"/>
  <c r="AB94" i="1"/>
  <c r="AT94" i="1"/>
  <c r="AL94" i="1"/>
  <c r="AE94" i="1"/>
  <c r="AV94" i="1"/>
  <c r="AN94" i="1"/>
  <c r="AD94" i="1"/>
  <c r="AU94" i="1"/>
  <c r="AJ94" i="1"/>
  <c r="AA94" i="1"/>
  <c r="AQ94" i="1"/>
  <c r="Z94" i="1"/>
  <c r="AP94" i="1"/>
  <c r="AI94" i="1"/>
  <c r="AF94" i="1"/>
  <c r="AU86" i="1"/>
  <c r="AQ86" i="1"/>
  <c r="AM86" i="1"/>
  <c r="AI86" i="1"/>
  <c r="AE86" i="1"/>
  <c r="AA86" i="1"/>
  <c r="AV86" i="1"/>
  <c r="AP86" i="1"/>
  <c r="AK86" i="1"/>
  <c r="AF86" i="1"/>
  <c r="Z86" i="1"/>
  <c r="AT86" i="1"/>
  <c r="AO86" i="1"/>
  <c r="AJ86" i="1"/>
  <c r="AD86" i="1"/>
  <c r="AS86" i="1"/>
  <c r="AH86" i="1"/>
  <c r="AR86" i="1"/>
  <c r="AG86" i="1"/>
  <c r="AX86" i="1"/>
  <c r="AC86" i="1"/>
  <c r="AW86" i="1"/>
  <c r="AB86" i="1"/>
  <c r="AN86" i="1"/>
  <c r="AL86" i="1"/>
  <c r="AU70" i="1"/>
  <c r="AQ70" i="1"/>
  <c r="AM70" i="1"/>
  <c r="AI70" i="1"/>
  <c r="AE70" i="1"/>
  <c r="AA70" i="1"/>
  <c r="AV70" i="1"/>
  <c r="AP70" i="1"/>
  <c r="AK70" i="1"/>
  <c r="AF70" i="1"/>
  <c r="Z70" i="1"/>
  <c r="AT70" i="1"/>
  <c r="AO70" i="1"/>
  <c r="AJ70" i="1"/>
  <c r="AD70" i="1"/>
  <c r="AX70" i="1"/>
  <c r="AN70" i="1"/>
  <c r="AC70" i="1"/>
  <c r="AS70" i="1"/>
  <c r="AH70" i="1"/>
  <c r="AW70" i="1"/>
  <c r="AL70" i="1"/>
  <c r="AB70" i="1"/>
  <c r="AR70" i="1"/>
  <c r="AG70" i="1"/>
  <c r="AX103" i="1"/>
  <c r="AT103" i="1"/>
  <c r="AP103" i="1"/>
  <c r="AL103" i="1"/>
  <c r="AH103" i="1"/>
  <c r="AD103" i="1"/>
  <c r="Z103" i="1"/>
  <c r="AW103" i="1"/>
  <c r="AR103" i="1"/>
  <c r="AM103" i="1"/>
  <c r="AG103" i="1"/>
  <c r="AB103" i="1"/>
  <c r="AS103" i="1"/>
  <c r="AK103" i="1"/>
  <c r="AE103" i="1"/>
  <c r="AV103" i="1"/>
  <c r="AN103" i="1"/>
  <c r="AC103" i="1"/>
  <c r="AQ103" i="1"/>
  <c r="AF103" i="1"/>
  <c r="AO103" i="1"/>
  <c r="AA103" i="1"/>
  <c r="AU103" i="1"/>
  <c r="AJ103" i="1"/>
  <c r="AI103" i="1"/>
  <c r="AV58" i="1"/>
  <c r="AR58" i="1"/>
  <c r="AN58" i="1"/>
  <c r="AJ58" i="1"/>
  <c r="AF58" i="1"/>
  <c r="AB58" i="1"/>
  <c r="AU58" i="1"/>
  <c r="AQ58" i="1"/>
  <c r="AM58" i="1"/>
  <c r="AI58" i="1"/>
  <c r="AE58" i="1"/>
  <c r="AA58" i="1"/>
  <c r="AT58" i="1"/>
  <c r="AL58" i="1"/>
  <c r="AD58" i="1"/>
  <c r="AP58" i="1"/>
  <c r="AS58" i="1"/>
  <c r="AK58" i="1"/>
  <c r="AC58" i="1"/>
  <c r="AX58" i="1"/>
  <c r="AH58" i="1"/>
  <c r="Z58" i="1"/>
  <c r="AG58" i="1"/>
  <c r="AW58" i="1"/>
  <c r="AO58" i="1"/>
  <c r="AV42" i="1"/>
  <c r="AR42" i="1"/>
  <c r="AN42" i="1"/>
  <c r="AJ42" i="1"/>
  <c r="AF42" i="1"/>
  <c r="AB42" i="1"/>
  <c r="AU42" i="1"/>
  <c r="AQ42" i="1"/>
  <c r="AM42" i="1"/>
  <c r="AI42" i="1"/>
  <c r="AE42" i="1"/>
  <c r="AA42" i="1"/>
  <c r="AT42" i="1"/>
  <c r="AL42" i="1"/>
  <c r="AD42" i="1"/>
  <c r="AX42" i="1"/>
  <c r="AH42" i="1"/>
  <c r="AS42" i="1"/>
  <c r="AK42" i="1"/>
  <c r="AC42" i="1"/>
  <c r="AP42" i="1"/>
  <c r="Z42" i="1"/>
  <c r="AG42" i="1"/>
  <c r="AW42" i="1"/>
  <c r="AO42" i="1"/>
  <c r="AV31" i="1"/>
  <c r="AR31" i="1"/>
  <c r="AW31" i="1"/>
  <c r="AQ31" i="1"/>
  <c r="AM31" i="1"/>
  <c r="AI31" i="1"/>
  <c r="AE31" i="1"/>
  <c r="AA31" i="1"/>
  <c r="AU31" i="1"/>
  <c r="AP31" i="1"/>
  <c r="AL31" i="1"/>
  <c r="AH31" i="1"/>
  <c r="AD31" i="1"/>
  <c r="Z31" i="1"/>
  <c r="AT31" i="1"/>
  <c r="AO31" i="1"/>
  <c r="AK31" i="1"/>
  <c r="AG31" i="1"/>
  <c r="AC31" i="1"/>
  <c r="AX31" i="1"/>
  <c r="AF31" i="1"/>
  <c r="AN31" i="1"/>
  <c r="AS31" i="1"/>
  <c r="AB31" i="1"/>
  <c r="AJ31" i="1"/>
  <c r="AU81" i="1"/>
  <c r="AQ81" i="1"/>
  <c r="AM81" i="1"/>
  <c r="AI81" i="1"/>
  <c r="AE81" i="1"/>
  <c r="AA81" i="1"/>
  <c r="AV81" i="1"/>
  <c r="AP81" i="1"/>
  <c r="AK81" i="1"/>
  <c r="AF81" i="1"/>
  <c r="Z81" i="1"/>
  <c r="AT81" i="1"/>
  <c r="AO81" i="1"/>
  <c r="AJ81" i="1"/>
  <c r="AD81" i="1"/>
  <c r="AS81" i="1"/>
  <c r="AH81" i="1"/>
  <c r="AR81" i="1"/>
  <c r="AG81" i="1"/>
  <c r="AN81" i="1"/>
  <c r="AC81" i="1"/>
  <c r="AL81" i="1"/>
  <c r="AX81" i="1"/>
  <c r="AB81" i="1"/>
  <c r="AW81" i="1"/>
  <c r="AU65" i="1"/>
  <c r="AQ65" i="1"/>
  <c r="AM65" i="1"/>
  <c r="AI65" i="1"/>
  <c r="AE65" i="1"/>
  <c r="AA65" i="1"/>
  <c r="AV65" i="1"/>
  <c r="AP65" i="1"/>
  <c r="AK65" i="1"/>
  <c r="AF65" i="1"/>
  <c r="Z65" i="1"/>
  <c r="AT65" i="1"/>
  <c r="AO65" i="1"/>
  <c r="AJ65" i="1"/>
  <c r="AD65" i="1"/>
  <c r="AX65" i="1"/>
  <c r="AN65" i="1"/>
  <c r="AC65" i="1"/>
  <c r="AH65" i="1"/>
  <c r="AW65" i="1"/>
  <c r="AL65" i="1"/>
  <c r="AB65" i="1"/>
  <c r="AS65" i="1"/>
  <c r="AR65" i="1"/>
  <c r="AG65" i="1"/>
  <c r="AW99" i="1"/>
  <c r="AS99" i="1"/>
  <c r="AO99" i="1"/>
  <c r="AK99" i="1"/>
  <c r="AG99" i="1"/>
  <c r="AC99" i="1"/>
  <c r="AX99" i="1"/>
  <c r="AR99" i="1"/>
  <c r="AM99" i="1"/>
  <c r="AH99" i="1"/>
  <c r="AB99" i="1"/>
  <c r="AV99" i="1"/>
  <c r="AP99" i="1"/>
  <c r="AI99" i="1"/>
  <c r="AA99" i="1"/>
  <c r="AN99" i="1"/>
  <c r="AE99" i="1"/>
  <c r="AU99" i="1"/>
  <c r="AL99" i="1"/>
  <c r="AD99" i="1"/>
  <c r="AJ99" i="1"/>
  <c r="AF99" i="1"/>
  <c r="Z99" i="1"/>
  <c r="AT99" i="1"/>
  <c r="AQ99" i="1"/>
  <c r="AV53" i="1"/>
  <c r="AR53" i="1"/>
  <c r="AN53" i="1"/>
  <c r="AJ53" i="1"/>
  <c r="AF53" i="1"/>
  <c r="AB53" i="1"/>
  <c r="AU53" i="1"/>
  <c r="AQ53" i="1"/>
  <c r="AM53" i="1"/>
  <c r="AI53" i="1"/>
  <c r="AE53" i="1"/>
  <c r="AA53" i="1"/>
  <c r="AT53" i="1"/>
  <c r="AL53" i="1"/>
  <c r="AD53" i="1"/>
  <c r="AH53" i="1"/>
  <c r="AS53" i="1"/>
  <c r="AK53" i="1"/>
  <c r="AC53" i="1"/>
  <c r="AX53" i="1"/>
  <c r="AP53" i="1"/>
  <c r="Z53" i="1"/>
  <c r="AG53" i="1"/>
  <c r="AO53" i="1"/>
  <c r="AW53" i="1"/>
  <c r="T3" i="1"/>
  <c r="T11" i="1"/>
  <c r="AU19" i="1"/>
  <c r="AQ19" i="1"/>
  <c r="AM19" i="1"/>
  <c r="AI19" i="1"/>
  <c r="AE19" i="1"/>
  <c r="AA19" i="1"/>
  <c r="AX19" i="1"/>
  <c r="AT19" i="1"/>
  <c r="AP19" i="1"/>
  <c r="AL19" i="1"/>
  <c r="AH19" i="1"/>
  <c r="AD19" i="1"/>
  <c r="Z19" i="1"/>
  <c r="AW19" i="1"/>
  <c r="AS19" i="1"/>
  <c r="AO19" i="1"/>
  <c r="AK19" i="1"/>
  <c r="AG19" i="1"/>
  <c r="AC19" i="1"/>
  <c r="AV19" i="1"/>
  <c r="AF19" i="1"/>
  <c r="AN19" i="1"/>
  <c r="AR19" i="1"/>
  <c r="AB19" i="1"/>
  <c r="AJ19" i="1"/>
  <c r="AV37" i="1"/>
  <c r="AR37" i="1"/>
  <c r="AN37" i="1"/>
  <c r="AJ37" i="1"/>
  <c r="AF37" i="1"/>
  <c r="AB37" i="1"/>
  <c r="AU37" i="1"/>
  <c r="AQ37" i="1"/>
  <c r="AM37" i="1"/>
  <c r="AI37" i="1"/>
  <c r="AE37" i="1"/>
  <c r="AA37" i="1"/>
  <c r="AT37" i="1"/>
  <c r="AL37" i="1"/>
  <c r="AD37" i="1"/>
  <c r="AS37" i="1"/>
  <c r="AK37" i="1"/>
  <c r="AC37" i="1"/>
  <c r="AX37" i="1"/>
  <c r="AH37" i="1"/>
  <c r="AP37" i="1"/>
  <c r="Z37" i="1"/>
  <c r="AG37" i="1"/>
  <c r="AW37" i="1"/>
  <c r="AO37" i="1"/>
  <c r="AU72" i="1"/>
  <c r="AQ72" i="1"/>
  <c r="AM72" i="1"/>
  <c r="AI72" i="1"/>
  <c r="AE72" i="1"/>
  <c r="AA72" i="1"/>
  <c r="AT72" i="1"/>
  <c r="AO72" i="1"/>
  <c r="AJ72" i="1"/>
  <c r="AD72" i="1"/>
  <c r="AV72" i="1"/>
  <c r="AN72" i="1"/>
  <c r="AG72" i="1"/>
  <c r="Z72" i="1"/>
  <c r="AS72" i="1"/>
  <c r="AL72" i="1"/>
  <c r="AF72" i="1"/>
  <c r="AR72" i="1"/>
  <c r="AC72" i="1"/>
  <c r="AK72" i="1"/>
  <c r="AP72" i="1"/>
  <c r="AB72" i="1"/>
  <c r="AX72" i="1"/>
  <c r="AW72" i="1"/>
  <c r="AH72" i="1"/>
  <c r="AX105" i="1"/>
  <c r="AT105" i="1"/>
  <c r="AP105" i="1"/>
  <c r="AL105" i="1"/>
  <c r="AH105" i="1"/>
  <c r="AD105" i="1"/>
  <c r="Z105" i="1"/>
  <c r="AW105" i="1"/>
  <c r="AR105" i="1"/>
  <c r="AM105" i="1"/>
  <c r="AG105" i="1"/>
  <c r="AB105" i="1"/>
  <c r="AS105" i="1"/>
  <c r="AK105" i="1"/>
  <c r="AE105" i="1"/>
  <c r="AO105" i="1"/>
  <c r="AF105" i="1"/>
  <c r="AQ105" i="1"/>
  <c r="AC105" i="1"/>
  <c r="AN105" i="1"/>
  <c r="AA105" i="1"/>
  <c r="AJ105" i="1"/>
  <c r="AI105" i="1"/>
  <c r="AV105" i="1"/>
  <c r="AU105" i="1"/>
  <c r="AU78" i="1"/>
  <c r="AQ78" i="1"/>
  <c r="AM78" i="1"/>
  <c r="AI78" i="1"/>
  <c r="AE78" i="1"/>
  <c r="AA78" i="1"/>
  <c r="AV78" i="1"/>
  <c r="AP78" i="1"/>
  <c r="AK78" i="1"/>
  <c r="AF78" i="1"/>
  <c r="Z78" i="1"/>
  <c r="AT78" i="1"/>
  <c r="AO78" i="1"/>
  <c r="AJ78" i="1"/>
  <c r="AD78" i="1"/>
  <c r="AS78" i="1"/>
  <c r="AH78" i="1"/>
  <c r="AR78" i="1"/>
  <c r="AG78" i="1"/>
  <c r="AX78" i="1"/>
  <c r="AC78" i="1"/>
  <c r="AW78" i="1"/>
  <c r="AB78" i="1"/>
  <c r="AN78" i="1"/>
  <c r="AL78" i="1"/>
  <c r="AU62" i="1"/>
  <c r="AQ62" i="1"/>
  <c r="AM62" i="1"/>
  <c r="AI62" i="1"/>
  <c r="AE62" i="1"/>
  <c r="AA62" i="1"/>
  <c r="AV62" i="1"/>
  <c r="AP62" i="1"/>
  <c r="AK62" i="1"/>
  <c r="AF62" i="1"/>
  <c r="Z62" i="1"/>
  <c r="AT62" i="1"/>
  <c r="AO62" i="1"/>
  <c r="AJ62" i="1"/>
  <c r="AD62" i="1"/>
  <c r="AX62" i="1"/>
  <c r="AN62" i="1"/>
  <c r="AC62" i="1"/>
  <c r="AW62" i="1"/>
  <c r="AL62" i="1"/>
  <c r="AB62" i="1"/>
  <c r="AS62" i="1"/>
  <c r="AH62" i="1"/>
  <c r="AR62" i="1"/>
  <c r="AG62" i="1"/>
  <c r="AW89" i="1"/>
  <c r="AS89" i="1"/>
  <c r="AO89" i="1"/>
  <c r="AK89" i="1"/>
  <c r="AG89" i="1"/>
  <c r="AC89" i="1"/>
  <c r="AX89" i="1"/>
  <c r="AR89" i="1"/>
  <c r="AM89" i="1"/>
  <c r="AH89" i="1"/>
  <c r="AB89" i="1"/>
  <c r="AV89" i="1"/>
  <c r="AP89" i="1"/>
  <c r="AI89" i="1"/>
  <c r="AA89" i="1"/>
  <c r="AU89" i="1"/>
  <c r="AL89" i="1"/>
  <c r="AD89" i="1"/>
  <c r="AT89" i="1"/>
  <c r="AJ89" i="1"/>
  <c r="Z89" i="1"/>
  <c r="AF89" i="1"/>
  <c r="AE89" i="1"/>
  <c r="AQ89" i="1"/>
  <c r="AN89" i="1"/>
  <c r="AV50" i="1"/>
  <c r="AR50" i="1"/>
  <c r="AN50" i="1"/>
  <c r="AJ50" i="1"/>
  <c r="AF50" i="1"/>
  <c r="AB50" i="1"/>
  <c r="AU50" i="1"/>
  <c r="AQ50" i="1"/>
  <c r="AM50" i="1"/>
  <c r="AI50" i="1"/>
  <c r="AE50" i="1"/>
  <c r="AA50" i="1"/>
  <c r="AT50" i="1"/>
  <c r="AL50" i="1"/>
  <c r="AD50" i="1"/>
  <c r="AP50" i="1"/>
  <c r="Z50" i="1"/>
  <c r="AS50" i="1"/>
  <c r="AK50" i="1"/>
  <c r="AC50" i="1"/>
  <c r="AX50" i="1"/>
  <c r="AH50" i="1"/>
  <c r="AG50" i="1"/>
  <c r="AW50" i="1"/>
  <c r="AO50" i="1"/>
  <c r="AU25" i="1"/>
  <c r="AQ25" i="1"/>
  <c r="AM25" i="1"/>
  <c r="AI25" i="1"/>
  <c r="AE25" i="1"/>
  <c r="AA25" i="1"/>
  <c r="AX25" i="1"/>
  <c r="AT25" i="1"/>
  <c r="AP25" i="1"/>
  <c r="AL25" i="1"/>
  <c r="AH25" i="1"/>
  <c r="Z25" i="1"/>
  <c r="AW25" i="1"/>
  <c r="AS25" i="1"/>
  <c r="AO25" i="1"/>
  <c r="AK25" i="1"/>
  <c r="AG25" i="1"/>
  <c r="AD25" i="1"/>
  <c r="AC25" i="1"/>
  <c r="AV25" i="1"/>
  <c r="AF25" i="1"/>
  <c r="AR25" i="1"/>
  <c r="AB25" i="1"/>
  <c r="AN25" i="1"/>
  <c r="AJ25" i="1"/>
  <c r="AU84" i="1"/>
  <c r="AQ84" i="1"/>
  <c r="AM84" i="1"/>
  <c r="AI84" i="1"/>
  <c r="AE84" i="1"/>
  <c r="AA84" i="1"/>
  <c r="AV84" i="1"/>
  <c r="AP84" i="1"/>
  <c r="AK84" i="1"/>
  <c r="AF84" i="1"/>
  <c r="Z84" i="1"/>
  <c r="AT84" i="1"/>
  <c r="AO84" i="1"/>
  <c r="AJ84" i="1"/>
  <c r="AD84" i="1"/>
  <c r="AS84" i="1"/>
  <c r="AH84" i="1"/>
  <c r="AR84" i="1"/>
  <c r="AG84" i="1"/>
  <c r="AX84" i="1"/>
  <c r="AC84" i="1"/>
  <c r="AW84" i="1"/>
  <c r="AB84" i="1"/>
  <c r="AN84" i="1"/>
  <c r="AL84" i="1"/>
  <c r="AW97" i="1"/>
  <c r="AS97" i="1"/>
  <c r="AO97" i="1"/>
  <c r="AK97" i="1"/>
  <c r="AG97" i="1"/>
  <c r="AC97" i="1"/>
  <c r="AX97" i="1"/>
  <c r="AR97" i="1"/>
  <c r="AM97" i="1"/>
  <c r="AH97" i="1"/>
  <c r="AB97" i="1"/>
  <c r="AV97" i="1"/>
  <c r="AP97" i="1"/>
  <c r="AI97" i="1"/>
  <c r="AA97" i="1"/>
  <c r="AU97" i="1"/>
  <c r="AL97" i="1"/>
  <c r="AD97" i="1"/>
  <c r="AT97" i="1"/>
  <c r="AJ97" i="1"/>
  <c r="Z97" i="1"/>
  <c r="AQ97" i="1"/>
  <c r="AN97" i="1"/>
  <c r="AF97" i="1"/>
  <c r="AE97" i="1"/>
  <c r="AV36" i="1"/>
  <c r="AR36" i="1"/>
  <c r="AN36" i="1"/>
  <c r="AJ36" i="1"/>
  <c r="AF36" i="1"/>
  <c r="AB36" i="1"/>
  <c r="AW36" i="1"/>
  <c r="AQ36" i="1"/>
  <c r="AL36" i="1"/>
  <c r="AG36" i="1"/>
  <c r="AA36" i="1"/>
  <c r="AE36" i="1"/>
  <c r="AU36" i="1"/>
  <c r="AP36" i="1"/>
  <c r="AK36" i="1"/>
  <c r="Z36" i="1"/>
  <c r="AT36" i="1"/>
  <c r="AO36" i="1"/>
  <c r="AI36" i="1"/>
  <c r="AD36" i="1"/>
  <c r="AM36" i="1"/>
  <c r="AX36" i="1"/>
  <c r="AS36" i="1"/>
  <c r="AH36" i="1"/>
  <c r="AC36" i="1"/>
  <c r="AU73" i="1"/>
  <c r="AQ73" i="1"/>
  <c r="AM73" i="1"/>
  <c r="AI73" i="1"/>
  <c r="AE73" i="1"/>
  <c r="AA73" i="1"/>
  <c r="AT73" i="1"/>
  <c r="AO73" i="1"/>
  <c r="AJ73" i="1"/>
  <c r="AD73" i="1"/>
  <c r="AX73" i="1"/>
  <c r="AR73" i="1"/>
  <c r="AK73" i="1"/>
  <c r="AC73" i="1"/>
  <c r="AW73" i="1"/>
  <c r="AP73" i="1"/>
  <c r="AH73" i="1"/>
  <c r="AB73" i="1"/>
  <c r="AN73" i="1"/>
  <c r="Z73" i="1"/>
  <c r="AV73" i="1"/>
  <c r="AL73" i="1"/>
  <c r="AG73" i="1"/>
  <c r="AS73" i="1"/>
  <c r="AF73" i="1"/>
  <c r="AX101" i="1"/>
  <c r="AT101" i="1"/>
  <c r="AP101" i="1"/>
  <c r="AL101" i="1"/>
  <c r="AH101" i="1"/>
  <c r="AD101" i="1"/>
  <c r="Z101" i="1"/>
  <c r="AW101" i="1"/>
  <c r="AR101" i="1"/>
  <c r="AM101" i="1"/>
  <c r="AG101" i="1"/>
  <c r="AB101" i="1"/>
  <c r="AS101" i="1"/>
  <c r="AK101" i="1"/>
  <c r="AE101" i="1"/>
  <c r="AU101" i="1"/>
  <c r="AJ101" i="1"/>
  <c r="AA101" i="1"/>
  <c r="AQ101" i="1"/>
  <c r="AF101" i="1"/>
  <c r="AO101" i="1"/>
  <c r="AC101" i="1"/>
  <c r="AN101" i="1"/>
  <c r="AI101" i="1"/>
  <c r="AV101" i="1"/>
  <c r="AW88" i="1"/>
  <c r="AS88" i="1"/>
  <c r="AO88" i="1"/>
  <c r="AK88" i="1"/>
  <c r="AG88" i="1"/>
  <c r="AC88" i="1"/>
  <c r="AX88" i="1"/>
  <c r="AR88" i="1"/>
  <c r="AM88" i="1"/>
  <c r="AH88" i="1"/>
  <c r="AB88" i="1"/>
  <c r="AT88" i="1"/>
  <c r="AL88" i="1"/>
  <c r="AE88" i="1"/>
  <c r="AQ88" i="1"/>
  <c r="AJ88" i="1"/>
  <c r="AD88" i="1"/>
  <c r="AV88" i="1"/>
  <c r="AI88" i="1"/>
  <c r="AU88" i="1"/>
  <c r="AF88" i="1"/>
  <c r="AP88" i="1"/>
  <c r="AN88" i="1"/>
  <c r="AA88" i="1"/>
  <c r="Z88" i="1"/>
  <c r="AV45" i="1"/>
  <c r="AR45" i="1"/>
  <c r="AN45" i="1"/>
  <c r="AJ45" i="1"/>
  <c r="AF45" i="1"/>
  <c r="AB45" i="1"/>
  <c r="AU45" i="1"/>
  <c r="AQ45" i="1"/>
  <c r="AM45" i="1"/>
  <c r="AI45" i="1"/>
  <c r="AE45" i="1"/>
  <c r="AA45" i="1"/>
  <c r="AT45" i="1"/>
  <c r="AL45" i="1"/>
  <c r="AD45" i="1"/>
  <c r="AS45" i="1"/>
  <c r="AK45" i="1"/>
  <c r="AC45" i="1"/>
  <c r="AX45" i="1"/>
  <c r="AH45" i="1"/>
  <c r="AP45" i="1"/>
  <c r="Z45" i="1"/>
  <c r="AG45" i="1"/>
  <c r="AW45" i="1"/>
  <c r="AO45" i="1"/>
  <c r="AU15" i="1"/>
  <c r="AQ15" i="1"/>
  <c r="AM15" i="1"/>
  <c r="AI15" i="1"/>
  <c r="AE15" i="1"/>
  <c r="AA15" i="1"/>
  <c r="AX15" i="1"/>
  <c r="AT15" i="1"/>
  <c r="AP15" i="1"/>
  <c r="AL15" i="1"/>
  <c r="AH15" i="1"/>
  <c r="AD15" i="1"/>
  <c r="Z15" i="1"/>
  <c r="AW15" i="1"/>
  <c r="AS15" i="1"/>
  <c r="AO15" i="1"/>
  <c r="AK15" i="1"/>
  <c r="AG15" i="1"/>
  <c r="AC15" i="1"/>
  <c r="AV15" i="1"/>
  <c r="AF15" i="1"/>
  <c r="AN15" i="1"/>
  <c r="AR15" i="1"/>
  <c r="AB15" i="1"/>
  <c r="AJ15" i="1"/>
  <c r="AU23" i="1"/>
  <c r="AQ23" i="1"/>
  <c r="AM23" i="1"/>
  <c r="AI23" i="1"/>
  <c r="AE23" i="1"/>
  <c r="AA23" i="1"/>
  <c r="AW23" i="1"/>
  <c r="AS23" i="1"/>
  <c r="AO23" i="1"/>
  <c r="AK23" i="1"/>
  <c r="AG23" i="1"/>
  <c r="AX23" i="1"/>
  <c r="AT23" i="1"/>
  <c r="AP23" i="1"/>
  <c r="AL23" i="1"/>
  <c r="AH23" i="1"/>
  <c r="AD23" i="1"/>
  <c r="Z23" i="1"/>
  <c r="AC23" i="1"/>
  <c r="AV23" i="1"/>
  <c r="AF23" i="1"/>
  <c r="AN23" i="1"/>
  <c r="AR23" i="1"/>
  <c r="AB23" i="1"/>
  <c r="AJ23" i="1"/>
  <c r="AW98" i="1"/>
  <c r="AS98" i="1"/>
  <c r="AO98" i="1"/>
  <c r="AK98" i="1"/>
  <c r="AG98" i="1"/>
  <c r="AC98" i="1"/>
  <c r="AX98" i="1"/>
  <c r="AR98" i="1"/>
  <c r="AM98" i="1"/>
  <c r="AH98" i="1"/>
  <c r="AB98" i="1"/>
  <c r="AT98" i="1"/>
  <c r="AL98" i="1"/>
  <c r="AE98" i="1"/>
  <c r="AQ98" i="1"/>
  <c r="AI98" i="1"/>
  <c r="Z98" i="1"/>
  <c r="AP98" i="1"/>
  <c r="AF98" i="1"/>
  <c r="AV98" i="1"/>
  <c r="AD98" i="1"/>
  <c r="AU98" i="1"/>
  <c r="AA98" i="1"/>
  <c r="AN98" i="1"/>
  <c r="AJ98" i="1"/>
  <c r="AX107" i="1"/>
  <c r="AT107" i="1"/>
  <c r="AP107" i="1"/>
  <c r="AL107" i="1"/>
  <c r="AH107" i="1"/>
  <c r="AD107" i="1"/>
  <c r="Z107" i="1"/>
  <c r="AW107" i="1"/>
  <c r="AR107" i="1"/>
  <c r="AM107" i="1"/>
  <c r="AG107" i="1"/>
  <c r="AB107" i="1"/>
  <c r="AS107" i="1"/>
  <c r="AK107" i="1"/>
  <c r="AE107" i="1"/>
  <c r="AQ107" i="1"/>
  <c r="AI107" i="1"/>
  <c r="AO107" i="1"/>
  <c r="AC107" i="1"/>
  <c r="AN107" i="1"/>
  <c r="AA107" i="1"/>
  <c r="AV107" i="1"/>
  <c r="AU107" i="1"/>
  <c r="AJ107" i="1"/>
  <c r="AF107" i="1"/>
  <c r="AU11" i="1" l="1"/>
  <c r="AU6" i="1" s="1"/>
  <c r="AQ11" i="1"/>
  <c r="AQ6" i="1" s="1"/>
  <c r="AM11" i="1"/>
  <c r="AM6" i="1" s="1"/>
  <c r="AI11" i="1"/>
  <c r="AI6" i="1" s="1"/>
  <c r="AE11" i="1"/>
  <c r="AE6" i="1" s="1"/>
  <c r="AA11" i="1"/>
  <c r="AA6" i="1" s="1"/>
  <c r="Q5" i="1"/>
  <c r="AX11" i="1"/>
  <c r="AX6" i="1" s="1"/>
  <c r="AT11" i="1"/>
  <c r="AT6" i="1" s="1"/>
  <c r="AP11" i="1"/>
  <c r="AP6" i="1" s="1"/>
  <c r="AL11" i="1"/>
  <c r="AL6" i="1" s="1"/>
  <c r="AH11" i="1"/>
  <c r="AH6" i="1" s="1"/>
  <c r="AD11" i="1"/>
  <c r="AD6" i="1" s="1"/>
  <c r="Z11" i="1"/>
  <c r="Z6" i="1" s="1"/>
  <c r="AS11" i="1"/>
  <c r="AS6" i="1" s="1"/>
  <c r="AK11" i="1"/>
  <c r="AK6" i="1" s="1"/>
  <c r="AC11" i="1"/>
  <c r="AC6" i="1" s="1"/>
  <c r="Q8" i="1"/>
  <c r="AV9" i="1" s="1"/>
  <c r="AW11" i="1"/>
  <c r="AW6" i="1" s="1"/>
  <c r="AG11" i="1"/>
  <c r="AG6" i="1" s="1"/>
  <c r="AV11" i="1"/>
  <c r="AV6" i="1" s="1"/>
  <c r="Q6" i="1"/>
  <c r="AL9" i="1" s="1"/>
  <c r="AR11" i="1"/>
  <c r="AR6" i="1" s="1"/>
  <c r="AJ11" i="1"/>
  <c r="AJ6" i="1" s="1"/>
  <c r="AB11" i="1"/>
  <c r="AB6" i="1" s="1"/>
  <c r="Q7" i="1"/>
  <c r="AQ9" i="1" s="1"/>
  <c r="AO11" i="1"/>
  <c r="AO6" i="1" s="1"/>
  <c r="Q4" i="1"/>
  <c r="AN11" i="1"/>
  <c r="AN6" i="1" s="1"/>
  <c r="AF11" i="1"/>
  <c r="AF6" i="1" s="1"/>
  <c r="AB9" i="1" l="1"/>
  <c r="Q9" i="1"/>
</calcChain>
</file>

<file path=xl/sharedStrings.xml><?xml version="1.0" encoding="utf-8"?>
<sst xmlns="http://schemas.openxmlformats.org/spreadsheetml/2006/main" count="587" uniqueCount="232">
  <si>
    <t>l</t>
  </si>
  <si>
    <t>SUMMARY OF RESULTS</t>
  </si>
  <si>
    <t>s</t>
  </si>
  <si>
    <t>Clusters</t>
  </si>
  <si>
    <t># of Cases</t>
  </si>
  <si>
    <t>V1</t>
  </si>
  <si>
    <t>V2</t>
  </si>
  <si>
    <t>V3</t>
  </si>
  <si>
    <t>V4</t>
  </si>
  <si>
    <t>V5</t>
  </si>
  <si>
    <t>x</t>
  </si>
  <si>
    <t>A</t>
  </si>
  <si>
    <t>B</t>
  </si>
  <si>
    <t>C</t>
  </si>
  <si>
    <t>D</t>
  </si>
  <si>
    <t>E</t>
  </si>
  <si>
    <t>Location 1</t>
  </si>
  <si>
    <t>SSD</t>
  </si>
  <si>
    <t>Cluster 1</t>
  </si>
  <si>
    <t>Location 2</t>
  </si>
  <si>
    <t>Cluster 2</t>
  </si>
  <si>
    <t>Location 3</t>
  </si>
  <si>
    <t>Cluster 3</t>
  </si>
  <si>
    <t>Location 4</t>
  </si>
  <si>
    <t>Cluster 4</t>
  </si>
  <si>
    <t>Location 5</t>
  </si>
  <si>
    <t>Cluster 5</t>
  </si>
  <si>
    <t>CLUSTER 1</t>
  </si>
  <si>
    <t>CLUSTER 2</t>
  </si>
  <si>
    <t>CLUSTER 3</t>
  </si>
  <si>
    <t>CLUSTER 4</t>
  </si>
  <si>
    <t>CLUSTER 5</t>
  </si>
  <si>
    <t>TOTAL</t>
  </si>
  <si>
    <t>Location #</t>
  </si>
  <si>
    <t>Case #</t>
  </si>
  <si>
    <t>MIN</t>
  </si>
  <si>
    <t>CLUSTER</t>
  </si>
  <si>
    <t>Case # 1</t>
  </si>
  <si>
    <t>Case # 2</t>
  </si>
  <si>
    <t>Case # 10</t>
  </si>
  <si>
    <t>Case # 3</t>
  </si>
  <si>
    <t>Case # 100</t>
  </si>
  <si>
    <t>Case # 4</t>
  </si>
  <si>
    <t>Case # 11</t>
  </si>
  <si>
    <t>Case # 5</t>
  </si>
  <si>
    <t>Case # 12</t>
  </si>
  <si>
    <t>Location 6</t>
  </si>
  <si>
    <t>Case # 6</t>
  </si>
  <si>
    <t>Case # 13</t>
  </si>
  <si>
    <t>Location 7</t>
  </si>
  <si>
    <t>Case # 7</t>
  </si>
  <si>
    <t>Case # 14</t>
  </si>
  <si>
    <t>Location 8</t>
  </si>
  <si>
    <t>Case # 8</t>
  </si>
  <si>
    <t>Case # 15</t>
  </si>
  <si>
    <t>Location 9</t>
  </si>
  <si>
    <t>Case # 9</t>
  </si>
  <si>
    <t>Case # 16</t>
  </si>
  <si>
    <t>Location 10</t>
  </si>
  <si>
    <t>Case # 17</t>
  </si>
  <si>
    <t>Location 11</t>
  </si>
  <si>
    <t>Case # 18</t>
  </si>
  <si>
    <t>Location 12</t>
  </si>
  <si>
    <t>Case # 19</t>
  </si>
  <si>
    <t>Location 13</t>
  </si>
  <si>
    <t>Location 14</t>
  </si>
  <si>
    <t>Case # 20</t>
  </si>
  <si>
    <t>Location 15</t>
  </si>
  <si>
    <t>Case # 21</t>
  </si>
  <si>
    <t>Location 16</t>
  </si>
  <si>
    <t>Case # 22</t>
  </si>
  <si>
    <t>Location 17</t>
  </si>
  <si>
    <t>Case # 23</t>
  </si>
  <si>
    <t>Location 18</t>
  </si>
  <si>
    <t>Case # 24</t>
  </si>
  <si>
    <t>Location 19</t>
  </si>
  <si>
    <t>Case # 25</t>
  </si>
  <si>
    <t>Location 20</t>
  </si>
  <si>
    <t>Case # 26</t>
  </si>
  <si>
    <t>Location 21</t>
  </si>
  <si>
    <t>Case # 27</t>
  </si>
  <si>
    <t>Location 22</t>
  </si>
  <si>
    <t>Case # 28</t>
  </si>
  <si>
    <t>Location 23</t>
  </si>
  <si>
    <t>Case # 29</t>
  </si>
  <si>
    <t>Location 24</t>
  </si>
  <si>
    <t>Location 25</t>
  </si>
  <si>
    <t>Case # 30</t>
  </si>
  <si>
    <t>Location 26</t>
  </si>
  <si>
    <t>Case # 31</t>
  </si>
  <si>
    <t>Location 27</t>
  </si>
  <si>
    <t>Case # 32</t>
  </si>
  <si>
    <t>Location 28</t>
  </si>
  <si>
    <t>Case # 33</t>
  </si>
  <si>
    <t>Location 29</t>
  </si>
  <si>
    <t>Case # 34</t>
  </si>
  <si>
    <t>Location 30</t>
  </si>
  <si>
    <t>Case # 35</t>
  </si>
  <si>
    <t>Location 31</t>
  </si>
  <si>
    <t>Case # 36</t>
  </si>
  <si>
    <t>Location 32</t>
  </si>
  <si>
    <t>Case # 37</t>
  </si>
  <si>
    <t>Location 33</t>
  </si>
  <si>
    <t>Case # 38</t>
  </si>
  <si>
    <t>Location 34</t>
  </si>
  <si>
    <t>Case # 39</t>
  </si>
  <si>
    <t>Location 35</t>
  </si>
  <si>
    <t>Location 36</t>
  </si>
  <si>
    <t>Case # 40</t>
  </si>
  <si>
    <t>Location 37</t>
  </si>
  <si>
    <t>Case # 41</t>
  </si>
  <si>
    <t>Location 38</t>
  </si>
  <si>
    <t>Case # 42</t>
  </si>
  <si>
    <t>Location 39</t>
  </si>
  <si>
    <t>Case # 43</t>
  </si>
  <si>
    <t>Location 40</t>
  </si>
  <si>
    <t>Case # 44</t>
  </si>
  <si>
    <t>Location 41</t>
  </si>
  <si>
    <t>Case # 45</t>
  </si>
  <si>
    <t>Location 42</t>
  </si>
  <si>
    <t>Case # 46</t>
  </si>
  <si>
    <t>Location 43</t>
  </si>
  <si>
    <t>Case # 47</t>
  </si>
  <si>
    <t>Location 44</t>
  </si>
  <si>
    <t>Case # 48</t>
  </si>
  <si>
    <t>Location 45</t>
  </si>
  <si>
    <t>Case # 49</t>
  </si>
  <si>
    <t>Location 46</t>
  </si>
  <si>
    <t>Location 47</t>
  </si>
  <si>
    <t>Case # 50</t>
  </si>
  <si>
    <t>Location 48</t>
  </si>
  <si>
    <t>Case # 51</t>
  </si>
  <si>
    <t>Location 49</t>
  </si>
  <si>
    <t>Case # 52</t>
  </si>
  <si>
    <t>Location 50</t>
  </si>
  <si>
    <t>Case # 53</t>
  </si>
  <si>
    <t>Location 51</t>
  </si>
  <si>
    <t>Case # 54</t>
  </si>
  <si>
    <t>Location 52</t>
  </si>
  <si>
    <t>Case # 55</t>
  </si>
  <si>
    <t>Location 53</t>
  </si>
  <si>
    <t>Case # 56</t>
  </si>
  <si>
    <t>Location 54</t>
  </si>
  <si>
    <t>Case # 57</t>
  </si>
  <si>
    <t>Location 55</t>
  </si>
  <si>
    <t>Case # 58</t>
  </si>
  <si>
    <t>Location 56</t>
  </si>
  <si>
    <t>Case # 59</t>
  </si>
  <si>
    <t>Location 57</t>
  </si>
  <si>
    <t>Location 58</t>
  </si>
  <si>
    <t>Case # 60</t>
  </si>
  <si>
    <t>Location 59</t>
  </si>
  <si>
    <t>Case # 61</t>
  </si>
  <si>
    <t>Location 60</t>
  </si>
  <si>
    <t>Case # 62</t>
  </si>
  <si>
    <t>Location 61</t>
  </si>
  <si>
    <t>Case # 63</t>
  </si>
  <si>
    <t>Location 62</t>
  </si>
  <si>
    <t>Case # 64</t>
  </si>
  <si>
    <t>Location 63</t>
  </si>
  <si>
    <t>Case # 65</t>
  </si>
  <si>
    <t>Location 64</t>
  </si>
  <si>
    <t>Case # 66</t>
  </si>
  <si>
    <t>Location 65</t>
  </si>
  <si>
    <t>Case # 67</t>
  </si>
  <si>
    <t>Location 66</t>
  </si>
  <si>
    <t>Case # 68</t>
  </si>
  <si>
    <t>Location 67</t>
  </si>
  <si>
    <t>Case # 69</t>
  </si>
  <si>
    <t>Location 68</t>
  </si>
  <si>
    <t>Location 69</t>
  </si>
  <si>
    <t>Case # 70</t>
  </si>
  <si>
    <t>Location 70</t>
  </si>
  <si>
    <t>Case # 71</t>
  </si>
  <si>
    <t>Location 71</t>
  </si>
  <si>
    <t>Case # 72</t>
  </si>
  <si>
    <t>Location 72</t>
  </si>
  <si>
    <t>Case # 73</t>
  </si>
  <si>
    <t>Location 73</t>
  </si>
  <si>
    <t>Case # 74</t>
  </si>
  <si>
    <t>Location 74</t>
  </si>
  <si>
    <t>Case # 75</t>
  </si>
  <si>
    <t>Location 75</t>
  </si>
  <si>
    <t>Case # 76</t>
  </si>
  <si>
    <t>Location 76</t>
  </si>
  <si>
    <t>Case # 77</t>
  </si>
  <si>
    <t>Location 77</t>
  </si>
  <si>
    <t>Case # 78</t>
  </si>
  <si>
    <t>Location 78</t>
  </si>
  <si>
    <t>Case # 79</t>
  </si>
  <si>
    <t>Location 79</t>
  </si>
  <si>
    <t>Location 80</t>
  </si>
  <si>
    <t>Case # 80</t>
  </si>
  <si>
    <t>Location 81</t>
  </si>
  <si>
    <t>Case # 81</t>
  </si>
  <si>
    <t>Location 82</t>
  </si>
  <si>
    <t>Case # 82</t>
  </si>
  <si>
    <t>Location 83</t>
  </si>
  <si>
    <t>Case # 83</t>
  </si>
  <si>
    <t>Location 84</t>
  </si>
  <si>
    <t>Case # 84</t>
  </si>
  <si>
    <t>Location 85</t>
  </si>
  <si>
    <t>Case # 85</t>
  </si>
  <si>
    <t>Location 86</t>
  </si>
  <si>
    <t>Case # 86</t>
  </si>
  <si>
    <t>Location 87</t>
  </si>
  <si>
    <t>Case # 87</t>
  </si>
  <si>
    <t>Location 88</t>
  </si>
  <si>
    <t>Case # 88</t>
  </si>
  <si>
    <t>Location 89</t>
  </si>
  <si>
    <t>Case # 89</t>
  </si>
  <si>
    <t>Location 90</t>
  </si>
  <si>
    <t>Case # 90</t>
  </si>
  <si>
    <t>Location 91</t>
  </si>
  <si>
    <t>Case # 91</t>
  </si>
  <si>
    <t>Location 92</t>
  </si>
  <si>
    <t>Case # 92</t>
  </si>
  <si>
    <t>Location 93</t>
  </si>
  <si>
    <t>Case # 93</t>
  </si>
  <si>
    <t>Location 94</t>
  </si>
  <si>
    <t>Case # 94</t>
  </si>
  <si>
    <t>Location 95</t>
  </si>
  <si>
    <t>Case # 95</t>
  </si>
  <si>
    <t>Location 96</t>
  </si>
  <si>
    <t>Case # 96</t>
  </si>
  <si>
    <t>Location 97</t>
  </si>
  <si>
    <t>Case # 97</t>
  </si>
  <si>
    <t>Location 98</t>
  </si>
  <si>
    <t>Case # 98</t>
  </si>
  <si>
    <t>Location 99</t>
  </si>
  <si>
    <t>Case # 99</t>
  </si>
  <si>
    <t>Location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</si>
</sst>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rgb="FF000000"/>
      <name val="Symbol"/>
      <family val="1"/>
      <charset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2" fontId="0" fillId="0" borderId="0" xfId="0" applyNumberFormat="1"/>
    <xf numFmtId="0" fontId="3" fillId="3" borderId="9" xfId="0" applyFont="1" applyFill="1" applyBorder="1"/>
    <xf numFmtId="0" fontId="3" fillId="3" borderId="10" xfId="0" applyFont="1" applyFill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3" fillId="3" borderId="14" xfId="0" applyFont="1" applyFill="1" applyBorder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/>
    <xf numFmtId="0" fontId="6" fillId="9" borderId="15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6" fillId="9" borderId="16" xfId="0" applyFont="1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6" fillId="9" borderId="15" xfId="0" applyNumberFormat="1" applyFont="1" applyFill="1" applyBorder="1" applyAlignment="1">
      <alignment horizontal="right"/>
    </xf>
    <xf numFmtId="2" fontId="6" fillId="9" borderId="16" xfId="0" applyNumberFormat="1" applyFont="1" applyFill="1" applyBorder="1" applyAlignment="1">
      <alignment horizontal="right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2" formatCode="0.00"/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aelsiona-my.sharepoint.com/personal/bstanback1_gaels_iona_edu/Documents/Cluster%20Analysis_6.0_Fall%202024%20Practice.xlsx" TargetMode="External"/><Relationship Id="rId1" Type="http://schemas.openxmlformats.org/officeDocument/2006/relationships/externalLinkPath" Target="https://gaelsiona-my.sharepoint.com/personal/bstanback1_gaels_iona_edu/Documents/Cluster%20Analysis_6.0_Fall%202024%20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sion_4.0"/>
      <sheetName val="IS432A"/>
      <sheetName val="IS432B"/>
      <sheetName val="Sheet3"/>
      <sheetName val="Answer Report 3"/>
      <sheetName val="Answer Report 1"/>
      <sheetName val="Answer Report 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088A8-7B6B-4100-9643-57F274307AEC}" name="Table3" displayName="Table3" ref="V10:W110" totalsRowShown="0" tableBorderDxfId="1">
  <autoFilter ref="V10:W110" xr:uid="{F85F98A6-02DE-4C22-B31B-707D22C39FF8}"/>
  <sortState xmlns:xlrd2="http://schemas.microsoft.com/office/spreadsheetml/2017/richdata2" ref="V11:W110">
    <sortCondition ref="V10:V110"/>
  </sortState>
  <tableColumns count="2">
    <tableColumn id="1" xr3:uid="{1B0DFD67-60A4-48CD-8C24-36AB2DB758C9}" name="Case #" dataDxfId="0"/>
    <tableColumn id="2" xr3:uid="{13E24DB4-846A-46BC-85F5-822ECD9D9F80}" name="CLU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E395-9DEB-4FE6-8C18-FC650C6AD1E7}">
  <dimension ref="A1:BF110"/>
  <sheetViews>
    <sheetView tabSelected="1" topLeftCell="A2" workbookViewId="0">
      <selection activeCell="Z2" sqref="Z2"/>
    </sheetView>
  </sheetViews>
  <sheetFormatPr defaultRowHeight="15" x14ac:dyDescent="0.25"/>
  <cols>
    <col min="1" max="1" width="11.85546875" bestFit="1" customWidth="1"/>
    <col min="7" max="7" width="11.85546875" bestFit="1" customWidth="1"/>
    <col min="8" max="8" width="12.85546875" bestFit="1" customWidth="1"/>
    <col min="9" max="12" width="11.28515625" bestFit="1" customWidth="1"/>
    <col min="14" max="18" width="11.5703125" bestFit="1" customWidth="1"/>
    <col min="19" max="19" width="6.28515625" bestFit="1" customWidth="1"/>
    <col min="20" max="20" width="11" bestFit="1" customWidth="1"/>
    <col min="23" max="23" width="10.7109375" customWidth="1"/>
    <col min="26" max="31" width="10.5703125" bestFit="1" customWidth="1"/>
    <col min="32" max="32" width="9.5703125" bestFit="1" customWidth="1"/>
    <col min="33" max="34" width="10.5703125" bestFit="1" customWidth="1"/>
    <col min="35" max="35" width="9.5703125" bestFit="1" customWidth="1"/>
    <col min="36" max="50" width="10.5703125" bestFit="1" customWidth="1"/>
    <col min="53" max="53" width="10.42578125" bestFit="1" customWidth="1"/>
  </cols>
  <sheetData>
    <row r="1" spans="1:58" ht="15.75" thickBot="1" x14ac:dyDescent="0.3">
      <c r="A1" s="1" t="s">
        <v>0</v>
      </c>
      <c r="B1">
        <f>AVERAGE(B11:B110)</f>
        <v>20.3</v>
      </c>
      <c r="C1">
        <f t="shared" ref="C1:F1" si="0">AVERAGE(C11:C110)</f>
        <v>38.21</v>
      </c>
      <c r="D1">
        <f t="shared" si="0"/>
        <v>44.51</v>
      </c>
      <c r="E1">
        <f t="shared" si="0"/>
        <v>57.4</v>
      </c>
      <c r="F1">
        <f t="shared" si="0"/>
        <v>51.34</v>
      </c>
      <c r="AZ1" s="2" t="s">
        <v>1</v>
      </c>
      <c r="BA1" s="2"/>
      <c r="BB1" s="2"/>
      <c r="BC1" s="2"/>
      <c r="BD1" s="2"/>
      <c r="BE1" s="2"/>
      <c r="BF1" s="2"/>
    </row>
    <row r="2" spans="1:58" ht="16.5" thickBot="1" x14ac:dyDescent="0.3">
      <c r="A2" s="3" t="s">
        <v>2</v>
      </c>
      <c r="B2">
        <f>STDEV(B11:B110)</f>
        <v>6.5389277223085864</v>
      </c>
      <c r="C2">
        <f t="shared" ref="C2:F2" si="1">STDEV(C11:C110)</f>
        <v>20.274527482692775</v>
      </c>
      <c r="D2">
        <f t="shared" si="1"/>
        <v>21.92664308022723</v>
      </c>
      <c r="E2">
        <f t="shared" si="1"/>
        <v>22.399043991143277</v>
      </c>
      <c r="F2">
        <f t="shared" si="1"/>
        <v>12.06315033312592</v>
      </c>
      <c r="AZ2" s="4" t="s">
        <v>3</v>
      </c>
      <c r="BA2" s="5" t="s">
        <v>4</v>
      </c>
      <c r="BB2" s="5" t="s">
        <v>5</v>
      </c>
      <c r="BC2" s="5" t="s">
        <v>6</v>
      </c>
      <c r="BD2" s="5" t="s">
        <v>7</v>
      </c>
      <c r="BE2" s="5" t="s">
        <v>8</v>
      </c>
      <c r="BF2" s="6" t="s">
        <v>9</v>
      </c>
    </row>
    <row r="3" spans="1:58" ht="19.5" thickBot="1" x14ac:dyDescent="0.35">
      <c r="A3" s="7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H3" t="s">
        <v>16</v>
      </c>
      <c r="I3" s="9">
        <f>VLOOKUP($H$3,$G$11:$L$110,2,0)</f>
        <v>0.71877228187814424</v>
      </c>
      <c r="J3" s="9">
        <f>VLOOKUP($H3,$G$11:$L$110,3,0)</f>
        <v>-0.60223351742342657</v>
      </c>
      <c r="K3" s="9">
        <f>VLOOKUP($H3,$G$11:$L$110,4,0)</f>
        <v>0.98008618653436386</v>
      </c>
      <c r="L3" s="9">
        <f>VLOOKUP($H3,$G$11:$L$110,5,0)</f>
        <v>1.6339983087881729</v>
      </c>
      <c r="M3" s="9">
        <f>VLOOKUP($H3,$G$11:$L$110,6,0)</f>
        <v>-1.0229500304007522</v>
      </c>
      <c r="P3" t="s">
        <v>3</v>
      </c>
      <c r="S3" t="s">
        <v>17</v>
      </c>
      <c r="T3" s="9">
        <f>SUM(S11:S110)</f>
        <v>595.76060700984135</v>
      </c>
      <c r="AZ3" s="10" t="s">
        <v>18</v>
      </c>
      <c r="BA3" s="11"/>
      <c r="BB3" s="11"/>
      <c r="BC3" s="11"/>
      <c r="BD3" s="11"/>
      <c r="BE3" s="11"/>
      <c r="BF3" s="11"/>
    </row>
    <row r="4" spans="1:58" ht="16.5" thickTop="1" x14ac:dyDescent="0.25">
      <c r="H4" t="s">
        <v>19</v>
      </c>
      <c r="I4" s="9">
        <f t="shared" ref="I4:I7" si="2">VLOOKUP(H4,$G$11:$L$110,2,0)</f>
        <v>0.71877228187814424</v>
      </c>
      <c r="J4" s="9">
        <f t="shared" ref="J4:J7" si="3">VLOOKUP($H4,$G$11:$L$110,3,0)</f>
        <v>-1.3420781334227221</v>
      </c>
      <c r="K4" s="9">
        <f t="shared" ref="K4:K7" si="4">VLOOKUP($H4,$G$11:$L$110,4,0)</f>
        <v>1.6185788161984445</v>
      </c>
      <c r="L4" s="9">
        <f t="shared" ref="L4:L7" si="5">VLOOKUP($H4,$G$11:$L$110,5,0)</f>
        <v>-1.4464903061403498</v>
      </c>
      <c r="M4" s="9">
        <f t="shared" ref="M4:M7" si="6">VLOOKUP($H4,$G$11:$L$110,6,0)</f>
        <v>-0.69136168991428482</v>
      </c>
      <c r="P4">
        <v>1</v>
      </c>
      <c r="Q4">
        <f>COUNTIF($T$11:$T$110,1)</f>
        <v>14</v>
      </c>
      <c r="AZ4" s="10" t="s">
        <v>20</v>
      </c>
      <c r="BA4" s="11"/>
      <c r="BB4" s="11"/>
      <c r="BC4" s="11"/>
      <c r="BD4" s="11"/>
      <c r="BE4" s="11"/>
      <c r="BF4" s="11"/>
    </row>
    <row r="5" spans="1:58" ht="16.5" thickBot="1" x14ac:dyDescent="0.3">
      <c r="H5" t="s">
        <v>21</v>
      </c>
      <c r="I5" s="9">
        <f t="shared" si="2"/>
        <v>1.3304933728382671</v>
      </c>
      <c r="J5" s="9">
        <f t="shared" si="3"/>
        <v>-1.243432184622816</v>
      </c>
      <c r="K5" s="9">
        <f t="shared" si="4"/>
        <v>1.4361523505801357</v>
      </c>
      <c r="L5" s="9">
        <f t="shared" si="5"/>
        <v>-0.77681886811240997</v>
      </c>
      <c r="M5" s="9">
        <f t="shared" si="6"/>
        <v>1.2152712678829027</v>
      </c>
      <c r="P5">
        <v>2</v>
      </c>
      <c r="Q5">
        <f>COUNTIF($T$11:$T$110,2)</f>
        <v>4</v>
      </c>
      <c r="AZ5" s="10" t="s">
        <v>22</v>
      </c>
      <c r="BA5" s="11"/>
      <c r="BB5" s="11"/>
      <c r="BC5" s="11"/>
      <c r="BD5" s="11"/>
      <c r="BE5" s="11"/>
      <c r="BF5" s="11"/>
    </row>
    <row r="6" spans="1:58" ht="16.5" thickBot="1" x14ac:dyDescent="0.3">
      <c r="H6" t="s">
        <v>23</v>
      </c>
      <c r="I6" s="9">
        <f t="shared" si="2"/>
        <v>-1.5751818092223167</v>
      </c>
      <c r="J6" s="9">
        <f t="shared" si="3"/>
        <v>-1.3914011078226751</v>
      </c>
      <c r="K6" s="9">
        <f t="shared" si="4"/>
        <v>0.70644648810690069</v>
      </c>
      <c r="L6" s="9">
        <f t="shared" si="5"/>
        <v>0.1607211451267056</v>
      </c>
      <c r="M6" s="9">
        <f t="shared" si="6"/>
        <v>-1.105847115522369</v>
      </c>
      <c r="P6">
        <v>3</v>
      </c>
      <c r="Q6">
        <f>COUNTIF($T$11:$T$110,3)</f>
        <v>22</v>
      </c>
      <c r="Z6" s="12">
        <f>AVERAGE(Z11:Z110)</f>
        <v>6.6114459359929558</v>
      </c>
      <c r="AA6" s="13">
        <f t="shared" ref="AA6:AX6" si="7">AVERAGE(AA11:AA110)</f>
        <v>17.369996005313737</v>
      </c>
      <c r="AB6" s="13">
        <f t="shared" si="7"/>
        <v>18.185740061500361</v>
      </c>
      <c r="AC6" s="13">
        <f t="shared" si="7"/>
        <v>11.595005112481841</v>
      </c>
      <c r="AD6" s="13">
        <f t="shared" si="7"/>
        <v>8.0452151538365637</v>
      </c>
      <c r="AE6" s="13">
        <f t="shared" si="7"/>
        <v>9.9862874166680058</v>
      </c>
      <c r="AF6" s="13">
        <f t="shared" si="7"/>
        <v>3.1246558213233193</v>
      </c>
      <c r="AG6" s="13">
        <f t="shared" si="7"/>
        <v>8.5030546176769359</v>
      </c>
      <c r="AH6" s="13">
        <f t="shared" si="7"/>
        <v>8.6181185832218361</v>
      </c>
      <c r="AI6" s="13">
        <f t="shared" si="7"/>
        <v>7.8525051185358992</v>
      </c>
      <c r="AJ6" s="13">
        <f t="shared" si="7"/>
        <v>13.454690156985352</v>
      </c>
      <c r="AK6" s="13">
        <f t="shared" si="7"/>
        <v>8.8461454714971453</v>
      </c>
      <c r="AL6" s="13">
        <f t="shared" si="7"/>
        <v>5.5894736344335163</v>
      </c>
      <c r="AM6" s="13">
        <f t="shared" si="7"/>
        <v>13.560501150009626</v>
      </c>
      <c r="AN6" s="13">
        <f t="shared" si="7"/>
        <v>8.587336144936593</v>
      </c>
      <c r="AO6" s="13">
        <f t="shared" si="7"/>
        <v>11.75244601783411</v>
      </c>
      <c r="AP6" s="13">
        <f t="shared" si="7"/>
        <v>12.438149326628428</v>
      </c>
      <c r="AQ6" s="13">
        <f t="shared" si="7"/>
        <v>15.803057010063595</v>
      </c>
      <c r="AR6" s="13">
        <f t="shared" si="7"/>
        <v>6.1100886108841133</v>
      </c>
      <c r="AS6" s="13">
        <f t="shared" si="7"/>
        <v>11.339456147514735</v>
      </c>
      <c r="AT6" s="13">
        <f t="shared" si="7"/>
        <v>9.0740963424034913</v>
      </c>
      <c r="AU6" s="13">
        <f t="shared" si="7"/>
        <v>14.025544850466959</v>
      </c>
      <c r="AV6" s="13">
        <f t="shared" si="7"/>
        <v>11.969371192211243</v>
      </c>
      <c r="AW6" s="13">
        <f t="shared" si="7"/>
        <v>14.166868179608946</v>
      </c>
      <c r="AX6" s="14">
        <f t="shared" si="7"/>
        <v>6.1464758370151786</v>
      </c>
      <c r="AZ6" s="10" t="s">
        <v>24</v>
      </c>
      <c r="BA6" s="11"/>
      <c r="BB6" s="11"/>
      <c r="BC6" s="11"/>
      <c r="BD6" s="11"/>
      <c r="BE6" s="11"/>
      <c r="BF6" s="11"/>
    </row>
    <row r="7" spans="1:58" ht="16.5" thickBot="1" x14ac:dyDescent="0.3">
      <c r="H7" t="s">
        <v>25</v>
      </c>
      <c r="I7" s="9">
        <f t="shared" si="2"/>
        <v>1.1775631000982365</v>
      </c>
      <c r="J7" s="9">
        <f t="shared" si="3"/>
        <v>-1.0357824623990179E-2</v>
      </c>
      <c r="K7" s="9">
        <f t="shared" si="4"/>
        <v>1.2081192685572497</v>
      </c>
      <c r="L7" s="9">
        <f t="shared" si="5"/>
        <v>0.83039258315464526</v>
      </c>
      <c r="M7" s="9">
        <f t="shared" si="6"/>
        <v>-0.19397917918458371</v>
      </c>
      <c r="P7">
        <v>4</v>
      </c>
      <c r="Q7">
        <f>COUNTIF($T$11:$T$110,4)</f>
        <v>29</v>
      </c>
      <c r="Z7" s="9"/>
      <c r="AZ7" s="15" t="s">
        <v>26</v>
      </c>
      <c r="BA7" s="11"/>
      <c r="BB7" s="11"/>
      <c r="BC7" s="11"/>
      <c r="BD7" s="11"/>
      <c r="BE7" s="11"/>
      <c r="BF7" s="11"/>
    </row>
    <row r="8" spans="1:58" ht="21" x14ac:dyDescent="0.35">
      <c r="P8">
        <v>5</v>
      </c>
      <c r="Q8">
        <f>COUNTIF($T$11:$T$110,5)</f>
        <v>31</v>
      </c>
      <c r="Z8" s="16" t="s">
        <v>27</v>
      </c>
      <c r="AA8" s="16"/>
      <c r="AB8" s="16"/>
      <c r="AC8" s="16"/>
      <c r="AD8" s="16"/>
      <c r="AE8" s="17" t="s">
        <v>28</v>
      </c>
      <c r="AF8" s="17"/>
      <c r="AG8" s="17"/>
      <c r="AH8" s="17"/>
      <c r="AI8" s="17"/>
      <c r="AJ8" s="18" t="s">
        <v>29</v>
      </c>
      <c r="AK8" s="18"/>
      <c r="AL8" s="18"/>
      <c r="AM8" s="18"/>
      <c r="AN8" s="18"/>
      <c r="AO8" s="19" t="s">
        <v>30</v>
      </c>
      <c r="AP8" s="19"/>
      <c r="AQ8" s="19"/>
      <c r="AR8" s="19"/>
      <c r="AS8" s="19"/>
      <c r="AT8" s="20" t="s">
        <v>31</v>
      </c>
      <c r="AU8" s="20"/>
      <c r="AV8" s="20"/>
      <c r="AW8" s="20"/>
      <c r="AX8" s="20"/>
    </row>
    <row r="9" spans="1:58" ht="18.75" x14ac:dyDescent="0.3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P9" t="s">
        <v>32</v>
      </c>
      <c r="Q9">
        <f>SUM(Q4:Q8)</f>
        <v>100</v>
      </c>
      <c r="Z9" s="21"/>
      <c r="AA9" s="21" t="s">
        <v>32</v>
      </c>
      <c r="AB9" s="21">
        <f>Q4</f>
        <v>14</v>
      </c>
      <c r="AC9" s="21"/>
      <c r="AD9" s="21"/>
      <c r="AE9" s="22"/>
      <c r="AF9" s="22" t="s">
        <v>32</v>
      </c>
      <c r="AG9" s="22">
        <v>4</v>
      </c>
      <c r="AH9" s="22"/>
      <c r="AI9" s="22"/>
      <c r="AJ9" s="23"/>
      <c r="AK9" s="23" t="s">
        <v>32</v>
      </c>
      <c r="AL9" s="23">
        <f>Q6</f>
        <v>22</v>
      </c>
      <c r="AM9" s="23"/>
      <c r="AN9" s="23"/>
      <c r="AO9" s="24"/>
      <c r="AP9" s="24" t="s">
        <v>32</v>
      </c>
      <c r="AQ9" s="24">
        <f>Q7</f>
        <v>29</v>
      </c>
      <c r="AR9" s="24"/>
      <c r="AS9" s="24"/>
      <c r="AT9" s="25"/>
      <c r="AU9" s="25" t="s">
        <v>32</v>
      </c>
      <c r="AV9" s="25">
        <f>Q8</f>
        <v>31</v>
      </c>
      <c r="AW9" s="26"/>
      <c r="AX9" s="26"/>
    </row>
    <row r="10" spans="1:58" ht="19.5" thickBot="1" x14ac:dyDescent="0.35">
      <c r="A10" t="s">
        <v>33</v>
      </c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t="s">
        <v>33</v>
      </c>
      <c r="H10" s="8" t="s">
        <v>11</v>
      </c>
      <c r="I10" s="8" t="s">
        <v>12</v>
      </c>
      <c r="J10" s="8" t="s">
        <v>13</v>
      </c>
      <c r="K10" s="8" t="s">
        <v>14</v>
      </c>
      <c r="L10" s="8" t="s">
        <v>15</v>
      </c>
      <c r="M10" s="27" t="s">
        <v>34</v>
      </c>
      <c r="N10" s="28" t="s">
        <v>18</v>
      </c>
      <c r="O10" s="28" t="s">
        <v>20</v>
      </c>
      <c r="P10" s="28" t="s">
        <v>22</v>
      </c>
      <c r="Q10" s="28" t="s">
        <v>24</v>
      </c>
      <c r="R10" s="28" t="s">
        <v>26</v>
      </c>
      <c r="S10" s="28" t="s">
        <v>35</v>
      </c>
      <c r="T10" s="28" t="s">
        <v>36</v>
      </c>
      <c r="V10" s="29" t="s">
        <v>34</v>
      </c>
      <c r="W10" t="s">
        <v>36</v>
      </c>
      <c r="Y10" s="27" t="s">
        <v>34</v>
      </c>
      <c r="Z10" s="30" t="s">
        <v>5</v>
      </c>
      <c r="AA10" s="30" t="s">
        <v>6</v>
      </c>
      <c r="AB10" s="30" t="s">
        <v>7</v>
      </c>
      <c r="AC10" s="30" t="s">
        <v>8</v>
      </c>
      <c r="AD10" s="30" t="s">
        <v>9</v>
      </c>
      <c r="AE10" s="31" t="s">
        <v>5</v>
      </c>
      <c r="AF10" s="31" t="s">
        <v>6</v>
      </c>
      <c r="AG10" s="31" t="s">
        <v>7</v>
      </c>
      <c r="AH10" s="31" t="s">
        <v>8</v>
      </c>
      <c r="AI10" s="31" t="s">
        <v>9</v>
      </c>
      <c r="AJ10" s="32" t="s">
        <v>5</v>
      </c>
      <c r="AK10" s="32" t="s">
        <v>6</v>
      </c>
      <c r="AL10" s="32" t="s">
        <v>7</v>
      </c>
      <c r="AM10" s="32" t="s">
        <v>8</v>
      </c>
      <c r="AN10" s="32" t="s">
        <v>9</v>
      </c>
      <c r="AO10" s="33" t="s">
        <v>5</v>
      </c>
      <c r="AP10" s="33" t="s">
        <v>6</v>
      </c>
      <c r="AQ10" s="33" t="s">
        <v>7</v>
      </c>
      <c r="AR10" s="33" t="s">
        <v>8</v>
      </c>
      <c r="AS10" s="33" t="s">
        <v>9</v>
      </c>
      <c r="AT10" s="34" t="s">
        <v>5</v>
      </c>
      <c r="AU10" s="34" t="s">
        <v>6</v>
      </c>
      <c r="AV10" s="34" t="s">
        <v>7</v>
      </c>
      <c r="AW10" s="34" t="s">
        <v>8</v>
      </c>
      <c r="AX10" s="34" t="s">
        <v>9</v>
      </c>
    </row>
    <row r="11" spans="1:58" ht="15.75" thickTop="1" x14ac:dyDescent="0.25">
      <c r="A11" t="s">
        <v>16</v>
      </c>
      <c r="B11">
        <v>25</v>
      </c>
      <c r="C11">
        <v>26</v>
      </c>
      <c r="D11">
        <v>66</v>
      </c>
      <c r="E11">
        <v>94</v>
      </c>
      <c r="F11">
        <v>39</v>
      </c>
      <c r="G11" t="s">
        <v>16</v>
      </c>
      <c r="H11" s="9">
        <v>0.71877228187814424</v>
      </c>
      <c r="I11" s="9">
        <v>-0.60223351742342657</v>
      </c>
      <c r="J11" s="9">
        <v>0.98008618653436386</v>
      </c>
      <c r="K11" s="9">
        <v>1.6339983087881729</v>
      </c>
      <c r="L11" s="9">
        <v>-1.0229500304007522</v>
      </c>
      <c r="M11" s="35" t="s">
        <v>37</v>
      </c>
      <c r="N11" s="9">
        <f>SUMXMY2(H11:L11,$I$3:$M$3)</f>
        <v>0</v>
      </c>
      <c r="O11" s="9">
        <f>SUMXMY2(H11:L11,$I$4:$M$4)</f>
        <v>10.554403828209315</v>
      </c>
      <c r="P11" s="9">
        <f>SUMXMY2(H11:L11,$I$5:$M$5)</f>
        <v>11.815008810460608</v>
      </c>
      <c r="Q11" s="9">
        <f>SUMXMY2(H11:L11,$I$6:$M$6)</f>
        <v>8.1373070700566075</v>
      </c>
      <c r="R11" s="9">
        <f>SUMXMY2(H11:L11,$I$7:$M$7)</f>
        <v>1.9457797715437781</v>
      </c>
      <c r="S11" s="9">
        <f>MIN(N11:R11)</f>
        <v>0</v>
      </c>
      <c r="T11">
        <f>MATCH(S11,N11:R11,0)</f>
        <v>1</v>
      </c>
      <c r="V11" s="36" t="s">
        <v>37</v>
      </c>
      <c r="W11">
        <v>1</v>
      </c>
      <c r="Y11" s="35" t="s">
        <v>37</v>
      </c>
      <c r="Z11" s="37">
        <f>IF($T11=1,N11,"")</f>
        <v>0</v>
      </c>
      <c r="AA11" s="37">
        <f>IF($T11=1,O11,"")</f>
        <v>10.554403828209315</v>
      </c>
      <c r="AB11" s="37">
        <f t="shared" ref="AB11:AD26" si="8">IF($T11=1,P11,"")</f>
        <v>11.815008810460608</v>
      </c>
      <c r="AC11" s="37">
        <f t="shared" si="8"/>
        <v>8.1373070700566075</v>
      </c>
      <c r="AD11" s="37">
        <f t="shared" si="8"/>
        <v>1.9457797715437781</v>
      </c>
      <c r="AE11" s="38" t="str">
        <f>IF($T11=2,N11,"")</f>
        <v/>
      </c>
      <c r="AF11" s="38" t="str">
        <f t="shared" ref="AF11:AI26" si="9">IF($T11=2,O11,"")</f>
        <v/>
      </c>
      <c r="AG11" s="38" t="str">
        <f t="shared" si="9"/>
        <v/>
      </c>
      <c r="AH11" s="38" t="str">
        <f t="shared" si="9"/>
        <v/>
      </c>
      <c r="AI11" s="38" t="str">
        <f t="shared" si="9"/>
        <v/>
      </c>
      <c r="AJ11" s="39" t="str">
        <f>IF($T11=3,N11,"")</f>
        <v/>
      </c>
      <c r="AK11" s="39" t="str">
        <f t="shared" ref="AK11:AN26" si="10">IF($T11=3,O11,"")</f>
        <v/>
      </c>
      <c r="AL11" s="39" t="str">
        <f t="shared" si="10"/>
        <v/>
      </c>
      <c r="AM11" s="39" t="str">
        <f t="shared" si="10"/>
        <v/>
      </c>
      <c r="AN11" s="39" t="str">
        <f t="shared" si="10"/>
        <v/>
      </c>
      <c r="AO11" s="40" t="str">
        <f>IF($T11=4,N11,"")</f>
        <v/>
      </c>
      <c r="AP11" s="40" t="str">
        <f t="shared" ref="AP11:AS26" si="11">IF($T11=4,O11,"")</f>
        <v/>
      </c>
      <c r="AQ11" s="40" t="str">
        <f t="shared" si="11"/>
        <v/>
      </c>
      <c r="AR11" s="40" t="str">
        <f t="shared" si="11"/>
        <v/>
      </c>
      <c r="AS11" s="40" t="str">
        <f t="shared" si="11"/>
        <v/>
      </c>
      <c r="AT11" s="41" t="str">
        <f>IF($T11=5,N11,"")</f>
        <v/>
      </c>
      <c r="AU11" s="41" t="str">
        <f t="shared" ref="AU11:AX26" si="12">IF($T11=5,O11,"")</f>
        <v/>
      </c>
      <c r="AV11" s="41" t="str">
        <f t="shared" si="12"/>
        <v/>
      </c>
      <c r="AW11" s="41" t="str">
        <f t="shared" si="12"/>
        <v/>
      </c>
      <c r="AX11" s="41" t="str">
        <f t="shared" si="12"/>
        <v/>
      </c>
    </row>
    <row r="12" spans="1:58" x14ac:dyDescent="0.25">
      <c r="A12" t="s">
        <v>19</v>
      </c>
      <c r="B12">
        <v>25</v>
      </c>
      <c r="C12">
        <v>11</v>
      </c>
      <c r="D12">
        <v>80</v>
      </c>
      <c r="E12">
        <v>25</v>
      </c>
      <c r="F12">
        <v>43</v>
      </c>
      <c r="G12" t="s">
        <v>19</v>
      </c>
      <c r="H12" s="9">
        <v>0.71877228187814424</v>
      </c>
      <c r="I12" s="9">
        <v>-1.3420781334227221</v>
      </c>
      <c r="J12" s="9">
        <v>1.6185788161984445</v>
      </c>
      <c r="K12" s="9">
        <v>-1.4464903061403498</v>
      </c>
      <c r="L12" s="9">
        <v>-0.69136168991428482</v>
      </c>
      <c r="M12" s="35" t="s">
        <v>38</v>
      </c>
      <c r="N12" s="9">
        <f t="shared" ref="N12:N75" si="13">SUMXMY2(H12:L12,$I$3:$M$3)</f>
        <v>10.554403828209315</v>
      </c>
      <c r="O12" s="9">
        <f t="shared" ref="O12:O75" si="14">SUMXMY2(H12:L12,$I$4:$M$4)</f>
        <v>0</v>
      </c>
      <c r="P12" s="9">
        <f t="shared" ref="P12:P75" si="15">SUMXMY2(H12:L12,$I$5:$M$5)</f>
        <v>4.5009222023669251</v>
      </c>
      <c r="Q12" s="9">
        <f t="shared" ref="Q12:Q75" si="16">SUMXMY2(H12:L12,$I$6:$M$6)</f>
        <v>8.8515703289553684</v>
      </c>
      <c r="R12" s="9">
        <f t="shared" ref="R12:R75" si="17">SUMXMY2(H12:L12,$I$7:$M$7)</f>
        <v>7.5840300895439725</v>
      </c>
      <c r="S12" s="9">
        <f t="shared" ref="S12:S75" si="18">MIN(N12:R12)</f>
        <v>0</v>
      </c>
      <c r="T12">
        <f t="shared" ref="T12:T75" si="19">MATCH(S12,N12:R12,0)</f>
        <v>2</v>
      </c>
      <c r="V12" s="36" t="s">
        <v>39</v>
      </c>
      <c r="W12">
        <v>3</v>
      </c>
      <c r="Y12" s="35" t="s">
        <v>38</v>
      </c>
      <c r="Z12" s="37" t="str">
        <f t="shared" ref="Z12:AD75" si="20">IF($T12=1,N12,"")</f>
        <v/>
      </c>
      <c r="AA12" s="37" t="str">
        <f t="shared" si="20"/>
        <v/>
      </c>
      <c r="AB12" s="37" t="str">
        <f t="shared" si="8"/>
        <v/>
      </c>
      <c r="AC12" s="37" t="str">
        <f t="shared" si="8"/>
        <v/>
      </c>
      <c r="AD12" s="37" t="str">
        <f t="shared" si="8"/>
        <v/>
      </c>
      <c r="AE12" s="38">
        <f t="shared" ref="AE12:AI75" si="21">IF($T12=2,N12,"")</f>
        <v>10.554403828209315</v>
      </c>
      <c r="AF12" s="38">
        <f t="shared" si="9"/>
        <v>0</v>
      </c>
      <c r="AG12" s="38">
        <f t="shared" si="9"/>
        <v>4.5009222023669251</v>
      </c>
      <c r="AH12" s="38">
        <f t="shared" si="9"/>
        <v>8.8515703289553684</v>
      </c>
      <c r="AI12" s="38">
        <f t="shared" si="9"/>
        <v>7.5840300895439725</v>
      </c>
      <c r="AJ12" s="39" t="str">
        <f t="shared" ref="AJ12:AN75" si="22">IF($T12=3,N12,"")</f>
        <v/>
      </c>
      <c r="AK12" s="39" t="str">
        <f t="shared" si="10"/>
        <v/>
      </c>
      <c r="AL12" s="39" t="str">
        <f t="shared" si="10"/>
        <v/>
      </c>
      <c r="AM12" s="39" t="str">
        <f t="shared" si="10"/>
        <v/>
      </c>
      <c r="AN12" s="39" t="str">
        <f t="shared" si="10"/>
        <v/>
      </c>
      <c r="AO12" s="40" t="str">
        <f t="shared" ref="AO12:AS75" si="23">IF($T12=4,N12,"")</f>
        <v/>
      </c>
      <c r="AP12" s="40" t="str">
        <f t="shared" si="11"/>
        <v/>
      </c>
      <c r="AQ12" s="40" t="str">
        <f t="shared" si="11"/>
        <v/>
      </c>
      <c r="AR12" s="40" t="str">
        <f t="shared" si="11"/>
        <v/>
      </c>
      <c r="AS12" s="40" t="str">
        <f t="shared" si="11"/>
        <v/>
      </c>
      <c r="AT12" s="41" t="str">
        <f t="shared" ref="AT12:AX75" si="24">IF($T12=5,N12,"")</f>
        <v/>
      </c>
      <c r="AU12" s="41" t="str">
        <f t="shared" si="12"/>
        <v/>
      </c>
      <c r="AV12" s="41" t="str">
        <f t="shared" si="12"/>
        <v/>
      </c>
      <c r="AW12" s="41" t="str">
        <f t="shared" si="12"/>
        <v/>
      </c>
      <c r="AX12" s="41" t="str">
        <f t="shared" si="12"/>
        <v/>
      </c>
    </row>
    <row r="13" spans="1:58" x14ac:dyDescent="0.25">
      <c r="A13" t="s">
        <v>21</v>
      </c>
      <c r="B13">
        <v>29</v>
      </c>
      <c r="C13">
        <v>13</v>
      </c>
      <c r="D13">
        <v>76</v>
      </c>
      <c r="E13">
        <v>40</v>
      </c>
      <c r="F13">
        <v>66</v>
      </c>
      <c r="G13" t="s">
        <v>21</v>
      </c>
      <c r="H13" s="9">
        <v>1.3304933728382671</v>
      </c>
      <c r="I13" s="9">
        <v>-1.243432184622816</v>
      </c>
      <c r="J13" s="9">
        <v>1.4361523505801357</v>
      </c>
      <c r="K13" s="9">
        <v>-0.77681886811240997</v>
      </c>
      <c r="L13" s="9">
        <v>1.2152712678829027</v>
      </c>
      <c r="M13" s="35" t="s">
        <v>40</v>
      </c>
      <c r="N13" s="9">
        <f t="shared" si="13"/>
        <v>11.815008810460608</v>
      </c>
      <c r="O13" s="9">
        <f t="shared" si="14"/>
        <v>4.5009222023669251</v>
      </c>
      <c r="P13" s="9">
        <f t="shared" si="15"/>
        <v>0</v>
      </c>
      <c r="Q13" s="9">
        <f t="shared" si="16"/>
        <v>15.263885537809845</v>
      </c>
      <c r="R13" s="9">
        <f t="shared" si="17"/>
        <v>6.1649746037475754</v>
      </c>
      <c r="S13" s="9">
        <f t="shared" si="18"/>
        <v>0</v>
      </c>
      <c r="T13">
        <f t="shared" si="19"/>
        <v>3</v>
      </c>
      <c r="V13" s="36" t="s">
        <v>41</v>
      </c>
      <c r="W13">
        <v>5</v>
      </c>
      <c r="Y13" s="35" t="s">
        <v>40</v>
      </c>
      <c r="Z13" s="37" t="str">
        <f t="shared" si="20"/>
        <v/>
      </c>
      <c r="AA13" s="37" t="str">
        <f t="shared" si="20"/>
        <v/>
      </c>
      <c r="AB13" s="37" t="str">
        <f t="shared" si="8"/>
        <v/>
      </c>
      <c r="AC13" s="37" t="str">
        <f t="shared" si="8"/>
        <v/>
      </c>
      <c r="AD13" s="37" t="str">
        <f t="shared" si="8"/>
        <v/>
      </c>
      <c r="AE13" s="38" t="str">
        <f t="shared" si="21"/>
        <v/>
      </c>
      <c r="AF13" s="38" t="str">
        <f t="shared" si="9"/>
        <v/>
      </c>
      <c r="AG13" s="38" t="str">
        <f t="shared" si="9"/>
        <v/>
      </c>
      <c r="AH13" s="38" t="str">
        <f t="shared" si="9"/>
        <v/>
      </c>
      <c r="AI13" s="38" t="str">
        <f t="shared" si="9"/>
        <v/>
      </c>
      <c r="AJ13" s="39">
        <f t="shared" si="22"/>
        <v>11.815008810460608</v>
      </c>
      <c r="AK13" s="39">
        <f t="shared" si="10"/>
        <v>4.5009222023669251</v>
      </c>
      <c r="AL13" s="39">
        <f t="shared" si="10"/>
        <v>0</v>
      </c>
      <c r="AM13" s="39">
        <f t="shared" si="10"/>
        <v>15.263885537809845</v>
      </c>
      <c r="AN13" s="39">
        <f t="shared" si="10"/>
        <v>6.1649746037475754</v>
      </c>
      <c r="AO13" s="40" t="str">
        <f t="shared" si="23"/>
        <v/>
      </c>
      <c r="AP13" s="40" t="str">
        <f t="shared" si="11"/>
        <v/>
      </c>
      <c r="AQ13" s="40" t="str">
        <f t="shared" si="11"/>
        <v/>
      </c>
      <c r="AR13" s="40" t="str">
        <f t="shared" si="11"/>
        <v/>
      </c>
      <c r="AS13" s="40" t="str">
        <f t="shared" si="11"/>
        <v/>
      </c>
      <c r="AT13" s="41" t="str">
        <f t="shared" si="24"/>
        <v/>
      </c>
      <c r="AU13" s="41" t="str">
        <f t="shared" si="12"/>
        <v/>
      </c>
      <c r="AV13" s="41" t="str">
        <f t="shared" si="12"/>
        <v/>
      </c>
      <c r="AW13" s="41" t="str">
        <f t="shared" si="12"/>
        <v/>
      </c>
      <c r="AX13" s="41" t="str">
        <f t="shared" si="12"/>
        <v/>
      </c>
    </row>
    <row r="14" spans="1:58" x14ac:dyDescent="0.25">
      <c r="A14" t="s">
        <v>23</v>
      </c>
      <c r="B14">
        <v>10</v>
      </c>
      <c r="C14">
        <v>10</v>
      </c>
      <c r="D14">
        <v>60</v>
      </c>
      <c r="E14">
        <v>61</v>
      </c>
      <c r="F14">
        <v>38</v>
      </c>
      <c r="G14" t="s">
        <v>23</v>
      </c>
      <c r="H14" s="9">
        <v>-1.5751818092223167</v>
      </c>
      <c r="I14" s="9">
        <v>-1.3914011078226751</v>
      </c>
      <c r="J14" s="9">
        <v>0.70644648810690069</v>
      </c>
      <c r="K14" s="9">
        <v>0.1607211451267056</v>
      </c>
      <c r="L14" s="9">
        <v>-1.105847115522369</v>
      </c>
      <c r="M14" s="35" t="s">
        <v>42</v>
      </c>
      <c r="N14" s="9">
        <f t="shared" si="13"/>
        <v>8.1373070700566075</v>
      </c>
      <c r="O14" s="9">
        <f t="shared" si="14"/>
        <v>8.8515703289553684</v>
      </c>
      <c r="P14" s="9">
        <f t="shared" si="15"/>
        <v>15.263885537809845</v>
      </c>
      <c r="Q14" s="9">
        <f t="shared" si="16"/>
        <v>0</v>
      </c>
      <c r="R14" s="9">
        <f t="shared" si="17"/>
        <v>11.016523632734547</v>
      </c>
      <c r="S14" s="9">
        <f t="shared" si="18"/>
        <v>0</v>
      </c>
      <c r="T14">
        <f t="shared" si="19"/>
        <v>4</v>
      </c>
      <c r="V14" s="36" t="s">
        <v>43</v>
      </c>
      <c r="W14">
        <v>5</v>
      </c>
      <c r="Y14" s="35" t="s">
        <v>42</v>
      </c>
      <c r="Z14" s="37" t="str">
        <f t="shared" si="20"/>
        <v/>
      </c>
      <c r="AA14" s="37" t="str">
        <f t="shared" si="20"/>
        <v/>
      </c>
      <c r="AB14" s="37" t="str">
        <f t="shared" si="8"/>
        <v/>
      </c>
      <c r="AC14" s="37" t="str">
        <f t="shared" si="8"/>
        <v/>
      </c>
      <c r="AD14" s="37" t="str">
        <f t="shared" si="8"/>
        <v/>
      </c>
      <c r="AE14" s="38" t="str">
        <f t="shared" si="21"/>
        <v/>
      </c>
      <c r="AF14" s="38" t="str">
        <f t="shared" si="9"/>
        <v/>
      </c>
      <c r="AG14" s="38" t="str">
        <f t="shared" si="9"/>
        <v/>
      </c>
      <c r="AH14" s="38" t="str">
        <f t="shared" si="9"/>
        <v/>
      </c>
      <c r="AI14" s="38" t="str">
        <f t="shared" si="9"/>
        <v/>
      </c>
      <c r="AJ14" s="39" t="str">
        <f t="shared" si="22"/>
        <v/>
      </c>
      <c r="AK14" s="39" t="str">
        <f t="shared" si="10"/>
        <v/>
      </c>
      <c r="AL14" s="39" t="str">
        <f t="shared" si="10"/>
        <v/>
      </c>
      <c r="AM14" s="39" t="str">
        <f t="shared" si="10"/>
        <v/>
      </c>
      <c r="AN14" s="39" t="str">
        <f t="shared" si="10"/>
        <v/>
      </c>
      <c r="AO14" s="40">
        <f t="shared" si="23"/>
        <v>8.1373070700566075</v>
      </c>
      <c r="AP14" s="40">
        <f t="shared" si="11"/>
        <v>8.8515703289553684</v>
      </c>
      <c r="AQ14" s="40">
        <f t="shared" si="11"/>
        <v>15.263885537809845</v>
      </c>
      <c r="AR14" s="40">
        <f t="shared" si="11"/>
        <v>0</v>
      </c>
      <c r="AS14" s="40">
        <f t="shared" si="11"/>
        <v>11.016523632734547</v>
      </c>
      <c r="AT14" s="41" t="str">
        <f t="shared" si="24"/>
        <v/>
      </c>
      <c r="AU14" s="41" t="str">
        <f t="shared" si="12"/>
        <v/>
      </c>
      <c r="AV14" s="41" t="str">
        <f t="shared" si="12"/>
        <v/>
      </c>
      <c r="AW14" s="41" t="str">
        <f t="shared" si="12"/>
        <v/>
      </c>
      <c r="AX14" s="41" t="str">
        <f t="shared" si="12"/>
        <v/>
      </c>
    </row>
    <row r="15" spans="1:58" x14ac:dyDescent="0.25">
      <c r="A15" t="s">
        <v>25</v>
      </c>
      <c r="B15">
        <v>28</v>
      </c>
      <c r="C15">
        <v>38</v>
      </c>
      <c r="D15">
        <v>71</v>
      </c>
      <c r="E15">
        <v>76</v>
      </c>
      <c r="F15">
        <v>49</v>
      </c>
      <c r="G15" t="s">
        <v>25</v>
      </c>
      <c r="H15" s="9">
        <v>1.1775631000982365</v>
      </c>
      <c r="I15" s="9">
        <v>-1.0357824623990179E-2</v>
      </c>
      <c r="J15" s="9">
        <v>1.2081192685572497</v>
      </c>
      <c r="K15" s="9">
        <v>0.83039258315464526</v>
      </c>
      <c r="L15" s="9">
        <v>-0.19397917918458371</v>
      </c>
      <c r="M15" s="35" t="s">
        <v>44</v>
      </c>
      <c r="N15" s="9">
        <f t="shared" si="13"/>
        <v>1.9457797715437781</v>
      </c>
      <c r="O15" s="9">
        <f t="shared" si="14"/>
        <v>7.5840300895439725</v>
      </c>
      <c r="P15" s="9">
        <f t="shared" si="15"/>
        <v>6.1649746037475754</v>
      </c>
      <c r="Q15" s="9">
        <f t="shared" si="16"/>
        <v>11.016523632734547</v>
      </c>
      <c r="R15" s="9">
        <f t="shared" si="17"/>
        <v>0</v>
      </c>
      <c r="S15" s="9">
        <f t="shared" si="18"/>
        <v>0</v>
      </c>
      <c r="T15">
        <f t="shared" si="19"/>
        <v>5</v>
      </c>
      <c r="V15" s="36" t="s">
        <v>45</v>
      </c>
      <c r="W15">
        <v>4</v>
      </c>
      <c r="Y15" s="35" t="s">
        <v>44</v>
      </c>
      <c r="Z15" s="37" t="str">
        <f t="shared" si="20"/>
        <v/>
      </c>
      <c r="AA15" s="37" t="str">
        <f t="shared" si="20"/>
        <v/>
      </c>
      <c r="AB15" s="37" t="str">
        <f t="shared" si="8"/>
        <v/>
      </c>
      <c r="AC15" s="37" t="str">
        <f t="shared" si="8"/>
        <v/>
      </c>
      <c r="AD15" s="37" t="str">
        <f t="shared" si="8"/>
        <v/>
      </c>
      <c r="AE15" s="38" t="str">
        <f t="shared" si="21"/>
        <v/>
      </c>
      <c r="AF15" s="38" t="str">
        <f t="shared" si="9"/>
        <v/>
      </c>
      <c r="AG15" s="38" t="str">
        <f t="shared" si="9"/>
        <v/>
      </c>
      <c r="AH15" s="38" t="str">
        <f t="shared" si="9"/>
        <v/>
      </c>
      <c r="AI15" s="38" t="str">
        <f t="shared" si="9"/>
        <v/>
      </c>
      <c r="AJ15" s="39" t="str">
        <f t="shared" si="22"/>
        <v/>
      </c>
      <c r="AK15" s="39" t="str">
        <f t="shared" si="10"/>
        <v/>
      </c>
      <c r="AL15" s="39" t="str">
        <f t="shared" si="10"/>
        <v/>
      </c>
      <c r="AM15" s="39" t="str">
        <f t="shared" si="10"/>
        <v/>
      </c>
      <c r="AN15" s="39" t="str">
        <f t="shared" si="10"/>
        <v/>
      </c>
      <c r="AO15" s="40" t="str">
        <f t="shared" si="23"/>
        <v/>
      </c>
      <c r="AP15" s="40" t="str">
        <f t="shared" si="11"/>
        <v/>
      </c>
      <c r="AQ15" s="40" t="str">
        <f t="shared" si="11"/>
        <v/>
      </c>
      <c r="AR15" s="40" t="str">
        <f t="shared" si="11"/>
        <v/>
      </c>
      <c r="AS15" s="40" t="str">
        <f t="shared" si="11"/>
        <v/>
      </c>
      <c r="AT15" s="41">
        <f t="shared" si="24"/>
        <v>1.9457797715437781</v>
      </c>
      <c r="AU15" s="41">
        <f t="shared" si="12"/>
        <v>7.5840300895439725</v>
      </c>
      <c r="AV15" s="41">
        <f t="shared" si="12"/>
        <v>6.1649746037475754</v>
      </c>
      <c r="AW15" s="41">
        <f t="shared" si="12"/>
        <v>11.016523632734547</v>
      </c>
      <c r="AX15" s="41">
        <f t="shared" si="12"/>
        <v>0</v>
      </c>
    </row>
    <row r="16" spans="1:58" x14ac:dyDescent="0.25">
      <c r="A16" t="s">
        <v>46</v>
      </c>
      <c r="B16">
        <v>21</v>
      </c>
      <c r="C16">
        <v>60</v>
      </c>
      <c r="D16">
        <v>19</v>
      </c>
      <c r="E16">
        <v>52</v>
      </c>
      <c r="F16">
        <v>63</v>
      </c>
      <c r="G16" t="s">
        <v>46</v>
      </c>
      <c r="H16" s="9">
        <v>0.1070511909180214</v>
      </c>
      <c r="I16" s="9">
        <v>1.0747476121749766</v>
      </c>
      <c r="J16" s="9">
        <v>-1.1634247844807639</v>
      </c>
      <c r="K16" s="9">
        <v>-0.24108171769005823</v>
      </c>
      <c r="L16" s="9">
        <v>0.96658001251805215</v>
      </c>
      <c r="M16" s="35" t="s">
        <v>47</v>
      </c>
      <c r="N16" s="9">
        <f t="shared" si="13"/>
        <v>15.2552625823909</v>
      </c>
      <c r="O16" s="9">
        <f t="shared" si="14"/>
        <v>18.156573965675349</v>
      </c>
      <c r="P16" s="9">
        <f t="shared" si="15"/>
        <v>13.977431258752267</v>
      </c>
      <c r="Q16" s="9">
        <f t="shared" si="16"/>
        <v>16.864615693561447</v>
      </c>
      <c r="R16" s="9">
        <f t="shared" si="17"/>
        <v>10.442625566983436</v>
      </c>
      <c r="S16" s="9">
        <f t="shared" si="18"/>
        <v>10.442625566983436</v>
      </c>
      <c r="T16">
        <f t="shared" si="19"/>
        <v>5</v>
      </c>
      <c r="V16" s="36" t="s">
        <v>48</v>
      </c>
      <c r="W16">
        <v>1</v>
      </c>
      <c r="Y16" s="35" t="s">
        <v>47</v>
      </c>
      <c r="Z16" s="37" t="str">
        <f t="shared" si="20"/>
        <v/>
      </c>
      <c r="AA16" s="37" t="str">
        <f t="shared" si="20"/>
        <v/>
      </c>
      <c r="AB16" s="37" t="str">
        <f t="shared" si="8"/>
        <v/>
      </c>
      <c r="AC16" s="37" t="str">
        <f t="shared" si="8"/>
        <v/>
      </c>
      <c r="AD16" s="37" t="str">
        <f t="shared" si="8"/>
        <v/>
      </c>
      <c r="AE16" s="38" t="str">
        <f t="shared" si="21"/>
        <v/>
      </c>
      <c r="AF16" s="38" t="str">
        <f t="shared" si="9"/>
        <v/>
      </c>
      <c r="AG16" s="38" t="str">
        <f t="shared" si="9"/>
        <v/>
      </c>
      <c r="AH16" s="38" t="str">
        <f t="shared" si="9"/>
        <v/>
      </c>
      <c r="AI16" s="38" t="str">
        <f t="shared" si="9"/>
        <v/>
      </c>
      <c r="AJ16" s="39" t="str">
        <f t="shared" si="22"/>
        <v/>
      </c>
      <c r="AK16" s="39" t="str">
        <f t="shared" si="10"/>
        <v/>
      </c>
      <c r="AL16" s="39" t="str">
        <f t="shared" si="10"/>
        <v/>
      </c>
      <c r="AM16" s="39" t="str">
        <f t="shared" si="10"/>
        <v/>
      </c>
      <c r="AN16" s="39" t="str">
        <f t="shared" si="10"/>
        <v/>
      </c>
      <c r="AO16" s="40" t="str">
        <f t="shared" si="23"/>
        <v/>
      </c>
      <c r="AP16" s="40" t="str">
        <f t="shared" si="11"/>
        <v/>
      </c>
      <c r="AQ16" s="40" t="str">
        <f t="shared" si="11"/>
        <v/>
      </c>
      <c r="AR16" s="40" t="str">
        <f t="shared" si="11"/>
        <v/>
      </c>
      <c r="AS16" s="40" t="str">
        <f t="shared" si="11"/>
        <v/>
      </c>
      <c r="AT16" s="41">
        <f t="shared" si="24"/>
        <v>15.2552625823909</v>
      </c>
      <c r="AU16" s="41">
        <f t="shared" si="12"/>
        <v>18.156573965675349</v>
      </c>
      <c r="AV16" s="41">
        <f t="shared" si="12"/>
        <v>13.977431258752267</v>
      </c>
      <c r="AW16" s="41">
        <f t="shared" si="12"/>
        <v>16.864615693561447</v>
      </c>
      <c r="AX16" s="41">
        <f t="shared" si="12"/>
        <v>10.442625566983436</v>
      </c>
    </row>
    <row r="17" spans="1:50" x14ac:dyDescent="0.25">
      <c r="A17" t="s">
        <v>49</v>
      </c>
      <c r="B17">
        <v>29</v>
      </c>
      <c r="C17">
        <v>15</v>
      </c>
      <c r="D17">
        <v>60</v>
      </c>
      <c r="E17">
        <v>83</v>
      </c>
      <c r="F17">
        <v>57</v>
      </c>
      <c r="G17" t="s">
        <v>49</v>
      </c>
      <c r="H17" s="9">
        <v>1.3304933728382671</v>
      </c>
      <c r="I17" s="9">
        <v>-1.1447862358229099</v>
      </c>
      <c r="J17" s="9">
        <v>0.70644648810690069</v>
      </c>
      <c r="K17" s="9">
        <v>1.1429059209010171</v>
      </c>
      <c r="L17" s="9">
        <v>0.46919750178835107</v>
      </c>
      <c r="M17" s="35" t="s">
        <v>50</v>
      </c>
      <c r="N17" s="9">
        <f t="shared" si="13"/>
        <v>3.2111208211823241</v>
      </c>
      <c r="O17" s="9">
        <f t="shared" si="14"/>
        <v>9.2969826279952184</v>
      </c>
      <c r="P17" s="9">
        <f t="shared" si="15"/>
        <v>4.7841709989495964</v>
      </c>
      <c r="Q17" s="9">
        <f t="shared" si="16"/>
        <v>11.949219639016576</v>
      </c>
      <c r="R17" s="9">
        <f t="shared" si="17"/>
        <v>2.0994589635560854</v>
      </c>
      <c r="S17" s="9">
        <f t="shared" si="18"/>
        <v>2.0994589635560854</v>
      </c>
      <c r="T17">
        <f t="shared" si="19"/>
        <v>5</v>
      </c>
      <c r="V17" s="36" t="s">
        <v>51</v>
      </c>
      <c r="W17">
        <v>5</v>
      </c>
      <c r="Y17" s="35" t="s">
        <v>50</v>
      </c>
      <c r="Z17" s="37" t="str">
        <f t="shared" si="20"/>
        <v/>
      </c>
      <c r="AA17" s="37" t="str">
        <f t="shared" si="20"/>
        <v/>
      </c>
      <c r="AB17" s="37" t="str">
        <f t="shared" si="8"/>
        <v/>
      </c>
      <c r="AC17" s="37" t="str">
        <f t="shared" si="8"/>
        <v/>
      </c>
      <c r="AD17" s="37" t="str">
        <f t="shared" si="8"/>
        <v/>
      </c>
      <c r="AE17" s="38" t="str">
        <f t="shared" si="21"/>
        <v/>
      </c>
      <c r="AF17" s="38" t="str">
        <f t="shared" si="9"/>
        <v/>
      </c>
      <c r="AG17" s="38" t="str">
        <f t="shared" si="9"/>
        <v/>
      </c>
      <c r="AH17" s="38" t="str">
        <f t="shared" si="9"/>
        <v/>
      </c>
      <c r="AI17" s="38" t="str">
        <f t="shared" si="9"/>
        <v/>
      </c>
      <c r="AJ17" s="39" t="str">
        <f t="shared" si="22"/>
        <v/>
      </c>
      <c r="AK17" s="39" t="str">
        <f t="shared" si="10"/>
        <v/>
      </c>
      <c r="AL17" s="39" t="str">
        <f t="shared" si="10"/>
        <v/>
      </c>
      <c r="AM17" s="39" t="str">
        <f t="shared" si="10"/>
        <v/>
      </c>
      <c r="AN17" s="39" t="str">
        <f t="shared" si="10"/>
        <v/>
      </c>
      <c r="AO17" s="40" t="str">
        <f t="shared" si="23"/>
        <v/>
      </c>
      <c r="AP17" s="40" t="str">
        <f t="shared" si="11"/>
        <v/>
      </c>
      <c r="AQ17" s="40" t="str">
        <f t="shared" si="11"/>
        <v/>
      </c>
      <c r="AR17" s="40" t="str">
        <f t="shared" si="11"/>
        <v/>
      </c>
      <c r="AS17" s="40" t="str">
        <f t="shared" si="11"/>
        <v/>
      </c>
      <c r="AT17" s="41">
        <f t="shared" si="24"/>
        <v>3.2111208211823241</v>
      </c>
      <c r="AU17" s="41">
        <f t="shared" si="12"/>
        <v>9.2969826279952184</v>
      </c>
      <c r="AV17" s="41">
        <f t="shared" si="12"/>
        <v>4.7841709989495964</v>
      </c>
      <c r="AW17" s="41">
        <f t="shared" si="12"/>
        <v>11.949219639016576</v>
      </c>
      <c r="AX17" s="41">
        <f t="shared" si="12"/>
        <v>2.0994589635560854</v>
      </c>
    </row>
    <row r="18" spans="1:50" x14ac:dyDescent="0.25">
      <c r="A18" t="s">
        <v>52</v>
      </c>
      <c r="B18">
        <v>11</v>
      </c>
      <c r="C18">
        <v>72</v>
      </c>
      <c r="D18">
        <v>17</v>
      </c>
      <c r="E18">
        <v>46</v>
      </c>
      <c r="F18">
        <v>45</v>
      </c>
      <c r="G18" t="s">
        <v>52</v>
      </c>
      <c r="H18" s="9">
        <v>-1.4222515364822859</v>
      </c>
      <c r="I18" s="9">
        <v>1.666623304974413</v>
      </c>
      <c r="J18" s="9">
        <v>-1.2546380172899183</v>
      </c>
      <c r="K18" s="9">
        <v>-0.50895029290123406</v>
      </c>
      <c r="L18" s="9">
        <v>-0.52556751967105109</v>
      </c>
      <c r="M18" s="35" t="s">
        <v>53</v>
      </c>
      <c r="N18" s="9">
        <f t="shared" si="13"/>
        <v>19.565304609948335</v>
      </c>
      <c r="O18" s="9">
        <f t="shared" si="14"/>
        <v>22.798111291751603</v>
      </c>
      <c r="P18" s="9">
        <f t="shared" si="15"/>
        <v>26.388653549985438</v>
      </c>
      <c r="Q18" s="9">
        <f t="shared" si="16"/>
        <v>14.00593765916258</v>
      </c>
      <c r="R18" s="9">
        <f t="shared" si="17"/>
        <v>17.540265469788963</v>
      </c>
      <c r="S18" s="9">
        <f t="shared" si="18"/>
        <v>14.00593765916258</v>
      </c>
      <c r="T18">
        <f t="shared" si="19"/>
        <v>4</v>
      </c>
      <c r="V18" s="36" t="s">
        <v>54</v>
      </c>
      <c r="W18">
        <v>4</v>
      </c>
      <c r="Y18" s="35" t="s">
        <v>53</v>
      </c>
      <c r="Z18" s="37" t="str">
        <f t="shared" si="20"/>
        <v/>
      </c>
      <c r="AA18" s="37" t="str">
        <f t="shared" si="20"/>
        <v/>
      </c>
      <c r="AB18" s="37" t="str">
        <f t="shared" si="8"/>
        <v/>
      </c>
      <c r="AC18" s="37" t="str">
        <f t="shared" si="8"/>
        <v/>
      </c>
      <c r="AD18" s="37" t="str">
        <f t="shared" si="8"/>
        <v/>
      </c>
      <c r="AE18" s="38" t="str">
        <f t="shared" si="21"/>
        <v/>
      </c>
      <c r="AF18" s="38" t="str">
        <f t="shared" si="9"/>
        <v/>
      </c>
      <c r="AG18" s="38" t="str">
        <f t="shared" si="9"/>
        <v/>
      </c>
      <c r="AH18" s="38" t="str">
        <f t="shared" si="9"/>
        <v/>
      </c>
      <c r="AI18" s="38" t="str">
        <f t="shared" si="9"/>
        <v/>
      </c>
      <c r="AJ18" s="39" t="str">
        <f t="shared" si="22"/>
        <v/>
      </c>
      <c r="AK18" s="39" t="str">
        <f t="shared" si="10"/>
        <v/>
      </c>
      <c r="AL18" s="39" t="str">
        <f t="shared" si="10"/>
        <v/>
      </c>
      <c r="AM18" s="39" t="str">
        <f t="shared" si="10"/>
        <v/>
      </c>
      <c r="AN18" s="39" t="str">
        <f t="shared" si="10"/>
        <v/>
      </c>
      <c r="AO18" s="40">
        <f t="shared" si="23"/>
        <v>19.565304609948335</v>
      </c>
      <c r="AP18" s="40">
        <f t="shared" si="11"/>
        <v>22.798111291751603</v>
      </c>
      <c r="AQ18" s="40">
        <f t="shared" si="11"/>
        <v>26.388653549985438</v>
      </c>
      <c r="AR18" s="40">
        <f t="shared" si="11"/>
        <v>14.00593765916258</v>
      </c>
      <c r="AS18" s="40">
        <f t="shared" si="11"/>
        <v>17.540265469788963</v>
      </c>
      <c r="AT18" s="41" t="str">
        <f t="shared" si="24"/>
        <v/>
      </c>
      <c r="AU18" s="41" t="str">
        <f t="shared" si="12"/>
        <v/>
      </c>
      <c r="AV18" s="41" t="str">
        <f t="shared" si="12"/>
        <v/>
      </c>
      <c r="AW18" s="41" t="str">
        <f t="shared" si="12"/>
        <v/>
      </c>
      <c r="AX18" s="41" t="str">
        <f t="shared" si="12"/>
        <v/>
      </c>
    </row>
    <row r="19" spans="1:50" x14ac:dyDescent="0.25">
      <c r="A19" t="s">
        <v>55</v>
      </c>
      <c r="B19">
        <v>14</v>
      </c>
      <c r="C19">
        <v>19</v>
      </c>
      <c r="D19">
        <v>47</v>
      </c>
      <c r="E19">
        <v>92</v>
      </c>
      <c r="F19">
        <v>38</v>
      </c>
      <c r="G19" t="s">
        <v>55</v>
      </c>
      <c r="H19" s="9">
        <v>-0.9634607182621937</v>
      </c>
      <c r="I19" s="9">
        <v>-0.94749433822309781</v>
      </c>
      <c r="J19" s="9">
        <v>0.11356047484739729</v>
      </c>
      <c r="K19" s="9">
        <v>1.5447087837177811</v>
      </c>
      <c r="L19" s="9">
        <v>-1.105847115522369</v>
      </c>
      <c r="M19" s="35" t="s">
        <v>56</v>
      </c>
      <c r="N19" s="9">
        <f t="shared" si="13"/>
        <v>3.7148242561639861</v>
      </c>
      <c r="O19" s="9">
        <f t="shared" si="14"/>
        <v>14.369754609207982</v>
      </c>
      <c r="P19" s="9">
        <f t="shared" si="15"/>
        <v>17.87613503875659</v>
      </c>
      <c r="Q19" s="9">
        <f t="shared" si="16"/>
        <v>2.8381915217134246</v>
      </c>
      <c r="R19" s="9">
        <f t="shared" si="17"/>
        <v>8.0020175565028193</v>
      </c>
      <c r="S19" s="9">
        <f t="shared" si="18"/>
        <v>2.8381915217134246</v>
      </c>
      <c r="T19">
        <f t="shared" si="19"/>
        <v>4</v>
      </c>
      <c r="V19" s="36" t="s">
        <v>57</v>
      </c>
      <c r="W19">
        <v>4</v>
      </c>
      <c r="Y19" s="35" t="s">
        <v>56</v>
      </c>
      <c r="Z19" s="37" t="str">
        <f t="shared" si="20"/>
        <v/>
      </c>
      <c r="AA19" s="37" t="str">
        <f t="shared" si="20"/>
        <v/>
      </c>
      <c r="AB19" s="37" t="str">
        <f t="shared" si="8"/>
        <v/>
      </c>
      <c r="AC19" s="37" t="str">
        <f t="shared" si="8"/>
        <v/>
      </c>
      <c r="AD19" s="37" t="str">
        <f t="shared" si="8"/>
        <v/>
      </c>
      <c r="AE19" s="38" t="str">
        <f t="shared" si="21"/>
        <v/>
      </c>
      <c r="AF19" s="38" t="str">
        <f t="shared" si="9"/>
        <v/>
      </c>
      <c r="AG19" s="38" t="str">
        <f t="shared" si="9"/>
        <v/>
      </c>
      <c r="AH19" s="38" t="str">
        <f t="shared" si="9"/>
        <v/>
      </c>
      <c r="AI19" s="38" t="str">
        <f t="shared" si="9"/>
        <v/>
      </c>
      <c r="AJ19" s="39" t="str">
        <f t="shared" si="22"/>
        <v/>
      </c>
      <c r="AK19" s="39" t="str">
        <f t="shared" si="10"/>
        <v/>
      </c>
      <c r="AL19" s="39" t="str">
        <f t="shared" si="10"/>
        <v/>
      </c>
      <c r="AM19" s="39" t="str">
        <f t="shared" si="10"/>
        <v/>
      </c>
      <c r="AN19" s="39" t="str">
        <f t="shared" si="10"/>
        <v/>
      </c>
      <c r="AO19" s="40">
        <f t="shared" si="23"/>
        <v>3.7148242561639861</v>
      </c>
      <c r="AP19" s="40">
        <f t="shared" si="11"/>
        <v>14.369754609207982</v>
      </c>
      <c r="AQ19" s="40">
        <f t="shared" si="11"/>
        <v>17.87613503875659</v>
      </c>
      <c r="AR19" s="40">
        <f t="shared" si="11"/>
        <v>2.8381915217134246</v>
      </c>
      <c r="AS19" s="40">
        <f t="shared" si="11"/>
        <v>8.0020175565028193</v>
      </c>
      <c r="AT19" s="41" t="str">
        <f t="shared" si="24"/>
        <v/>
      </c>
      <c r="AU19" s="41" t="str">
        <f t="shared" si="12"/>
        <v/>
      </c>
      <c r="AV19" s="41" t="str">
        <f t="shared" si="12"/>
        <v/>
      </c>
      <c r="AW19" s="41" t="str">
        <f t="shared" si="12"/>
        <v/>
      </c>
      <c r="AX19" s="41" t="str">
        <f t="shared" si="12"/>
        <v/>
      </c>
    </row>
    <row r="20" spans="1:50" x14ac:dyDescent="0.25">
      <c r="A20" t="s">
        <v>58</v>
      </c>
      <c r="B20">
        <v>25</v>
      </c>
      <c r="C20">
        <v>46</v>
      </c>
      <c r="D20">
        <v>66</v>
      </c>
      <c r="E20">
        <v>29</v>
      </c>
      <c r="F20">
        <v>66</v>
      </c>
      <c r="G20" t="s">
        <v>58</v>
      </c>
      <c r="H20" s="9">
        <v>0.71877228187814424</v>
      </c>
      <c r="I20" s="9">
        <v>0.38422597057563407</v>
      </c>
      <c r="J20" s="9">
        <v>0.98008618653436386</v>
      </c>
      <c r="K20" s="9">
        <v>-1.2679112559995658</v>
      </c>
      <c r="L20" s="9">
        <v>1.2152712678829027</v>
      </c>
      <c r="M20" s="35" t="s">
        <v>39</v>
      </c>
      <c r="N20" s="9">
        <f t="shared" si="13"/>
        <v>14.4038160237605</v>
      </c>
      <c r="O20" s="9">
        <f t="shared" si="14"/>
        <v>7.0549384105245565</v>
      </c>
      <c r="P20" s="9">
        <f t="shared" si="15"/>
        <v>3.4726418427375982</v>
      </c>
      <c r="Q20" s="9">
        <f t="shared" si="16"/>
        <v>15.918536665503048</v>
      </c>
      <c r="R20" s="9">
        <f t="shared" si="17"/>
        <v>6.8070502967832693</v>
      </c>
      <c r="S20" s="9">
        <f t="shared" si="18"/>
        <v>3.4726418427375982</v>
      </c>
      <c r="T20">
        <f t="shared" si="19"/>
        <v>3</v>
      </c>
      <c r="V20" s="36" t="s">
        <v>59</v>
      </c>
      <c r="W20">
        <v>5</v>
      </c>
      <c r="Y20" s="35" t="s">
        <v>39</v>
      </c>
      <c r="Z20" s="37" t="str">
        <f t="shared" si="20"/>
        <v/>
      </c>
      <c r="AA20" s="37" t="str">
        <f t="shared" si="20"/>
        <v/>
      </c>
      <c r="AB20" s="37" t="str">
        <f t="shared" si="8"/>
        <v/>
      </c>
      <c r="AC20" s="37" t="str">
        <f t="shared" si="8"/>
        <v/>
      </c>
      <c r="AD20" s="37" t="str">
        <f t="shared" si="8"/>
        <v/>
      </c>
      <c r="AE20" s="38" t="str">
        <f t="shared" si="21"/>
        <v/>
      </c>
      <c r="AF20" s="38" t="str">
        <f t="shared" si="9"/>
        <v/>
      </c>
      <c r="AG20" s="38" t="str">
        <f t="shared" si="9"/>
        <v/>
      </c>
      <c r="AH20" s="38" t="str">
        <f t="shared" si="9"/>
        <v/>
      </c>
      <c r="AI20" s="38" t="str">
        <f t="shared" si="9"/>
        <v/>
      </c>
      <c r="AJ20" s="39">
        <f t="shared" si="22"/>
        <v>14.4038160237605</v>
      </c>
      <c r="AK20" s="39">
        <f t="shared" si="10"/>
        <v>7.0549384105245565</v>
      </c>
      <c r="AL20" s="39">
        <f t="shared" si="10"/>
        <v>3.4726418427375982</v>
      </c>
      <c r="AM20" s="39">
        <f t="shared" si="10"/>
        <v>15.918536665503048</v>
      </c>
      <c r="AN20" s="39">
        <f t="shared" si="10"/>
        <v>6.8070502967832693</v>
      </c>
      <c r="AO20" s="40" t="str">
        <f t="shared" si="23"/>
        <v/>
      </c>
      <c r="AP20" s="40" t="str">
        <f t="shared" si="11"/>
        <v/>
      </c>
      <c r="AQ20" s="40" t="str">
        <f t="shared" si="11"/>
        <v/>
      </c>
      <c r="AR20" s="40" t="str">
        <f t="shared" si="11"/>
        <v/>
      </c>
      <c r="AS20" s="40" t="str">
        <f t="shared" si="11"/>
        <v/>
      </c>
      <c r="AT20" s="41" t="str">
        <f t="shared" si="24"/>
        <v/>
      </c>
      <c r="AU20" s="41" t="str">
        <f t="shared" si="12"/>
        <v/>
      </c>
      <c r="AV20" s="41" t="str">
        <f t="shared" si="12"/>
        <v/>
      </c>
      <c r="AW20" s="41" t="str">
        <f t="shared" si="12"/>
        <v/>
      </c>
      <c r="AX20" s="41" t="str">
        <f t="shared" si="12"/>
        <v/>
      </c>
    </row>
    <row r="21" spans="1:50" x14ac:dyDescent="0.25">
      <c r="A21" t="s">
        <v>60</v>
      </c>
      <c r="B21">
        <v>24</v>
      </c>
      <c r="C21">
        <v>75</v>
      </c>
      <c r="D21">
        <v>45</v>
      </c>
      <c r="E21">
        <v>55</v>
      </c>
      <c r="F21">
        <v>62</v>
      </c>
      <c r="G21" t="s">
        <v>60</v>
      </c>
      <c r="H21" s="9">
        <v>0.56584200913811356</v>
      </c>
      <c r="I21" s="9">
        <v>1.8145922281742721</v>
      </c>
      <c r="J21" s="9">
        <v>2.2347242038242912E-2</v>
      </c>
      <c r="K21" s="9">
        <v>-0.10714743008447029</v>
      </c>
      <c r="L21" s="9">
        <v>0.88368292739643528</v>
      </c>
      <c r="M21" s="35" t="s">
        <v>43</v>
      </c>
      <c r="N21" s="9">
        <f t="shared" si="13"/>
        <v>13.448535958461568</v>
      </c>
      <c r="O21" s="9">
        <f t="shared" si="14"/>
        <v>16.810515564612299</v>
      </c>
      <c r="P21" s="9">
        <f t="shared" si="15"/>
        <v>12.493460564667611</v>
      </c>
      <c r="Q21" s="9">
        <f t="shared" si="16"/>
        <v>19.360351404977379</v>
      </c>
      <c r="R21" s="9">
        <f t="shared" si="17"/>
        <v>7.1510375795938561</v>
      </c>
      <c r="S21" s="9">
        <f t="shared" si="18"/>
        <v>7.1510375795938561</v>
      </c>
      <c r="T21">
        <f t="shared" si="19"/>
        <v>5</v>
      </c>
      <c r="V21" s="36" t="s">
        <v>61</v>
      </c>
      <c r="W21">
        <v>5</v>
      </c>
      <c r="Y21" s="35" t="s">
        <v>43</v>
      </c>
      <c r="Z21" s="37" t="str">
        <f t="shared" si="20"/>
        <v/>
      </c>
      <c r="AA21" s="37" t="str">
        <f t="shared" si="20"/>
        <v/>
      </c>
      <c r="AB21" s="37" t="str">
        <f t="shared" si="8"/>
        <v/>
      </c>
      <c r="AC21" s="37" t="str">
        <f t="shared" si="8"/>
        <v/>
      </c>
      <c r="AD21" s="37" t="str">
        <f t="shared" si="8"/>
        <v/>
      </c>
      <c r="AE21" s="38" t="str">
        <f t="shared" si="21"/>
        <v/>
      </c>
      <c r="AF21" s="38" t="str">
        <f t="shared" si="9"/>
        <v/>
      </c>
      <c r="AG21" s="38" t="str">
        <f t="shared" si="9"/>
        <v/>
      </c>
      <c r="AH21" s="38" t="str">
        <f t="shared" si="9"/>
        <v/>
      </c>
      <c r="AI21" s="38" t="str">
        <f t="shared" si="9"/>
        <v/>
      </c>
      <c r="AJ21" s="39" t="str">
        <f t="shared" si="22"/>
        <v/>
      </c>
      <c r="AK21" s="39" t="str">
        <f t="shared" si="10"/>
        <v/>
      </c>
      <c r="AL21" s="39" t="str">
        <f t="shared" si="10"/>
        <v/>
      </c>
      <c r="AM21" s="39" t="str">
        <f t="shared" si="10"/>
        <v/>
      </c>
      <c r="AN21" s="39" t="str">
        <f t="shared" si="10"/>
        <v/>
      </c>
      <c r="AO21" s="40" t="str">
        <f t="shared" si="23"/>
        <v/>
      </c>
      <c r="AP21" s="40" t="str">
        <f t="shared" si="11"/>
        <v/>
      </c>
      <c r="AQ21" s="40" t="str">
        <f t="shared" si="11"/>
        <v/>
      </c>
      <c r="AR21" s="40" t="str">
        <f t="shared" si="11"/>
        <v/>
      </c>
      <c r="AS21" s="40" t="str">
        <f t="shared" si="11"/>
        <v/>
      </c>
      <c r="AT21" s="41">
        <f t="shared" si="24"/>
        <v>13.448535958461568</v>
      </c>
      <c r="AU21" s="41">
        <f t="shared" si="12"/>
        <v>16.810515564612299</v>
      </c>
      <c r="AV21" s="41">
        <f t="shared" si="12"/>
        <v>12.493460564667611</v>
      </c>
      <c r="AW21" s="41">
        <f t="shared" si="12"/>
        <v>19.360351404977379</v>
      </c>
      <c r="AX21" s="41">
        <f t="shared" si="12"/>
        <v>7.1510375795938561</v>
      </c>
    </row>
    <row r="22" spans="1:50" x14ac:dyDescent="0.25">
      <c r="A22" t="s">
        <v>62</v>
      </c>
      <c r="B22">
        <v>11</v>
      </c>
      <c r="C22">
        <v>30</v>
      </c>
      <c r="D22">
        <v>44</v>
      </c>
      <c r="E22">
        <v>51</v>
      </c>
      <c r="F22">
        <v>46</v>
      </c>
      <c r="G22" t="s">
        <v>62</v>
      </c>
      <c r="H22" s="9">
        <v>-1.4222515364822859</v>
      </c>
      <c r="I22" s="9">
        <v>-0.40494161982361443</v>
      </c>
      <c r="J22" s="9">
        <v>-2.3259374366334275E-2</v>
      </c>
      <c r="K22" s="9">
        <v>-0.28572648022525421</v>
      </c>
      <c r="L22" s="9">
        <v>-0.44267043454943422</v>
      </c>
      <c r="M22" s="35" t="s">
        <v>45</v>
      </c>
      <c r="N22" s="9">
        <f t="shared" si="13"/>
        <v>9.6516770731383641</v>
      </c>
      <c r="O22" s="9">
        <f t="shared" si="14"/>
        <v>9.5670604799523886</v>
      </c>
      <c r="P22" s="9">
        <f t="shared" si="15"/>
        <v>13.400495968063678</v>
      </c>
      <c r="Q22" s="9">
        <f t="shared" si="16"/>
        <v>2.1680794278801985</v>
      </c>
      <c r="R22" s="9">
        <f t="shared" si="17"/>
        <v>9.7385949823957478</v>
      </c>
      <c r="S22" s="9">
        <f t="shared" si="18"/>
        <v>2.1680794278801985</v>
      </c>
      <c r="T22">
        <f t="shared" si="19"/>
        <v>4</v>
      </c>
      <c r="V22" s="36" t="s">
        <v>63</v>
      </c>
      <c r="W22">
        <v>5</v>
      </c>
      <c r="Y22" s="35" t="s">
        <v>45</v>
      </c>
      <c r="Z22" s="37" t="str">
        <f t="shared" si="20"/>
        <v/>
      </c>
      <c r="AA22" s="37" t="str">
        <f t="shared" si="20"/>
        <v/>
      </c>
      <c r="AB22" s="37" t="str">
        <f t="shared" si="8"/>
        <v/>
      </c>
      <c r="AC22" s="37" t="str">
        <f t="shared" si="8"/>
        <v/>
      </c>
      <c r="AD22" s="37" t="str">
        <f t="shared" si="8"/>
        <v/>
      </c>
      <c r="AE22" s="38" t="str">
        <f t="shared" si="21"/>
        <v/>
      </c>
      <c r="AF22" s="38" t="str">
        <f t="shared" si="9"/>
        <v/>
      </c>
      <c r="AG22" s="38" t="str">
        <f t="shared" si="9"/>
        <v/>
      </c>
      <c r="AH22" s="38" t="str">
        <f t="shared" si="9"/>
        <v/>
      </c>
      <c r="AI22" s="38" t="str">
        <f t="shared" si="9"/>
        <v/>
      </c>
      <c r="AJ22" s="39" t="str">
        <f t="shared" si="22"/>
        <v/>
      </c>
      <c r="AK22" s="39" t="str">
        <f t="shared" si="10"/>
        <v/>
      </c>
      <c r="AL22" s="39" t="str">
        <f t="shared" si="10"/>
        <v/>
      </c>
      <c r="AM22" s="39" t="str">
        <f t="shared" si="10"/>
        <v/>
      </c>
      <c r="AN22" s="39" t="str">
        <f t="shared" si="10"/>
        <v/>
      </c>
      <c r="AO22" s="40">
        <f t="shared" si="23"/>
        <v>9.6516770731383641</v>
      </c>
      <c r="AP22" s="40">
        <f t="shared" si="11"/>
        <v>9.5670604799523886</v>
      </c>
      <c r="AQ22" s="40">
        <f t="shared" si="11"/>
        <v>13.400495968063678</v>
      </c>
      <c r="AR22" s="40">
        <f t="shared" si="11"/>
        <v>2.1680794278801985</v>
      </c>
      <c r="AS22" s="40">
        <f t="shared" si="11"/>
        <v>9.7385949823957478</v>
      </c>
      <c r="AT22" s="41" t="str">
        <f t="shared" si="24"/>
        <v/>
      </c>
      <c r="AU22" s="41" t="str">
        <f t="shared" si="12"/>
        <v/>
      </c>
      <c r="AV22" s="41" t="str">
        <f t="shared" si="12"/>
        <v/>
      </c>
      <c r="AW22" s="41" t="str">
        <f t="shared" si="12"/>
        <v/>
      </c>
      <c r="AX22" s="41" t="str">
        <f t="shared" si="12"/>
        <v/>
      </c>
    </row>
    <row r="23" spans="1:50" x14ac:dyDescent="0.25">
      <c r="A23" t="s">
        <v>64</v>
      </c>
      <c r="B23">
        <v>15</v>
      </c>
      <c r="C23">
        <v>66</v>
      </c>
      <c r="D23">
        <v>34</v>
      </c>
      <c r="E23">
        <v>79</v>
      </c>
      <c r="F23">
        <v>38</v>
      </c>
      <c r="G23" t="s">
        <v>64</v>
      </c>
      <c r="H23" s="9">
        <v>-0.81053044552216291</v>
      </c>
      <c r="I23" s="9">
        <v>1.3706854585746948</v>
      </c>
      <c r="J23" s="9">
        <v>-0.47932553841210612</v>
      </c>
      <c r="K23" s="9">
        <v>0.96432687076023327</v>
      </c>
      <c r="L23" s="9">
        <v>-1.105847115522369</v>
      </c>
      <c r="M23" s="35" t="s">
        <v>48</v>
      </c>
      <c r="N23" s="9">
        <f t="shared" si="13"/>
        <v>8.8163904624307925</v>
      </c>
      <c r="O23" s="9">
        <f t="shared" si="14"/>
        <v>20.082893447675069</v>
      </c>
      <c r="P23" s="9">
        <f t="shared" si="15"/>
        <v>23.505828620257621</v>
      </c>
      <c r="Q23" s="9">
        <f t="shared" si="16"/>
        <v>10.265651369427298</v>
      </c>
      <c r="R23" s="9">
        <f t="shared" si="17"/>
        <v>9.5567079994908894</v>
      </c>
      <c r="S23" s="9">
        <f t="shared" si="18"/>
        <v>8.8163904624307925</v>
      </c>
      <c r="T23">
        <f t="shared" si="19"/>
        <v>1</v>
      </c>
      <c r="V23" s="36" t="s">
        <v>38</v>
      </c>
      <c r="W23">
        <v>2</v>
      </c>
      <c r="Y23" s="35" t="s">
        <v>48</v>
      </c>
      <c r="Z23" s="37">
        <f t="shared" si="20"/>
        <v>8.8163904624307925</v>
      </c>
      <c r="AA23" s="37">
        <f t="shared" si="20"/>
        <v>20.082893447675069</v>
      </c>
      <c r="AB23" s="37">
        <f t="shared" si="8"/>
        <v>23.505828620257621</v>
      </c>
      <c r="AC23" s="37">
        <f t="shared" si="8"/>
        <v>10.265651369427298</v>
      </c>
      <c r="AD23" s="37">
        <f t="shared" si="8"/>
        <v>9.5567079994908894</v>
      </c>
      <c r="AE23" s="38" t="str">
        <f t="shared" si="21"/>
        <v/>
      </c>
      <c r="AF23" s="38" t="str">
        <f t="shared" si="9"/>
        <v/>
      </c>
      <c r="AG23" s="38" t="str">
        <f t="shared" si="9"/>
        <v/>
      </c>
      <c r="AH23" s="38" t="str">
        <f t="shared" si="9"/>
        <v/>
      </c>
      <c r="AI23" s="38" t="str">
        <f t="shared" si="9"/>
        <v/>
      </c>
      <c r="AJ23" s="39" t="str">
        <f t="shared" si="22"/>
        <v/>
      </c>
      <c r="AK23" s="39" t="str">
        <f t="shared" si="10"/>
        <v/>
      </c>
      <c r="AL23" s="39" t="str">
        <f t="shared" si="10"/>
        <v/>
      </c>
      <c r="AM23" s="39" t="str">
        <f t="shared" si="10"/>
        <v/>
      </c>
      <c r="AN23" s="39" t="str">
        <f t="shared" si="10"/>
        <v/>
      </c>
      <c r="AO23" s="40" t="str">
        <f t="shared" si="23"/>
        <v/>
      </c>
      <c r="AP23" s="40" t="str">
        <f t="shared" si="11"/>
        <v/>
      </c>
      <c r="AQ23" s="40" t="str">
        <f t="shared" si="11"/>
        <v/>
      </c>
      <c r="AR23" s="40" t="str">
        <f t="shared" si="11"/>
        <v/>
      </c>
      <c r="AS23" s="40" t="str">
        <f t="shared" si="11"/>
        <v/>
      </c>
      <c r="AT23" s="41" t="str">
        <f t="shared" si="24"/>
        <v/>
      </c>
      <c r="AU23" s="41" t="str">
        <f t="shared" si="12"/>
        <v/>
      </c>
      <c r="AV23" s="41" t="str">
        <f t="shared" si="12"/>
        <v/>
      </c>
      <c r="AW23" s="41" t="str">
        <f t="shared" si="12"/>
        <v/>
      </c>
      <c r="AX23" s="41" t="str">
        <f t="shared" si="12"/>
        <v/>
      </c>
    </row>
    <row r="24" spans="1:50" x14ac:dyDescent="0.25">
      <c r="A24" t="s">
        <v>65</v>
      </c>
      <c r="B24">
        <v>14</v>
      </c>
      <c r="C24">
        <v>55</v>
      </c>
      <c r="D24">
        <v>30</v>
      </c>
      <c r="E24">
        <v>67</v>
      </c>
      <c r="F24">
        <v>62</v>
      </c>
      <c r="G24" t="s">
        <v>65</v>
      </c>
      <c r="H24" s="9">
        <v>-0.9634607182621937</v>
      </c>
      <c r="I24" s="9">
        <v>0.82813274017521143</v>
      </c>
      <c r="J24" s="9">
        <v>-0.6617520040304149</v>
      </c>
      <c r="K24" s="9">
        <v>0.42858972033788145</v>
      </c>
      <c r="L24" s="9">
        <v>0.88368292739643528</v>
      </c>
      <c r="M24" s="35" t="s">
        <v>51</v>
      </c>
      <c r="N24" s="9">
        <f t="shared" si="13"/>
        <v>12.659747242503098</v>
      </c>
      <c r="O24" s="9">
        <f t="shared" si="14"/>
        <v>18.736322404546566</v>
      </c>
      <c r="P24" s="9">
        <f t="shared" si="15"/>
        <v>15.517769983480203</v>
      </c>
      <c r="Q24" s="9">
        <f t="shared" si="16"/>
        <v>11.202483674682735</v>
      </c>
      <c r="R24" s="9">
        <f t="shared" si="17"/>
        <v>10.10626915062096</v>
      </c>
      <c r="S24" s="9">
        <f t="shared" si="18"/>
        <v>10.10626915062096</v>
      </c>
      <c r="T24">
        <f t="shared" si="19"/>
        <v>5</v>
      </c>
      <c r="V24" s="36" t="s">
        <v>66</v>
      </c>
      <c r="W24">
        <v>5</v>
      </c>
      <c r="Y24" s="35" t="s">
        <v>51</v>
      </c>
      <c r="Z24" s="37" t="str">
        <f t="shared" si="20"/>
        <v/>
      </c>
      <c r="AA24" s="37" t="str">
        <f t="shared" si="20"/>
        <v/>
      </c>
      <c r="AB24" s="37" t="str">
        <f t="shared" si="8"/>
        <v/>
      </c>
      <c r="AC24" s="37" t="str">
        <f t="shared" si="8"/>
        <v/>
      </c>
      <c r="AD24" s="37" t="str">
        <f t="shared" si="8"/>
        <v/>
      </c>
      <c r="AE24" s="38" t="str">
        <f t="shared" si="21"/>
        <v/>
      </c>
      <c r="AF24" s="38" t="str">
        <f t="shared" si="9"/>
        <v/>
      </c>
      <c r="AG24" s="38" t="str">
        <f t="shared" si="9"/>
        <v/>
      </c>
      <c r="AH24" s="38" t="str">
        <f t="shared" si="9"/>
        <v/>
      </c>
      <c r="AI24" s="38" t="str">
        <f t="shared" si="9"/>
        <v/>
      </c>
      <c r="AJ24" s="39" t="str">
        <f t="shared" si="22"/>
        <v/>
      </c>
      <c r="AK24" s="39" t="str">
        <f t="shared" si="10"/>
        <v/>
      </c>
      <c r="AL24" s="39" t="str">
        <f t="shared" si="10"/>
        <v/>
      </c>
      <c r="AM24" s="39" t="str">
        <f t="shared" si="10"/>
        <v/>
      </c>
      <c r="AN24" s="39" t="str">
        <f t="shared" si="10"/>
        <v/>
      </c>
      <c r="AO24" s="40" t="str">
        <f t="shared" si="23"/>
        <v/>
      </c>
      <c r="AP24" s="40" t="str">
        <f t="shared" si="11"/>
        <v/>
      </c>
      <c r="AQ24" s="40" t="str">
        <f t="shared" si="11"/>
        <v/>
      </c>
      <c r="AR24" s="40" t="str">
        <f t="shared" si="11"/>
        <v/>
      </c>
      <c r="AS24" s="40" t="str">
        <f t="shared" si="11"/>
        <v/>
      </c>
      <c r="AT24" s="41">
        <f t="shared" si="24"/>
        <v>12.659747242503098</v>
      </c>
      <c r="AU24" s="41">
        <f t="shared" si="12"/>
        <v>18.736322404546566</v>
      </c>
      <c r="AV24" s="41">
        <f t="shared" si="12"/>
        <v>15.517769983480203</v>
      </c>
      <c r="AW24" s="41">
        <f t="shared" si="12"/>
        <v>11.202483674682735</v>
      </c>
      <c r="AX24" s="41">
        <f t="shared" si="12"/>
        <v>10.10626915062096</v>
      </c>
    </row>
    <row r="25" spans="1:50" x14ac:dyDescent="0.25">
      <c r="A25" t="s">
        <v>67</v>
      </c>
      <c r="B25">
        <v>11</v>
      </c>
      <c r="C25">
        <v>16</v>
      </c>
      <c r="D25">
        <v>20</v>
      </c>
      <c r="E25">
        <v>28</v>
      </c>
      <c r="F25">
        <v>56</v>
      </c>
      <c r="G25" t="s">
        <v>67</v>
      </c>
      <c r="H25" s="9">
        <v>-1.4222515364822859</v>
      </c>
      <c r="I25" s="9">
        <v>-1.0954632614229569</v>
      </c>
      <c r="J25" s="9">
        <v>-1.1178181680761867</v>
      </c>
      <c r="K25" s="9">
        <v>-1.3125560185347618</v>
      </c>
      <c r="L25" s="9">
        <v>0.3863004166667342</v>
      </c>
      <c r="M25" s="35" t="s">
        <v>54</v>
      </c>
      <c r="N25" s="9">
        <f t="shared" si="13"/>
        <v>19.896630478671852</v>
      </c>
      <c r="O25" s="9">
        <f t="shared" si="14"/>
        <v>13.311964350782491</v>
      </c>
      <c r="P25" s="9">
        <f t="shared" si="15"/>
        <v>15.096471714697511</v>
      </c>
      <c r="Q25" s="9">
        <f t="shared" si="16"/>
        <v>7.8359582718352492</v>
      </c>
      <c r="R25" s="9">
        <f t="shared" si="17"/>
        <v>18.27542803152587</v>
      </c>
      <c r="S25" s="9">
        <f t="shared" si="18"/>
        <v>7.8359582718352492</v>
      </c>
      <c r="T25">
        <f t="shared" si="19"/>
        <v>4</v>
      </c>
      <c r="V25" s="36" t="s">
        <v>68</v>
      </c>
      <c r="W25">
        <v>3</v>
      </c>
      <c r="Y25" s="35" t="s">
        <v>54</v>
      </c>
      <c r="Z25" s="37" t="str">
        <f t="shared" si="20"/>
        <v/>
      </c>
      <c r="AA25" s="37" t="str">
        <f t="shared" si="20"/>
        <v/>
      </c>
      <c r="AB25" s="37" t="str">
        <f t="shared" si="8"/>
        <v/>
      </c>
      <c r="AC25" s="37" t="str">
        <f t="shared" si="8"/>
        <v/>
      </c>
      <c r="AD25" s="37" t="str">
        <f t="shared" si="8"/>
        <v/>
      </c>
      <c r="AE25" s="38" t="str">
        <f t="shared" si="21"/>
        <v/>
      </c>
      <c r="AF25" s="38" t="str">
        <f t="shared" si="9"/>
        <v/>
      </c>
      <c r="AG25" s="38" t="str">
        <f t="shared" si="9"/>
        <v/>
      </c>
      <c r="AH25" s="38" t="str">
        <f t="shared" si="9"/>
        <v/>
      </c>
      <c r="AI25" s="38" t="str">
        <f t="shared" si="9"/>
        <v/>
      </c>
      <c r="AJ25" s="39" t="str">
        <f t="shared" si="22"/>
        <v/>
      </c>
      <c r="AK25" s="39" t="str">
        <f t="shared" si="10"/>
        <v/>
      </c>
      <c r="AL25" s="39" t="str">
        <f t="shared" si="10"/>
        <v/>
      </c>
      <c r="AM25" s="39" t="str">
        <f t="shared" si="10"/>
        <v/>
      </c>
      <c r="AN25" s="39" t="str">
        <f t="shared" si="10"/>
        <v/>
      </c>
      <c r="AO25" s="40">
        <f t="shared" si="23"/>
        <v>19.896630478671852</v>
      </c>
      <c r="AP25" s="40">
        <f t="shared" si="11"/>
        <v>13.311964350782491</v>
      </c>
      <c r="AQ25" s="40">
        <f t="shared" si="11"/>
        <v>15.096471714697511</v>
      </c>
      <c r="AR25" s="40">
        <f t="shared" si="11"/>
        <v>7.8359582718352492</v>
      </c>
      <c r="AS25" s="40">
        <f t="shared" si="11"/>
        <v>18.27542803152587</v>
      </c>
      <c r="AT25" s="41" t="str">
        <f t="shared" si="24"/>
        <v/>
      </c>
      <c r="AU25" s="41" t="str">
        <f t="shared" si="12"/>
        <v/>
      </c>
      <c r="AV25" s="41" t="str">
        <f t="shared" si="12"/>
        <v/>
      </c>
      <c r="AW25" s="41" t="str">
        <f t="shared" si="12"/>
        <v/>
      </c>
      <c r="AX25" s="41" t="str">
        <f t="shared" si="12"/>
        <v/>
      </c>
    </row>
    <row r="26" spans="1:50" x14ac:dyDescent="0.25">
      <c r="A26" t="s">
        <v>69</v>
      </c>
      <c r="B26">
        <v>10</v>
      </c>
      <c r="C26">
        <v>67</v>
      </c>
      <c r="D26">
        <v>59</v>
      </c>
      <c r="E26">
        <v>62</v>
      </c>
      <c r="F26">
        <v>56</v>
      </c>
      <c r="G26" t="s">
        <v>69</v>
      </c>
      <c r="H26" s="9">
        <v>-1.5751818092223167</v>
      </c>
      <c r="I26" s="9">
        <v>1.4200084329746478</v>
      </c>
      <c r="J26" s="9">
        <v>0.6608398717023235</v>
      </c>
      <c r="K26" s="9">
        <v>0.20536590766190158</v>
      </c>
      <c r="L26" s="9">
        <v>0.3863004166667342</v>
      </c>
      <c r="M26" s="35" t="s">
        <v>57</v>
      </c>
      <c r="N26" s="9">
        <f t="shared" si="13"/>
        <v>13.480583447667913</v>
      </c>
      <c r="O26" s="9">
        <f t="shared" si="14"/>
        <v>17.698596025191648</v>
      </c>
      <c r="P26" s="9">
        <f t="shared" si="15"/>
        <v>17.789853232943322</v>
      </c>
      <c r="Q26" s="9">
        <f t="shared" si="16"/>
        <v>10.134600982185942</v>
      </c>
      <c r="R26" s="9">
        <f t="shared" si="17"/>
        <v>10.650449659327723</v>
      </c>
      <c r="S26" s="9">
        <f t="shared" si="18"/>
        <v>10.134600982185942</v>
      </c>
      <c r="T26">
        <f t="shared" si="19"/>
        <v>4</v>
      </c>
      <c r="V26" s="36" t="s">
        <v>70</v>
      </c>
      <c r="W26">
        <v>4</v>
      </c>
      <c r="Y26" s="35" t="s">
        <v>57</v>
      </c>
      <c r="Z26" s="37" t="str">
        <f t="shared" si="20"/>
        <v/>
      </c>
      <c r="AA26" s="37" t="str">
        <f t="shared" si="20"/>
        <v/>
      </c>
      <c r="AB26" s="37" t="str">
        <f t="shared" si="8"/>
        <v/>
      </c>
      <c r="AC26" s="37" t="str">
        <f t="shared" si="8"/>
        <v/>
      </c>
      <c r="AD26" s="37" t="str">
        <f t="shared" si="8"/>
        <v/>
      </c>
      <c r="AE26" s="38" t="str">
        <f t="shared" si="21"/>
        <v/>
      </c>
      <c r="AF26" s="38" t="str">
        <f t="shared" si="9"/>
        <v/>
      </c>
      <c r="AG26" s="38" t="str">
        <f t="shared" si="9"/>
        <v/>
      </c>
      <c r="AH26" s="38" t="str">
        <f t="shared" si="9"/>
        <v/>
      </c>
      <c r="AI26" s="38" t="str">
        <f t="shared" si="9"/>
        <v/>
      </c>
      <c r="AJ26" s="39" t="str">
        <f t="shared" si="22"/>
        <v/>
      </c>
      <c r="AK26" s="39" t="str">
        <f t="shared" si="10"/>
        <v/>
      </c>
      <c r="AL26" s="39" t="str">
        <f t="shared" si="10"/>
        <v/>
      </c>
      <c r="AM26" s="39" t="str">
        <f t="shared" si="10"/>
        <v/>
      </c>
      <c r="AN26" s="39" t="str">
        <f t="shared" si="10"/>
        <v/>
      </c>
      <c r="AO26" s="40">
        <f t="shared" si="23"/>
        <v>13.480583447667913</v>
      </c>
      <c r="AP26" s="40">
        <f t="shared" si="11"/>
        <v>17.698596025191648</v>
      </c>
      <c r="AQ26" s="40">
        <f t="shared" si="11"/>
        <v>17.789853232943322</v>
      </c>
      <c r="AR26" s="40">
        <f t="shared" si="11"/>
        <v>10.134600982185942</v>
      </c>
      <c r="AS26" s="40">
        <f t="shared" si="11"/>
        <v>10.650449659327723</v>
      </c>
      <c r="AT26" s="41" t="str">
        <f t="shared" si="24"/>
        <v/>
      </c>
      <c r="AU26" s="41" t="str">
        <f t="shared" si="12"/>
        <v/>
      </c>
      <c r="AV26" s="41" t="str">
        <f t="shared" si="12"/>
        <v/>
      </c>
      <c r="AW26" s="41" t="str">
        <f t="shared" si="12"/>
        <v/>
      </c>
      <c r="AX26" s="41" t="str">
        <f t="shared" si="12"/>
        <v/>
      </c>
    </row>
    <row r="27" spans="1:50" x14ac:dyDescent="0.25">
      <c r="A27" t="s">
        <v>71</v>
      </c>
      <c r="B27">
        <v>28</v>
      </c>
      <c r="C27">
        <v>59</v>
      </c>
      <c r="D27">
        <v>59</v>
      </c>
      <c r="E27">
        <v>79</v>
      </c>
      <c r="F27">
        <v>47</v>
      </c>
      <c r="G27" t="s">
        <v>71</v>
      </c>
      <c r="H27" s="9">
        <v>1.1775631000982365</v>
      </c>
      <c r="I27" s="9">
        <v>1.0254246377750236</v>
      </c>
      <c r="J27" s="9">
        <v>0.6608398717023235</v>
      </c>
      <c r="K27" s="9">
        <v>0.96432687076023327</v>
      </c>
      <c r="L27" s="9">
        <v>-0.35977334942781741</v>
      </c>
      <c r="M27" s="35" t="s">
        <v>59</v>
      </c>
      <c r="N27" s="9">
        <f t="shared" si="13"/>
        <v>3.8499414396976079</v>
      </c>
      <c r="O27" s="9">
        <f t="shared" si="14"/>
        <v>12.654812560302076</v>
      </c>
      <c r="P27" s="9">
        <f t="shared" si="15"/>
        <v>11.284562419279055</v>
      </c>
      <c r="Q27" s="9">
        <f t="shared" si="16"/>
        <v>14.62313941055946</v>
      </c>
      <c r="R27" s="9">
        <f t="shared" si="17"/>
        <v>1.4177861479183149</v>
      </c>
      <c r="S27" s="9">
        <f t="shared" si="18"/>
        <v>1.4177861479183149</v>
      </c>
      <c r="T27">
        <f t="shared" si="19"/>
        <v>5</v>
      </c>
      <c r="V27" s="36" t="s">
        <v>72</v>
      </c>
      <c r="W27">
        <v>5</v>
      </c>
      <c r="Y27" s="35" t="s">
        <v>59</v>
      </c>
      <c r="Z27" s="37" t="str">
        <f t="shared" si="20"/>
        <v/>
      </c>
      <c r="AA27" s="37" t="str">
        <f t="shared" si="20"/>
        <v/>
      </c>
      <c r="AB27" s="37" t="str">
        <f t="shared" si="20"/>
        <v/>
      </c>
      <c r="AC27" s="37" t="str">
        <f t="shared" si="20"/>
        <v/>
      </c>
      <c r="AD27" s="37" t="str">
        <f t="shared" si="20"/>
        <v/>
      </c>
      <c r="AE27" s="38" t="str">
        <f t="shared" si="21"/>
        <v/>
      </c>
      <c r="AF27" s="38" t="str">
        <f t="shared" si="21"/>
        <v/>
      </c>
      <c r="AG27" s="38" t="str">
        <f t="shared" si="21"/>
        <v/>
      </c>
      <c r="AH27" s="38" t="str">
        <f t="shared" si="21"/>
        <v/>
      </c>
      <c r="AI27" s="38" t="str">
        <f t="shared" si="21"/>
        <v/>
      </c>
      <c r="AJ27" s="39" t="str">
        <f t="shared" si="22"/>
        <v/>
      </c>
      <c r="AK27" s="39" t="str">
        <f t="shared" si="22"/>
        <v/>
      </c>
      <c r="AL27" s="39" t="str">
        <f t="shared" si="22"/>
        <v/>
      </c>
      <c r="AM27" s="39" t="str">
        <f t="shared" si="22"/>
        <v/>
      </c>
      <c r="AN27" s="39" t="str">
        <f t="shared" si="22"/>
        <v/>
      </c>
      <c r="AO27" s="40" t="str">
        <f t="shared" si="23"/>
        <v/>
      </c>
      <c r="AP27" s="40" t="str">
        <f t="shared" si="23"/>
        <v/>
      </c>
      <c r="AQ27" s="40" t="str">
        <f t="shared" si="23"/>
        <v/>
      </c>
      <c r="AR27" s="40" t="str">
        <f t="shared" si="23"/>
        <v/>
      </c>
      <c r="AS27" s="40" t="str">
        <f t="shared" si="23"/>
        <v/>
      </c>
      <c r="AT27" s="41">
        <f t="shared" si="24"/>
        <v>3.8499414396976079</v>
      </c>
      <c r="AU27" s="41">
        <f t="shared" si="24"/>
        <v>12.654812560302076</v>
      </c>
      <c r="AV27" s="41">
        <f t="shared" si="24"/>
        <v>11.284562419279055</v>
      </c>
      <c r="AW27" s="41">
        <f t="shared" si="24"/>
        <v>14.62313941055946</v>
      </c>
      <c r="AX27" s="41">
        <f t="shared" si="24"/>
        <v>1.4177861479183149</v>
      </c>
    </row>
    <row r="28" spans="1:50" x14ac:dyDescent="0.25">
      <c r="A28" t="s">
        <v>73</v>
      </c>
      <c r="B28">
        <v>24</v>
      </c>
      <c r="C28">
        <v>67</v>
      </c>
      <c r="D28">
        <v>80</v>
      </c>
      <c r="E28">
        <v>75</v>
      </c>
      <c r="F28">
        <v>49</v>
      </c>
      <c r="G28" t="s">
        <v>73</v>
      </c>
      <c r="H28" s="9">
        <v>0.56584200913811356</v>
      </c>
      <c r="I28" s="9">
        <v>1.4200084329746478</v>
      </c>
      <c r="J28" s="9">
        <v>1.6185788161984445</v>
      </c>
      <c r="K28" s="9">
        <v>0.78574782061944937</v>
      </c>
      <c r="L28" s="9">
        <v>-0.19397917918458371</v>
      </c>
      <c r="M28" s="35" t="s">
        <v>61</v>
      </c>
      <c r="N28" s="9">
        <f t="shared" si="13"/>
        <v>5.9272445752500378</v>
      </c>
      <c r="O28" s="9">
        <f t="shared" si="14"/>
        <v>12.882786285133031</v>
      </c>
      <c r="P28" s="9">
        <f t="shared" si="15"/>
        <v>12.13948852612881</v>
      </c>
      <c r="Q28" s="9">
        <f t="shared" si="16"/>
        <v>14.542153459221032</v>
      </c>
      <c r="R28" s="9">
        <f t="shared" si="17"/>
        <v>2.5906205190738145</v>
      </c>
      <c r="S28" s="9">
        <f t="shared" si="18"/>
        <v>2.5906205190738145</v>
      </c>
      <c r="T28">
        <f t="shared" si="19"/>
        <v>5</v>
      </c>
      <c r="V28" s="36" t="s">
        <v>74</v>
      </c>
      <c r="W28">
        <v>5</v>
      </c>
      <c r="Y28" s="35" t="s">
        <v>61</v>
      </c>
      <c r="Z28" s="37" t="str">
        <f t="shared" si="20"/>
        <v/>
      </c>
      <c r="AA28" s="37" t="str">
        <f t="shared" si="20"/>
        <v/>
      </c>
      <c r="AB28" s="37" t="str">
        <f t="shared" si="20"/>
        <v/>
      </c>
      <c r="AC28" s="37" t="str">
        <f t="shared" si="20"/>
        <v/>
      </c>
      <c r="AD28" s="37" t="str">
        <f t="shared" si="20"/>
        <v/>
      </c>
      <c r="AE28" s="38" t="str">
        <f t="shared" si="21"/>
        <v/>
      </c>
      <c r="AF28" s="38" t="str">
        <f t="shared" si="21"/>
        <v/>
      </c>
      <c r="AG28" s="38" t="str">
        <f t="shared" si="21"/>
        <v/>
      </c>
      <c r="AH28" s="38" t="str">
        <f t="shared" si="21"/>
        <v/>
      </c>
      <c r="AI28" s="38" t="str">
        <f t="shared" si="21"/>
        <v/>
      </c>
      <c r="AJ28" s="39" t="str">
        <f t="shared" si="22"/>
        <v/>
      </c>
      <c r="AK28" s="39" t="str">
        <f t="shared" si="22"/>
        <v/>
      </c>
      <c r="AL28" s="39" t="str">
        <f t="shared" si="22"/>
        <v/>
      </c>
      <c r="AM28" s="39" t="str">
        <f t="shared" si="22"/>
        <v/>
      </c>
      <c r="AN28" s="39" t="str">
        <f t="shared" si="22"/>
        <v/>
      </c>
      <c r="AO28" s="40" t="str">
        <f t="shared" si="23"/>
        <v/>
      </c>
      <c r="AP28" s="40" t="str">
        <f t="shared" si="23"/>
        <v/>
      </c>
      <c r="AQ28" s="40" t="str">
        <f t="shared" si="23"/>
        <v/>
      </c>
      <c r="AR28" s="40" t="str">
        <f t="shared" si="23"/>
        <v/>
      </c>
      <c r="AS28" s="40" t="str">
        <f t="shared" si="23"/>
        <v/>
      </c>
      <c r="AT28" s="41">
        <f t="shared" si="24"/>
        <v>5.9272445752500378</v>
      </c>
      <c r="AU28" s="41">
        <f t="shared" si="24"/>
        <v>12.882786285133031</v>
      </c>
      <c r="AV28" s="41">
        <f t="shared" si="24"/>
        <v>12.13948852612881</v>
      </c>
      <c r="AW28" s="41">
        <f t="shared" si="24"/>
        <v>14.542153459221032</v>
      </c>
      <c r="AX28" s="41">
        <f t="shared" si="24"/>
        <v>2.5906205190738145</v>
      </c>
    </row>
    <row r="29" spans="1:50" x14ac:dyDescent="0.25">
      <c r="A29" t="s">
        <v>75</v>
      </c>
      <c r="B29">
        <v>30</v>
      </c>
      <c r="C29">
        <v>17</v>
      </c>
      <c r="D29">
        <v>14</v>
      </c>
      <c r="E29">
        <v>82</v>
      </c>
      <c r="F29">
        <v>61</v>
      </c>
      <c r="G29" t="s">
        <v>75</v>
      </c>
      <c r="H29" s="9">
        <v>1.4834236455782979</v>
      </c>
      <c r="I29" s="9">
        <v>-1.0461402870230039</v>
      </c>
      <c r="J29" s="9">
        <v>-1.3914578665036499</v>
      </c>
      <c r="K29" s="9">
        <v>1.0982611583658213</v>
      </c>
      <c r="L29" s="9">
        <v>0.80078584227481842</v>
      </c>
      <c r="M29" s="35" t="s">
        <v>63</v>
      </c>
      <c r="N29" s="9">
        <f t="shared" si="13"/>
        <v>10.018992951231192</v>
      </c>
      <c r="O29" s="9">
        <f t="shared" si="14"/>
        <v>18.434856022076772</v>
      </c>
      <c r="P29" s="9">
        <f t="shared" si="15"/>
        <v>11.745414574674607</v>
      </c>
      <c r="Q29" s="9">
        <f t="shared" si="16"/>
        <v>18.389705555792101</v>
      </c>
      <c r="R29" s="9">
        <f t="shared" si="17"/>
        <v>8.9855082853309494</v>
      </c>
      <c r="S29" s="9">
        <f t="shared" si="18"/>
        <v>8.9855082853309494</v>
      </c>
      <c r="T29">
        <f t="shared" si="19"/>
        <v>5</v>
      </c>
      <c r="V29" s="36" t="s">
        <v>76</v>
      </c>
      <c r="W29">
        <v>5</v>
      </c>
      <c r="Y29" s="35" t="s">
        <v>63</v>
      </c>
      <c r="Z29" s="37" t="str">
        <f t="shared" si="20"/>
        <v/>
      </c>
      <c r="AA29" s="37" t="str">
        <f t="shared" si="20"/>
        <v/>
      </c>
      <c r="AB29" s="37" t="str">
        <f t="shared" si="20"/>
        <v/>
      </c>
      <c r="AC29" s="37" t="str">
        <f t="shared" si="20"/>
        <v/>
      </c>
      <c r="AD29" s="37" t="str">
        <f t="shared" si="20"/>
        <v/>
      </c>
      <c r="AE29" s="38" t="str">
        <f t="shared" si="21"/>
        <v/>
      </c>
      <c r="AF29" s="38" t="str">
        <f t="shared" si="21"/>
        <v/>
      </c>
      <c r="AG29" s="38" t="str">
        <f t="shared" si="21"/>
        <v/>
      </c>
      <c r="AH29" s="38" t="str">
        <f t="shared" si="21"/>
        <v/>
      </c>
      <c r="AI29" s="38" t="str">
        <f t="shared" si="21"/>
        <v/>
      </c>
      <c r="AJ29" s="39" t="str">
        <f t="shared" si="22"/>
        <v/>
      </c>
      <c r="AK29" s="39" t="str">
        <f t="shared" si="22"/>
        <v/>
      </c>
      <c r="AL29" s="39" t="str">
        <f t="shared" si="22"/>
        <v/>
      </c>
      <c r="AM29" s="39" t="str">
        <f t="shared" si="22"/>
        <v/>
      </c>
      <c r="AN29" s="39" t="str">
        <f t="shared" si="22"/>
        <v/>
      </c>
      <c r="AO29" s="40" t="str">
        <f t="shared" si="23"/>
        <v/>
      </c>
      <c r="AP29" s="40" t="str">
        <f t="shared" si="23"/>
        <v/>
      </c>
      <c r="AQ29" s="40" t="str">
        <f t="shared" si="23"/>
        <v/>
      </c>
      <c r="AR29" s="40" t="str">
        <f t="shared" si="23"/>
        <v/>
      </c>
      <c r="AS29" s="40" t="str">
        <f t="shared" si="23"/>
        <v/>
      </c>
      <c r="AT29" s="41">
        <f t="shared" si="24"/>
        <v>10.018992951231192</v>
      </c>
      <c r="AU29" s="41">
        <f t="shared" si="24"/>
        <v>18.434856022076772</v>
      </c>
      <c r="AV29" s="41">
        <f t="shared" si="24"/>
        <v>11.745414574674607</v>
      </c>
      <c r="AW29" s="41">
        <f t="shared" si="24"/>
        <v>18.389705555792101</v>
      </c>
      <c r="AX29" s="41">
        <f t="shared" si="24"/>
        <v>8.9855082853309494</v>
      </c>
    </row>
    <row r="30" spans="1:50" x14ac:dyDescent="0.25">
      <c r="A30" t="s">
        <v>77</v>
      </c>
      <c r="B30">
        <v>26</v>
      </c>
      <c r="C30">
        <v>19</v>
      </c>
      <c r="D30">
        <v>52</v>
      </c>
      <c r="E30">
        <v>78</v>
      </c>
      <c r="F30">
        <v>66</v>
      </c>
      <c r="G30" t="s">
        <v>77</v>
      </c>
      <c r="H30" s="9">
        <v>0.87170255461817503</v>
      </c>
      <c r="I30" s="9">
        <v>-0.94749433822309781</v>
      </c>
      <c r="J30" s="9">
        <v>0.3415935568702832</v>
      </c>
      <c r="K30" s="9">
        <v>0.91968210822503726</v>
      </c>
      <c r="L30" s="9">
        <v>1.2152712678829027</v>
      </c>
      <c r="M30" s="35" t="s">
        <v>66</v>
      </c>
      <c r="N30" s="9">
        <f t="shared" si="13"/>
        <v>6.0701477553124796</v>
      </c>
      <c r="O30" s="9">
        <f t="shared" si="14"/>
        <v>11.043796522558067</v>
      </c>
      <c r="P30" s="9">
        <f t="shared" si="15"/>
        <v>4.3742427394162435</v>
      </c>
      <c r="Q30" s="9">
        <f t="shared" si="16"/>
        <v>12.281026264824423</v>
      </c>
      <c r="R30" s="9">
        <f t="shared" si="17"/>
        <v>3.7166017692638618</v>
      </c>
      <c r="S30" s="9">
        <f t="shared" si="18"/>
        <v>3.7166017692638618</v>
      </c>
      <c r="T30">
        <f t="shared" si="19"/>
        <v>5</v>
      </c>
      <c r="V30" s="36" t="s">
        <v>78</v>
      </c>
      <c r="W30">
        <v>4</v>
      </c>
      <c r="Y30" s="35" t="s">
        <v>66</v>
      </c>
      <c r="Z30" s="37" t="str">
        <f t="shared" si="20"/>
        <v/>
      </c>
      <c r="AA30" s="37" t="str">
        <f t="shared" si="20"/>
        <v/>
      </c>
      <c r="AB30" s="37" t="str">
        <f t="shared" si="20"/>
        <v/>
      </c>
      <c r="AC30" s="37" t="str">
        <f t="shared" si="20"/>
        <v/>
      </c>
      <c r="AD30" s="37" t="str">
        <f t="shared" si="20"/>
        <v/>
      </c>
      <c r="AE30" s="38" t="str">
        <f t="shared" si="21"/>
        <v/>
      </c>
      <c r="AF30" s="38" t="str">
        <f t="shared" si="21"/>
        <v/>
      </c>
      <c r="AG30" s="38" t="str">
        <f t="shared" si="21"/>
        <v/>
      </c>
      <c r="AH30" s="38" t="str">
        <f t="shared" si="21"/>
        <v/>
      </c>
      <c r="AI30" s="38" t="str">
        <f t="shared" si="21"/>
        <v/>
      </c>
      <c r="AJ30" s="39" t="str">
        <f t="shared" si="22"/>
        <v/>
      </c>
      <c r="AK30" s="39" t="str">
        <f t="shared" si="22"/>
        <v/>
      </c>
      <c r="AL30" s="39" t="str">
        <f t="shared" si="22"/>
        <v/>
      </c>
      <c r="AM30" s="39" t="str">
        <f t="shared" si="22"/>
        <v/>
      </c>
      <c r="AN30" s="39" t="str">
        <f t="shared" si="22"/>
        <v/>
      </c>
      <c r="AO30" s="40" t="str">
        <f t="shared" si="23"/>
        <v/>
      </c>
      <c r="AP30" s="40" t="str">
        <f t="shared" si="23"/>
        <v/>
      </c>
      <c r="AQ30" s="40" t="str">
        <f t="shared" si="23"/>
        <v/>
      </c>
      <c r="AR30" s="40" t="str">
        <f t="shared" si="23"/>
        <v/>
      </c>
      <c r="AS30" s="40" t="str">
        <f t="shared" si="23"/>
        <v/>
      </c>
      <c r="AT30" s="41">
        <f t="shared" si="24"/>
        <v>6.0701477553124796</v>
      </c>
      <c r="AU30" s="41">
        <f t="shared" si="24"/>
        <v>11.043796522558067</v>
      </c>
      <c r="AV30" s="41">
        <f t="shared" si="24"/>
        <v>4.3742427394162435</v>
      </c>
      <c r="AW30" s="41">
        <f t="shared" si="24"/>
        <v>12.281026264824423</v>
      </c>
      <c r="AX30" s="41">
        <f t="shared" si="24"/>
        <v>3.7166017692638618</v>
      </c>
    </row>
    <row r="31" spans="1:50" x14ac:dyDescent="0.25">
      <c r="A31" t="s">
        <v>79</v>
      </c>
      <c r="B31">
        <v>23</v>
      </c>
      <c r="C31">
        <v>55</v>
      </c>
      <c r="D31">
        <v>55</v>
      </c>
      <c r="E31">
        <v>29</v>
      </c>
      <c r="F31">
        <v>58</v>
      </c>
      <c r="G31" t="s">
        <v>79</v>
      </c>
      <c r="H31" s="9">
        <v>0.41291173639808282</v>
      </c>
      <c r="I31" s="9">
        <v>0.82813274017521143</v>
      </c>
      <c r="J31" s="9">
        <v>0.47841340608401478</v>
      </c>
      <c r="K31" s="9">
        <v>-1.2679112559995658</v>
      </c>
      <c r="L31" s="9">
        <v>0.55209458690996793</v>
      </c>
      <c r="M31" s="35" t="s">
        <v>68</v>
      </c>
      <c r="N31" s="9">
        <f t="shared" si="13"/>
        <v>13.293018551528913</v>
      </c>
      <c r="O31" s="9">
        <f t="shared" si="14"/>
        <v>7.6814170611082897</v>
      </c>
      <c r="P31" s="9">
        <f t="shared" si="15"/>
        <v>6.7315762266172339</v>
      </c>
      <c r="Q31" s="9">
        <f t="shared" si="16"/>
        <v>13.720606761254702</v>
      </c>
      <c r="R31" s="9">
        <f t="shared" si="17"/>
        <v>6.7797338468574067</v>
      </c>
      <c r="S31" s="9">
        <f t="shared" si="18"/>
        <v>6.7315762266172339</v>
      </c>
      <c r="T31">
        <f t="shared" si="19"/>
        <v>3</v>
      </c>
      <c r="V31" s="36" t="s">
        <v>80</v>
      </c>
      <c r="W31">
        <v>5</v>
      </c>
      <c r="Y31" s="35" t="s">
        <v>68</v>
      </c>
      <c r="Z31" s="37" t="str">
        <f t="shared" si="20"/>
        <v/>
      </c>
      <c r="AA31" s="37" t="str">
        <f t="shared" si="20"/>
        <v/>
      </c>
      <c r="AB31" s="37" t="str">
        <f t="shared" si="20"/>
        <v/>
      </c>
      <c r="AC31" s="37" t="str">
        <f t="shared" si="20"/>
        <v/>
      </c>
      <c r="AD31" s="37" t="str">
        <f t="shared" si="20"/>
        <v/>
      </c>
      <c r="AE31" s="38" t="str">
        <f t="shared" si="21"/>
        <v/>
      </c>
      <c r="AF31" s="38" t="str">
        <f t="shared" si="21"/>
        <v/>
      </c>
      <c r="AG31" s="38" t="str">
        <f t="shared" si="21"/>
        <v/>
      </c>
      <c r="AH31" s="38" t="str">
        <f t="shared" si="21"/>
        <v/>
      </c>
      <c r="AI31" s="38" t="str">
        <f t="shared" si="21"/>
        <v/>
      </c>
      <c r="AJ31" s="39">
        <f t="shared" si="22"/>
        <v>13.293018551528913</v>
      </c>
      <c r="AK31" s="39">
        <f t="shared" si="22"/>
        <v>7.6814170611082897</v>
      </c>
      <c r="AL31" s="39">
        <f t="shared" si="22"/>
        <v>6.7315762266172339</v>
      </c>
      <c r="AM31" s="39">
        <f t="shared" si="22"/>
        <v>13.720606761254702</v>
      </c>
      <c r="AN31" s="39">
        <f t="shared" si="22"/>
        <v>6.7797338468574067</v>
      </c>
      <c r="AO31" s="40" t="str">
        <f t="shared" si="23"/>
        <v/>
      </c>
      <c r="AP31" s="40" t="str">
        <f t="shared" si="23"/>
        <v/>
      </c>
      <c r="AQ31" s="40" t="str">
        <f t="shared" si="23"/>
        <v/>
      </c>
      <c r="AR31" s="40" t="str">
        <f t="shared" si="23"/>
        <v/>
      </c>
      <c r="AS31" s="40" t="str">
        <f t="shared" si="23"/>
        <v/>
      </c>
      <c r="AT31" s="41" t="str">
        <f t="shared" si="24"/>
        <v/>
      </c>
      <c r="AU31" s="41" t="str">
        <f t="shared" si="24"/>
        <v/>
      </c>
      <c r="AV31" s="41" t="str">
        <f t="shared" si="24"/>
        <v/>
      </c>
      <c r="AW31" s="41" t="str">
        <f t="shared" si="24"/>
        <v/>
      </c>
      <c r="AX31" s="41" t="str">
        <f t="shared" si="24"/>
        <v/>
      </c>
    </row>
    <row r="32" spans="1:50" x14ac:dyDescent="0.25">
      <c r="A32" t="s">
        <v>81</v>
      </c>
      <c r="B32">
        <v>12</v>
      </c>
      <c r="C32">
        <v>28</v>
      </c>
      <c r="D32">
        <v>20</v>
      </c>
      <c r="E32">
        <v>73</v>
      </c>
      <c r="F32">
        <v>56</v>
      </c>
      <c r="G32" t="s">
        <v>81</v>
      </c>
      <c r="H32" s="9">
        <v>-1.2693212637422551</v>
      </c>
      <c r="I32" s="9">
        <v>-0.5035875686235205</v>
      </c>
      <c r="J32" s="9">
        <v>-1.1178181680761867</v>
      </c>
      <c r="K32" s="9">
        <v>0.69645829554905736</v>
      </c>
      <c r="L32" s="9">
        <v>0.3863004166667342</v>
      </c>
      <c r="M32" s="35" t="s">
        <v>70</v>
      </c>
      <c r="N32" s="9">
        <f t="shared" si="13"/>
        <v>11.228417749430346</v>
      </c>
      <c r="O32" s="9">
        <f t="shared" si="14"/>
        <v>17.8970351543853</v>
      </c>
      <c r="P32" s="9">
        <f t="shared" si="15"/>
        <v>16.686909883699538</v>
      </c>
      <c r="Q32" s="9">
        <f t="shared" si="16"/>
        <v>6.7232236416261788</v>
      </c>
      <c r="R32" s="9">
        <f t="shared" si="17"/>
        <v>11.995166432263638</v>
      </c>
      <c r="S32" s="9">
        <f t="shared" si="18"/>
        <v>6.7232236416261788</v>
      </c>
      <c r="T32">
        <f t="shared" si="19"/>
        <v>4</v>
      </c>
      <c r="V32" s="36" t="s">
        <v>82</v>
      </c>
      <c r="W32">
        <v>3</v>
      </c>
      <c r="Y32" s="35" t="s">
        <v>70</v>
      </c>
      <c r="Z32" s="37" t="str">
        <f t="shared" si="20"/>
        <v/>
      </c>
      <c r="AA32" s="37" t="str">
        <f t="shared" si="20"/>
        <v/>
      </c>
      <c r="AB32" s="37" t="str">
        <f t="shared" si="20"/>
        <v/>
      </c>
      <c r="AC32" s="37" t="str">
        <f t="shared" si="20"/>
        <v/>
      </c>
      <c r="AD32" s="37" t="str">
        <f t="shared" si="20"/>
        <v/>
      </c>
      <c r="AE32" s="38" t="str">
        <f t="shared" si="21"/>
        <v/>
      </c>
      <c r="AF32" s="38" t="str">
        <f t="shared" si="21"/>
        <v/>
      </c>
      <c r="AG32" s="38" t="str">
        <f t="shared" si="21"/>
        <v/>
      </c>
      <c r="AH32" s="38" t="str">
        <f t="shared" si="21"/>
        <v/>
      </c>
      <c r="AI32" s="38" t="str">
        <f t="shared" si="21"/>
        <v/>
      </c>
      <c r="AJ32" s="39" t="str">
        <f t="shared" si="22"/>
        <v/>
      </c>
      <c r="AK32" s="39" t="str">
        <f t="shared" si="22"/>
        <v/>
      </c>
      <c r="AL32" s="39" t="str">
        <f t="shared" si="22"/>
        <v/>
      </c>
      <c r="AM32" s="39" t="str">
        <f t="shared" si="22"/>
        <v/>
      </c>
      <c r="AN32" s="39" t="str">
        <f t="shared" si="22"/>
        <v/>
      </c>
      <c r="AO32" s="40">
        <f t="shared" si="23"/>
        <v>11.228417749430346</v>
      </c>
      <c r="AP32" s="40">
        <f t="shared" si="23"/>
        <v>17.8970351543853</v>
      </c>
      <c r="AQ32" s="40">
        <f t="shared" si="23"/>
        <v>16.686909883699538</v>
      </c>
      <c r="AR32" s="40">
        <f t="shared" si="23"/>
        <v>6.7232236416261788</v>
      </c>
      <c r="AS32" s="40">
        <f t="shared" si="23"/>
        <v>11.995166432263638</v>
      </c>
      <c r="AT32" s="41" t="str">
        <f t="shared" si="24"/>
        <v/>
      </c>
      <c r="AU32" s="41" t="str">
        <f t="shared" si="24"/>
        <v/>
      </c>
      <c r="AV32" s="41" t="str">
        <f t="shared" si="24"/>
        <v/>
      </c>
      <c r="AW32" s="41" t="str">
        <f t="shared" si="24"/>
        <v/>
      </c>
      <c r="AX32" s="41" t="str">
        <f t="shared" si="24"/>
        <v/>
      </c>
    </row>
    <row r="33" spans="1:50" x14ac:dyDescent="0.25">
      <c r="A33" t="s">
        <v>83</v>
      </c>
      <c r="B33">
        <v>16</v>
      </c>
      <c r="C33">
        <v>32</v>
      </c>
      <c r="D33">
        <v>80</v>
      </c>
      <c r="E33">
        <v>88</v>
      </c>
      <c r="F33">
        <v>55</v>
      </c>
      <c r="G33" t="s">
        <v>83</v>
      </c>
      <c r="H33" s="9">
        <v>-0.65760017278213223</v>
      </c>
      <c r="I33" s="9">
        <v>-0.30629567102370836</v>
      </c>
      <c r="J33" s="9">
        <v>1.6185788161984445</v>
      </c>
      <c r="K33" s="9">
        <v>1.3661297335769971</v>
      </c>
      <c r="L33" s="9">
        <v>0.30340333154511739</v>
      </c>
      <c r="M33" s="35" t="s">
        <v>72</v>
      </c>
      <c r="N33" s="9">
        <f t="shared" si="13"/>
        <v>4.2206199953453876</v>
      </c>
      <c r="O33" s="9">
        <f t="shared" si="14"/>
        <v>11.867635379099653</v>
      </c>
      <c r="P33" s="9">
        <f t="shared" si="15"/>
        <v>10.287752049419685</v>
      </c>
      <c r="Q33" s="9">
        <f t="shared" si="16"/>
        <v>6.290391940122257</v>
      </c>
      <c r="R33" s="9">
        <f t="shared" si="17"/>
        <v>4.1582841436329465</v>
      </c>
      <c r="S33" s="9">
        <f t="shared" si="18"/>
        <v>4.1582841436329465</v>
      </c>
      <c r="T33">
        <f t="shared" si="19"/>
        <v>5</v>
      </c>
      <c r="V33" s="36" t="s">
        <v>84</v>
      </c>
      <c r="W33">
        <v>3</v>
      </c>
      <c r="Y33" s="35" t="s">
        <v>72</v>
      </c>
      <c r="Z33" s="37" t="str">
        <f t="shared" si="20"/>
        <v/>
      </c>
      <c r="AA33" s="37" t="str">
        <f t="shared" si="20"/>
        <v/>
      </c>
      <c r="AB33" s="37" t="str">
        <f t="shared" si="20"/>
        <v/>
      </c>
      <c r="AC33" s="37" t="str">
        <f t="shared" si="20"/>
        <v/>
      </c>
      <c r="AD33" s="37" t="str">
        <f t="shared" si="20"/>
        <v/>
      </c>
      <c r="AE33" s="38" t="str">
        <f t="shared" si="21"/>
        <v/>
      </c>
      <c r="AF33" s="38" t="str">
        <f t="shared" si="21"/>
        <v/>
      </c>
      <c r="AG33" s="38" t="str">
        <f t="shared" si="21"/>
        <v/>
      </c>
      <c r="AH33" s="38" t="str">
        <f t="shared" si="21"/>
        <v/>
      </c>
      <c r="AI33" s="38" t="str">
        <f t="shared" si="21"/>
        <v/>
      </c>
      <c r="AJ33" s="39" t="str">
        <f t="shared" si="22"/>
        <v/>
      </c>
      <c r="AK33" s="39" t="str">
        <f t="shared" si="22"/>
        <v/>
      </c>
      <c r="AL33" s="39" t="str">
        <f t="shared" si="22"/>
        <v/>
      </c>
      <c r="AM33" s="39" t="str">
        <f t="shared" si="22"/>
        <v/>
      </c>
      <c r="AN33" s="39" t="str">
        <f t="shared" si="22"/>
        <v/>
      </c>
      <c r="AO33" s="40" t="str">
        <f t="shared" si="23"/>
        <v/>
      </c>
      <c r="AP33" s="40" t="str">
        <f t="shared" si="23"/>
        <v/>
      </c>
      <c r="AQ33" s="40" t="str">
        <f t="shared" si="23"/>
        <v/>
      </c>
      <c r="AR33" s="40" t="str">
        <f t="shared" si="23"/>
        <v/>
      </c>
      <c r="AS33" s="40" t="str">
        <f t="shared" si="23"/>
        <v/>
      </c>
      <c r="AT33" s="41">
        <f t="shared" si="24"/>
        <v>4.2206199953453876</v>
      </c>
      <c r="AU33" s="41">
        <f t="shared" si="24"/>
        <v>11.867635379099653</v>
      </c>
      <c r="AV33" s="41">
        <f t="shared" si="24"/>
        <v>10.287752049419685</v>
      </c>
      <c r="AW33" s="41">
        <f t="shared" si="24"/>
        <v>6.290391940122257</v>
      </c>
      <c r="AX33" s="41">
        <f t="shared" si="24"/>
        <v>4.1582841436329465</v>
      </c>
    </row>
    <row r="34" spans="1:50" x14ac:dyDescent="0.25">
      <c r="A34" t="s">
        <v>85</v>
      </c>
      <c r="B34">
        <v>25</v>
      </c>
      <c r="C34">
        <v>64</v>
      </c>
      <c r="D34">
        <v>61</v>
      </c>
      <c r="E34">
        <v>46</v>
      </c>
      <c r="F34">
        <v>62</v>
      </c>
      <c r="G34" t="s">
        <v>85</v>
      </c>
      <c r="H34" s="9">
        <v>0.71877228187814424</v>
      </c>
      <c r="I34" s="9">
        <v>1.2720395097747887</v>
      </c>
      <c r="J34" s="9">
        <v>0.75205310451147789</v>
      </c>
      <c r="K34" s="9">
        <v>-0.50895029290123406</v>
      </c>
      <c r="L34" s="9">
        <v>0.88368292739643528</v>
      </c>
      <c r="M34" s="35" t="s">
        <v>74</v>
      </c>
      <c r="N34" s="9">
        <f t="shared" si="13"/>
        <v>11.792376412220653</v>
      </c>
      <c r="O34" s="9">
        <f t="shared" si="14"/>
        <v>10.944224684434985</v>
      </c>
      <c r="P34" s="9">
        <f t="shared" si="15"/>
        <v>7.3514967180449418</v>
      </c>
      <c r="Q34" s="9">
        <f t="shared" si="16"/>
        <v>16.764910885591281</v>
      </c>
      <c r="R34" s="9">
        <f t="shared" si="17"/>
        <v>5.0182232397458542</v>
      </c>
      <c r="S34" s="9">
        <f t="shared" si="18"/>
        <v>5.0182232397458542</v>
      </c>
      <c r="T34">
        <f t="shared" si="19"/>
        <v>5</v>
      </c>
      <c r="V34" s="36" t="s">
        <v>40</v>
      </c>
      <c r="W34">
        <v>3</v>
      </c>
      <c r="Y34" s="35" t="s">
        <v>74</v>
      </c>
      <c r="Z34" s="37" t="str">
        <f t="shared" si="20"/>
        <v/>
      </c>
      <c r="AA34" s="37" t="str">
        <f t="shared" si="20"/>
        <v/>
      </c>
      <c r="AB34" s="37" t="str">
        <f t="shared" si="20"/>
        <v/>
      </c>
      <c r="AC34" s="37" t="str">
        <f t="shared" si="20"/>
        <v/>
      </c>
      <c r="AD34" s="37" t="str">
        <f t="shared" si="20"/>
        <v/>
      </c>
      <c r="AE34" s="38" t="str">
        <f t="shared" si="21"/>
        <v/>
      </c>
      <c r="AF34" s="38" t="str">
        <f t="shared" si="21"/>
        <v/>
      </c>
      <c r="AG34" s="38" t="str">
        <f t="shared" si="21"/>
        <v/>
      </c>
      <c r="AH34" s="38" t="str">
        <f t="shared" si="21"/>
        <v/>
      </c>
      <c r="AI34" s="38" t="str">
        <f t="shared" si="21"/>
        <v/>
      </c>
      <c r="AJ34" s="39" t="str">
        <f t="shared" si="22"/>
        <v/>
      </c>
      <c r="AK34" s="39" t="str">
        <f t="shared" si="22"/>
        <v/>
      </c>
      <c r="AL34" s="39" t="str">
        <f t="shared" si="22"/>
        <v/>
      </c>
      <c r="AM34" s="39" t="str">
        <f t="shared" si="22"/>
        <v/>
      </c>
      <c r="AN34" s="39" t="str">
        <f t="shared" si="22"/>
        <v/>
      </c>
      <c r="AO34" s="40" t="str">
        <f t="shared" si="23"/>
        <v/>
      </c>
      <c r="AP34" s="40" t="str">
        <f t="shared" si="23"/>
        <v/>
      </c>
      <c r="AQ34" s="40" t="str">
        <f t="shared" si="23"/>
        <v/>
      </c>
      <c r="AR34" s="40" t="str">
        <f t="shared" si="23"/>
        <v/>
      </c>
      <c r="AS34" s="40" t="str">
        <f t="shared" si="23"/>
        <v/>
      </c>
      <c r="AT34" s="41">
        <f t="shared" si="24"/>
        <v>11.792376412220653</v>
      </c>
      <c r="AU34" s="41">
        <f t="shared" si="24"/>
        <v>10.944224684434985</v>
      </c>
      <c r="AV34" s="41">
        <f t="shared" si="24"/>
        <v>7.3514967180449418</v>
      </c>
      <c r="AW34" s="41">
        <f t="shared" si="24"/>
        <v>16.764910885591281</v>
      </c>
      <c r="AX34" s="41">
        <f t="shared" si="24"/>
        <v>5.0182232397458542</v>
      </c>
    </row>
    <row r="35" spans="1:50" x14ac:dyDescent="0.25">
      <c r="A35" t="s">
        <v>86</v>
      </c>
      <c r="B35">
        <v>27</v>
      </c>
      <c r="C35">
        <v>27</v>
      </c>
      <c r="D35">
        <v>24</v>
      </c>
      <c r="E35">
        <v>91</v>
      </c>
      <c r="F35">
        <v>65</v>
      </c>
      <c r="G35" t="s">
        <v>86</v>
      </c>
      <c r="H35" s="9">
        <v>1.0246328273582057</v>
      </c>
      <c r="I35" s="9">
        <v>-0.55291054302347353</v>
      </c>
      <c r="J35" s="9">
        <v>-0.93539170245787795</v>
      </c>
      <c r="K35" s="9">
        <v>1.5000640211825851</v>
      </c>
      <c r="L35" s="9">
        <v>1.1323741827612859</v>
      </c>
      <c r="M35" s="35" t="s">
        <v>76</v>
      </c>
      <c r="N35" s="9">
        <f t="shared" si="13"/>
        <v>8.4283998295421689</v>
      </c>
      <c r="O35" s="9">
        <f t="shared" si="14"/>
        <v>19.247296506332802</v>
      </c>
      <c r="P35" s="9">
        <f t="shared" si="15"/>
        <v>11.385659624584365</v>
      </c>
      <c r="Q35" s="9">
        <f t="shared" si="16"/>
        <v>16.961209135564829</v>
      </c>
      <c r="R35" s="9">
        <f t="shared" si="17"/>
        <v>7.1200634790807458</v>
      </c>
      <c r="S35" s="9">
        <f t="shared" si="18"/>
        <v>7.1200634790807458</v>
      </c>
      <c r="T35">
        <f t="shared" si="19"/>
        <v>5</v>
      </c>
      <c r="V35" s="36" t="s">
        <v>87</v>
      </c>
      <c r="W35">
        <v>1</v>
      </c>
      <c r="Y35" s="35" t="s">
        <v>76</v>
      </c>
      <c r="Z35" s="37" t="str">
        <f t="shared" si="20"/>
        <v/>
      </c>
      <c r="AA35" s="37" t="str">
        <f t="shared" si="20"/>
        <v/>
      </c>
      <c r="AB35" s="37" t="str">
        <f t="shared" si="20"/>
        <v/>
      </c>
      <c r="AC35" s="37" t="str">
        <f t="shared" si="20"/>
        <v/>
      </c>
      <c r="AD35" s="37" t="str">
        <f t="shared" si="20"/>
        <v/>
      </c>
      <c r="AE35" s="38" t="str">
        <f t="shared" si="21"/>
        <v/>
      </c>
      <c r="AF35" s="38" t="str">
        <f t="shared" si="21"/>
        <v/>
      </c>
      <c r="AG35" s="38" t="str">
        <f t="shared" si="21"/>
        <v/>
      </c>
      <c r="AH35" s="38" t="str">
        <f t="shared" si="21"/>
        <v/>
      </c>
      <c r="AI35" s="38" t="str">
        <f t="shared" si="21"/>
        <v/>
      </c>
      <c r="AJ35" s="39" t="str">
        <f t="shared" si="22"/>
        <v/>
      </c>
      <c r="AK35" s="39" t="str">
        <f t="shared" si="22"/>
        <v/>
      </c>
      <c r="AL35" s="39" t="str">
        <f t="shared" si="22"/>
        <v/>
      </c>
      <c r="AM35" s="39" t="str">
        <f t="shared" si="22"/>
        <v/>
      </c>
      <c r="AN35" s="39" t="str">
        <f t="shared" si="22"/>
        <v/>
      </c>
      <c r="AO35" s="40" t="str">
        <f t="shared" si="23"/>
        <v/>
      </c>
      <c r="AP35" s="40" t="str">
        <f t="shared" si="23"/>
        <v/>
      </c>
      <c r="AQ35" s="40" t="str">
        <f t="shared" si="23"/>
        <v/>
      </c>
      <c r="AR35" s="40" t="str">
        <f t="shared" si="23"/>
        <v/>
      </c>
      <c r="AS35" s="40" t="str">
        <f t="shared" si="23"/>
        <v/>
      </c>
      <c r="AT35" s="41">
        <f t="shared" si="24"/>
        <v>8.4283998295421689</v>
      </c>
      <c r="AU35" s="41">
        <f t="shared" si="24"/>
        <v>19.247296506332802</v>
      </c>
      <c r="AV35" s="41">
        <f t="shared" si="24"/>
        <v>11.385659624584365</v>
      </c>
      <c r="AW35" s="41">
        <f t="shared" si="24"/>
        <v>16.961209135564829</v>
      </c>
      <c r="AX35" s="41">
        <f t="shared" si="24"/>
        <v>7.1200634790807458</v>
      </c>
    </row>
    <row r="36" spans="1:50" x14ac:dyDescent="0.25">
      <c r="A36" t="s">
        <v>88</v>
      </c>
      <c r="B36">
        <v>15</v>
      </c>
      <c r="C36">
        <v>54</v>
      </c>
      <c r="D36">
        <v>48</v>
      </c>
      <c r="E36">
        <v>62</v>
      </c>
      <c r="F36">
        <v>40</v>
      </c>
      <c r="G36" t="s">
        <v>88</v>
      </c>
      <c r="H36" s="9">
        <v>-0.81053044552216291</v>
      </c>
      <c r="I36" s="9">
        <v>0.7788097657752584</v>
      </c>
      <c r="J36" s="9">
        <v>0.15916709125197448</v>
      </c>
      <c r="K36" s="9">
        <v>0.20536590766190158</v>
      </c>
      <c r="L36" s="9">
        <v>-0.9400529452791353</v>
      </c>
      <c r="M36" s="35" t="s">
        <v>78</v>
      </c>
      <c r="N36" s="9">
        <f t="shared" si="13"/>
        <v>6.967818007370953</v>
      </c>
      <c r="O36" s="9">
        <f t="shared" si="14"/>
        <v>11.757291187481727</v>
      </c>
      <c r="P36" s="9">
        <f t="shared" si="15"/>
        <v>15.914246246883287</v>
      </c>
      <c r="Q36" s="9">
        <f t="shared" si="16"/>
        <v>5.6235025438215693</v>
      </c>
      <c r="R36" s="9">
        <f t="shared" si="17"/>
        <v>6.6228865116795443</v>
      </c>
      <c r="S36" s="9">
        <f t="shared" si="18"/>
        <v>5.6235025438215693</v>
      </c>
      <c r="T36">
        <f t="shared" si="19"/>
        <v>4</v>
      </c>
      <c r="V36" s="36" t="s">
        <v>89</v>
      </c>
      <c r="W36">
        <v>4</v>
      </c>
      <c r="Y36" s="35" t="s">
        <v>78</v>
      </c>
      <c r="Z36" s="37" t="str">
        <f t="shared" si="20"/>
        <v/>
      </c>
      <c r="AA36" s="37" t="str">
        <f t="shared" si="20"/>
        <v/>
      </c>
      <c r="AB36" s="37" t="str">
        <f t="shared" si="20"/>
        <v/>
      </c>
      <c r="AC36" s="37" t="str">
        <f t="shared" si="20"/>
        <v/>
      </c>
      <c r="AD36" s="37" t="str">
        <f t="shared" si="20"/>
        <v/>
      </c>
      <c r="AE36" s="38" t="str">
        <f t="shared" si="21"/>
        <v/>
      </c>
      <c r="AF36" s="38" t="str">
        <f t="shared" si="21"/>
        <v/>
      </c>
      <c r="AG36" s="38" t="str">
        <f t="shared" si="21"/>
        <v/>
      </c>
      <c r="AH36" s="38" t="str">
        <f t="shared" si="21"/>
        <v/>
      </c>
      <c r="AI36" s="38" t="str">
        <f t="shared" si="21"/>
        <v/>
      </c>
      <c r="AJ36" s="39" t="str">
        <f t="shared" si="22"/>
        <v/>
      </c>
      <c r="AK36" s="39" t="str">
        <f t="shared" si="22"/>
        <v/>
      </c>
      <c r="AL36" s="39" t="str">
        <f t="shared" si="22"/>
        <v/>
      </c>
      <c r="AM36" s="39" t="str">
        <f t="shared" si="22"/>
        <v/>
      </c>
      <c r="AN36" s="39" t="str">
        <f t="shared" si="22"/>
        <v/>
      </c>
      <c r="AO36" s="40">
        <f t="shared" si="23"/>
        <v>6.967818007370953</v>
      </c>
      <c r="AP36" s="40">
        <f t="shared" si="23"/>
        <v>11.757291187481727</v>
      </c>
      <c r="AQ36" s="40">
        <f t="shared" si="23"/>
        <v>15.914246246883287</v>
      </c>
      <c r="AR36" s="40">
        <f t="shared" si="23"/>
        <v>5.6235025438215693</v>
      </c>
      <c r="AS36" s="40">
        <f t="shared" si="23"/>
        <v>6.6228865116795443</v>
      </c>
      <c r="AT36" s="41" t="str">
        <f t="shared" si="24"/>
        <v/>
      </c>
      <c r="AU36" s="41" t="str">
        <f t="shared" si="24"/>
        <v/>
      </c>
      <c r="AV36" s="41" t="str">
        <f t="shared" si="24"/>
        <v/>
      </c>
      <c r="AW36" s="41" t="str">
        <f t="shared" si="24"/>
        <v/>
      </c>
      <c r="AX36" s="41" t="str">
        <f t="shared" si="24"/>
        <v/>
      </c>
    </row>
    <row r="37" spans="1:50" x14ac:dyDescent="0.25">
      <c r="A37" t="s">
        <v>90</v>
      </c>
      <c r="B37">
        <v>22</v>
      </c>
      <c r="C37">
        <v>32</v>
      </c>
      <c r="D37">
        <v>53</v>
      </c>
      <c r="E37">
        <v>53</v>
      </c>
      <c r="F37">
        <v>49</v>
      </c>
      <c r="G37" t="s">
        <v>90</v>
      </c>
      <c r="H37" s="9">
        <v>0.25998146365805214</v>
      </c>
      <c r="I37" s="9">
        <v>-0.30629567102370836</v>
      </c>
      <c r="J37" s="9">
        <v>0.38720017327486039</v>
      </c>
      <c r="K37" s="9">
        <v>-0.19643695515486226</v>
      </c>
      <c r="L37" s="9">
        <v>-0.19397917918458371</v>
      </c>
      <c r="M37" s="35" t="s">
        <v>80</v>
      </c>
      <c r="N37" s="9">
        <f t="shared" si="13"/>
        <v>4.6872679761857796</v>
      </c>
      <c r="O37" s="9">
        <f t="shared" si="14"/>
        <v>4.6096504288345814</v>
      </c>
      <c r="P37" s="9">
        <f t="shared" si="15"/>
        <v>5.4473512505390094</v>
      </c>
      <c r="Q37" s="9">
        <f t="shared" si="16"/>
        <v>5.6062612985511713</v>
      </c>
      <c r="R37" s="9">
        <f t="shared" si="17"/>
        <v>2.6578223302081225</v>
      </c>
      <c r="S37" s="9">
        <f t="shared" si="18"/>
        <v>2.6578223302081225</v>
      </c>
      <c r="T37">
        <f t="shared" si="19"/>
        <v>5</v>
      </c>
      <c r="V37" s="36" t="s">
        <v>91</v>
      </c>
      <c r="W37">
        <v>5</v>
      </c>
      <c r="Y37" s="35" t="s">
        <v>80</v>
      </c>
      <c r="Z37" s="37" t="str">
        <f t="shared" si="20"/>
        <v/>
      </c>
      <c r="AA37" s="37" t="str">
        <f t="shared" si="20"/>
        <v/>
      </c>
      <c r="AB37" s="37" t="str">
        <f t="shared" si="20"/>
        <v/>
      </c>
      <c r="AC37" s="37" t="str">
        <f t="shared" si="20"/>
        <v/>
      </c>
      <c r="AD37" s="37" t="str">
        <f t="shared" si="20"/>
        <v/>
      </c>
      <c r="AE37" s="38" t="str">
        <f t="shared" si="21"/>
        <v/>
      </c>
      <c r="AF37" s="38" t="str">
        <f t="shared" si="21"/>
        <v/>
      </c>
      <c r="AG37" s="38" t="str">
        <f t="shared" si="21"/>
        <v/>
      </c>
      <c r="AH37" s="38" t="str">
        <f t="shared" si="21"/>
        <v/>
      </c>
      <c r="AI37" s="38" t="str">
        <f t="shared" si="21"/>
        <v/>
      </c>
      <c r="AJ37" s="39" t="str">
        <f t="shared" si="22"/>
        <v/>
      </c>
      <c r="AK37" s="39" t="str">
        <f t="shared" si="22"/>
        <v/>
      </c>
      <c r="AL37" s="39" t="str">
        <f t="shared" si="22"/>
        <v/>
      </c>
      <c r="AM37" s="39" t="str">
        <f t="shared" si="22"/>
        <v/>
      </c>
      <c r="AN37" s="39" t="str">
        <f t="shared" si="22"/>
        <v/>
      </c>
      <c r="AO37" s="40" t="str">
        <f t="shared" si="23"/>
        <v/>
      </c>
      <c r="AP37" s="40" t="str">
        <f t="shared" si="23"/>
        <v/>
      </c>
      <c r="AQ37" s="40" t="str">
        <f t="shared" si="23"/>
        <v/>
      </c>
      <c r="AR37" s="40" t="str">
        <f t="shared" si="23"/>
        <v/>
      </c>
      <c r="AS37" s="40" t="str">
        <f t="shared" si="23"/>
        <v/>
      </c>
      <c r="AT37" s="41">
        <f t="shared" si="24"/>
        <v>4.6872679761857796</v>
      </c>
      <c r="AU37" s="41">
        <f t="shared" si="24"/>
        <v>4.6096504288345814</v>
      </c>
      <c r="AV37" s="41">
        <f t="shared" si="24"/>
        <v>5.4473512505390094</v>
      </c>
      <c r="AW37" s="41">
        <f t="shared" si="24"/>
        <v>5.6062612985511713</v>
      </c>
      <c r="AX37" s="41">
        <f t="shared" si="24"/>
        <v>2.6578223302081225</v>
      </c>
    </row>
    <row r="38" spans="1:50" x14ac:dyDescent="0.25">
      <c r="A38" t="s">
        <v>92</v>
      </c>
      <c r="B38">
        <v>27</v>
      </c>
      <c r="C38">
        <v>30</v>
      </c>
      <c r="D38">
        <v>13</v>
      </c>
      <c r="E38">
        <v>33</v>
      </c>
      <c r="F38">
        <v>51</v>
      </c>
      <c r="G38" t="s">
        <v>92</v>
      </c>
      <c r="H38" s="9">
        <v>1.0246328273582057</v>
      </c>
      <c r="I38" s="9">
        <v>-0.40494161982361443</v>
      </c>
      <c r="J38" s="9">
        <v>-1.4370644829082271</v>
      </c>
      <c r="K38" s="9">
        <v>-1.0893322058587818</v>
      </c>
      <c r="L38" s="9">
        <v>-2.8185008941350009E-2</v>
      </c>
      <c r="M38" s="35" t="s">
        <v>82</v>
      </c>
      <c r="N38" s="9">
        <f t="shared" si="13"/>
        <v>14.381178664853035</v>
      </c>
      <c r="O38" s="9">
        <f t="shared" si="14"/>
        <v>10.876096708560574</v>
      </c>
      <c r="P38" s="9">
        <f t="shared" si="15"/>
        <v>10.695840171422551</v>
      </c>
      <c r="Q38" s="9">
        <f t="shared" si="16"/>
        <v>15.050766745174585</v>
      </c>
      <c r="R38" s="9">
        <f t="shared" si="17"/>
        <v>10.888912091210742</v>
      </c>
      <c r="S38" s="9">
        <f t="shared" si="18"/>
        <v>10.695840171422551</v>
      </c>
      <c r="T38">
        <f t="shared" si="19"/>
        <v>3</v>
      </c>
      <c r="V38" s="36" t="s">
        <v>93</v>
      </c>
      <c r="W38">
        <v>5</v>
      </c>
      <c r="Y38" s="35" t="s">
        <v>82</v>
      </c>
      <c r="Z38" s="37" t="str">
        <f t="shared" si="20"/>
        <v/>
      </c>
      <c r="AA38" s="37" t="str">
        <f t="shared" si="20"/>
        <v/>
      </c>
      <c r="AB38" s="37" t="str">
        <f t="shared" si="20"/>
        <v/>
      </c>
      <c r="AC38" s="37" t="str">
        <f t="shared" si="20"/>
        <v/>
      </c>
      <c r="AD38" s="37" t="str">
        <f t="shared" si="20"/>
        <v/>
      </c>
      <c r="AE38" s="38" t="str">
        <f t="shared" si="21"/>
        <v/>
      </c>
      <c r="AF38" s="38" t="str">
        <f t="shared" si="21"/>
        <v/>
      </c>
      <c r="AG38" s="38" t="str">
        <f t="shared" si="21"/>
        <v/>
      </c>
      <c r="AH38" s="38" t="str">
        <f t="shared" si="21"/>
        <v/>
      </c>
      <c r="AI38" s="38" t="str">
        <f t="shared" si="21"/>
        <v/>
      </c>
      <c r="AJ38" s="39">
        <f t="shared" si="22"/>
        <v>14.381178664853035</v>
      </c>
      <c r="AK38" s="39">
        <f t="shared" si="22"/>
        <v>10.876096708560574</v>
      </c>
      <c r="AL38" s="39">
        <f t="shared" si="22"/>
        <v>10.695840171422551</v>
      </c>
      <c r="AM38" s="39">
        <f t="shared" si="22"/>
        <v>15.050766745174585</v>
      </c>
      <c r="AN38" s="39">
        <f t="shared" si="22"/>
        <v>10.888912091210742</v>
      </c>
      <c r="AO38" s="40" t="str">
        <f t="shared" si="23"/>
        <v/>
      </c>
      <c r="AP38" s="40" t="str">
        <f t="shared" si="23"/>
        <v/>
      </c>
      <c r="AQ38" s="40" t="str">
        <f t="shared" si="23"/>
        <v/>
      </c>
      <c r="AR38" s="40" t="str">
        <f t="shared" si="23"/>
        <v/>
      </c>
      <c r="AS38" s="40" t="str">
        <f t="shared" si="23"/>
        <v/>
      </c>
      <c r="AT38" s="41" t="str">
        <f t="shared" si="24"/>
        <v/>
      </c>
      <c r="AU38" s="41" t="str">
        <f t="shared" si="24"/>
        <v/>
      </c>
      <c r="AV38" s="41" t="str">
        <f t="shared" si="24"/>
        <v/>
      </c>
      <c r="AW38" s="41" t="str">
        <f t="shared" si="24"/>
        <v/>
      </c>
      <c r="AX38" s="41" t="str">
        <f t="shared" si="24"/>
        <v/>
      </c>
    </row>
    <row r="39" spans="1:50" x14ac:dyDescent="0.25">
      <c r="A39" t="s">
        <v>94</v>
      </c>
      <c r="B39">
        <v>25</v>
      </c>
      <c r="C39">
        <v>5</v>
      </c>
      <c r="D39">
        <v>79</v>
      </c>
      <c r="E39">
        <v>31</v>
      </c>
      <c r="F39">
        <v>66</v>
      </c>
      <c r="G39" t="s">
        <v>94</v>
      </c>
      <c r="H39" s="9">
        <v>0.71877228187814424</v>
      </c>
      <c r="I39" s="9">
        <v>-1.6380159798224403</v>
      </c>
      <c r="J39" s="9">
        <v>1.5729721997938673</v>
      </c>
      <c r="K39" s="9">
        <v>-1.1786217309291738</v>
      </c>
      <c r="L39" s="9">
        <v>1.2152712678829027</v>
      </c>
      <c r="M39" s="35" t="s">
        <v>84</v>
      </c>
      <c r="N39" s="9">
        <f t="shared" si="13"/>
        <v>14.344825202042291</v>
      </c>
      <c r="O39" s="9">
        <f t="shared" si="14"/>
        <v>3.7966619817356944</v>
      </c>
      <c r="P39" s="9">
        <f t="shared" si="15"/>
        <v>0.71006427626619728</v>
      </c>
      <c r="Q39" s="9">
        <f t="shared" si="16"/>
        <v>13.255340965606143</v>
      </c>
      <c r="R39" s="9">
        <f t="shared" si="17"/>
        <v>9.0150030832526244</v>
      </c>
      <c r="S39" s="9">
        <f t="shared" si="18"/>
        <v>0.71006427626619728</v>
      </c>
      <c r="T39">
        <f t="shared" si="19"/>
        <v>3</v>
      </c>
      <c r="V39" s="36" t="s">
        <v>95</v>
      </c>
      <c r="W39">
        <v>5</v>
      </c>
      <c r="Y39" s="35" t="s">
        <v>84</v>
      </c>
      <c r="Z39" s="37" t="str">
        <f t="shared" si="20"/>
        <v/>
      </c>
      <c r="AA39" s="37" t="str">
        <f t="shared" si="20"/>
        <v/>
      </c>
      <c r="AB39" s="37" t="str">
        <f t="shared" si="20"/>
        <v/>
      </c>
      <c r="AC39" s="37" t="str">
        <f t="shared" si="20"/>
        <v/>
      </c>
      <c r="AD39" s="37" t="str">
        <f t="shared" si="20"/>
        <v/>
      </c>
      <c r="AE39" s="38" t="str">
        <f t="shared" si="21"/>
        <v/>
      </c>
      <c r="AF39" s="38" t="str">
        <f t="shared" si="21"/>
        <v/>
      </c>
      <c r="AG39" s="38" t="str">
        <f t="shared" si="21"/>
        <v/>
      </c>
      <c r="AH39" s="38" t="str">
        <f t="shared" si="21"/>
        <v/>
      </c>
      <c r="AI39" s="38" t="str">
        <f t="shared" si="21"/>
        <v/>
      </c>
      <c r="AJ39" s="39">
        <f t="shared" si="22"/>
        <v>14.344825202042291</v>
      </c>
      <c r="AK39" s="39">
        <f t="shared" si="22"/>
        <v>3.7966619817356944</v>
      </c>
      <c r="AL39" s="39">
        <f t="shared" si="22"/>
        <v>0.71006427626619728</v>
      </c>
      <c r="AM39" s="39">
        <f t="shared" si="22"/>
        <v>13.255340965606143</v>
      </c>
      <c r="AN39" s="39">
        <f t="shared" si="22"/>
        <v>9.0150030832526244</v>
      </c>
      <c r="AO39" s="40" t="str">
        <f t="shared" si="23"/>
        <v/>
      </c>
      <c r="AP39" s="40" t="str">
        <f t="shared" si="23"/>
        <v/>
      </c>
      <c r="AQ39" s="40" t="str">
        <f t="shared" si="23"/>
        <v/>
      </c>
      <c r="AR39" s="40" t="str">
        <f t="shared" si="23"/>
        <v/>
      </c>
      <c r="AS39" s="40" t="str">
        <f t="shared" si="23"/>
        <v/>
      </c>
      <c r="AT39" s="41" t="str">
        <f t="shared" si="24"/>
        <v/>
      </c>
      <c r="AU39" s="41" t="str">
        <f t="shared" si="24"/>
        <v/>
      </c>
      <c r="AV39" s="41" t="str">
        <f t="shared" si="24"/>
        <v/>
      </c>
      <c r="AW39" s="41" t="str">
        <f t="shared" si="24"/>
        <v/>
      </c>
      <c r="AX39" s="41" t="str">
        <f t="shared" si="24"/>
        <v/>
      </c>
    </row>
    <row r="40" spans="1:50" x14ac:dyDescent="0.25">
      <c r="A40" t="s">
        <v>96</v>
      </c>
      <c r="B40">
        <v>20</v>
      </c>
      <c r="C40">
        <v>34</v>
      </c>
      <c r="D40">
        <v>10</v>
      </c>
      <c r="E40">
        <v>73</v>
      </c>
      <c r="F40">
        <v>31</v>
      </c>
      <c r="G40" t="s">
        <v>96</v>
      </c>
      <c r="H40" s="9">
        <v>-4.5879081822009324E-2</v>
      </c>
      <c r="I40" s="9">
        <v>-0.20764972222380232</v>
      </c>
      <c r="J40" s="9">
        <v>-1.5738843321219587</v>
      </c>
      <c r="K40" s="9">
        <v>0.69645829554905736</v>
      </c>
      <c r="L40" s="9">
        <v>-1.6861267113736869</v>
      </c>
      <c r="M40" s="35" t="s">
        <v>87</v>
      </c>
      <c r="N40" s="9">
        <f t="shared" si="13"/>
        <v>8.5819380762189663</v>
      </c>
      <c r="O40" s="9">
        <f t="shared" si="14"/>
        <v>17.645226638929341</v>
      </c>
      <c r="P40" s="9">
        <f t="shared" si="15"/>
        <v>22.616223109573749</v>
      </c>
      <c r="Q40" s="9">
        <f t="shared" si="16"/>
        <v>9.5636815283309229</v>
      </c>
      <c r="R40" s="9">
        <f t="shared" si="17"/>
        <v>11.519721550766834</v>
      </c>
      <c r="S40" s="9">
        <f t="shared" si="18"/>
        <v>8.5819380762189663</v>
      </c>
      <c r="T40">
        <f t="shared" si="19"/>
        <v>1</v>
      </c>
      <c r="V40" s="36" t="s">
        <v>97</v>
      </c>
      <c r="W40">
        <v>1</v>
      </c>
      <c r="Y40" s="35" t="s">
        <v>87</v>
      </c>
      <c r="Z40" s="37">
        <f t="shared" si="20"/>
        <v>8.5819380762189663</v>
      </c>
      <c r="AA40" s="37">
        <f t="shared" si="20"/>
        <v>17.645226638929341</v>
      </c>
      <c r="AB40" s="37">
        <f t="shared" si="20"/>
        <v>22.616223109573749</v>
      </c>
      <c r="AC40" s="37">
        <f t="shared" si="20"/>
        <v>9.5636815283309229</v>
      </c>
      <c r="AD40" s="37">
        <f t="shared" si="20"/>
        <v>11.519721550766834</v>
      </c>
      <c r="AE40" s="38" t="str">
        <f t="shared" si="21"/>
        <v/>
      </c>
      <c r="AF40" s="38" t="str">
        <f t="shared" si="21"/>
        <v/>
      </c>
      <c r="AG40" s="38" t="str">
        <f t="shared" si="21"/>
        <v/>
      </c>
      <c r="AH40" s="38" t="str">
        <f t="shared" si="21"/>
        <v/>
      </c>
      <c r="AI40" s="38" t="str">
        <f t="shared" si="21"/>
        <v/>
      </c>
      <c r="AJ40" s="39" t="str">
        <f t="shared" si="22"/>
        <v/>
      </c>
      <c r="AK40" s="39" t="str">
        <f t="shared" si="22"/>
        <v/>
      </c>
      <c r="AL40" s="39" t="str">
        <f t="shared" si="22"/>
        <v/>
      </c>
      <c r="AM40" s="39" t="str">
        <f t="shared" si="22"/>
        <v/>
      </c>
      <c r="AN40" s="39" t="str">
        <f t="shared" si="22"/>
        <v/>
      </c>
      <c r="AO40" s="40" t="str">
        <f t="shared" si="23"/>
        <v/>
      </c>
      <c r="AP40" s="40" t="str">
        <f t="shared" si="23"/>
        <v/>
      </c>
      <c r="AQ40" s="40" t="str">
        <f t="shared" si="23"/>
        <v/>
      </c>
      <c r="AR40" s="40" t="str">
        <f t="shared" si="23"/>
        <v/>
      </c>
      <c r="AS40" s="40" t="str">
        <f t="shared" si="23"/>
        <v/>
      </c>
      <c r="AT40" s="41" t="str">
        <f t="shared" si="24"/>
        <v/>
      </c>
      <c r="AU40" s="41" t="str">
        <f t="shared" si="24"/>
        <v/>
      </c>
      <c r="AV40" s="41" t="str">
        <f t="shared" si="24"/>
        <v/>
      </c>
      <c r="AW40" s="41" t="str">
        <f t="shared" si="24"/>
        <v/>
      </c>
      <c r="AX40" s="41" t="str">
        <f t="shared" si="24"/>
        <v/>
      </c>
    </row>
    <row r="41" spans="1:50" x14ac:dyDescent="0.25">
      <c r="A41" t="s">
        <v>98</v>
      </c>
      <c r="B41">
        <v>16</v>
      </c>
      <c r="C41">
        <v>70</v>
      </c>
      <c r="D41">
        <v>26</v>
      </c>
      <c r="E41">
        <v>40</v>
      </c>
      <c r="F41">
        <v>37</v>
      </c>
      <c r="G41" t="s">
        <v>98</v>
      </c>
      <c r="H41" s="9">
        <v>-0.65760017278213223</v>
      </c>
      <c r="I41" s="9">
        <v>1.567977356174507</v>
      </c>
      <c r="J41" s="9">
        <v>-0.84417846964872356</v>
      </c>
      <c r="K41" s="9">
        <v>-0.77681886811240997</v>
      </c>
      <c r="L41" s="9">
        <v>-1.1887442006439859</v>
      </c>
      <c r="M41" s="35" t="s">
        <v>89</v>
      </c>
      <c r="N41" s="9">
        <f t="shared" si="13"/>
        <v>15.771685072954597</v>
      </c>
      <c r="O41" s="9">
        <f t="shared" si="14"/>
        <v>17.123846732366026</v>
      </c>
      <c r="P41" s="9">
        <f t="shared" si="15"/>
        <v>22.835738574825882</v>
      </c>
      <c r="Q41" s="9">
        <f t="shared" si="16"/>
        <v>12.890167915463261</v>
      </c>
      <c r="R41" s="9">
        <f t="shared" si="17"/>
        <v>13.643578284323642</v>
      </c>
      <c r="S41" s="9">
        <f t="shared" si="18"/>
        <v>12.890167915463261</v>
      </c>
      <c r="T41">
        <f t="shared" si="19"/>
        <v>4</v>
      </c>
      <c r="V41" s="36" t="s">
        <v>99</v>
      </c>
      <c r="W41">
        <v>5</v>
      </c>
      <c r="Y41" s="35" t="s">
        <v>89</v>
      </c>
      <c r="Z41" s="37" t="str">
        <f t="shared" si="20"/>
        <v/>
      </c>
      <c r="AA41" s="37" t="str">
        <f t="shared" si="20"/>
        <v/>
      </c>
      <c r="AB41" s="37" t="str">
        <f t="shared" si="20"/>
        <v/>
      </c>
      <c r="AC41" s="37" t="str">
        <f t="shared" si="20"/>
        <v/>
      </c>
      <c r="AD41" s="37" t="str">
        <f t="shared" si="20"/>
        <v/>
      </c>
      <c r="AE41" s="38" t="str">
        <f t="shared" si="21"/>
        <v/>
      </c>
      <c r="AF41" s="38" t="str">
        <f t="shared" si="21"/>
        <v/>
      </c>
      <c r="AG41" s="38" t="str">
        <f t="shared" si="21"/>
        <v/>
      </c>
      <c r="AH41" s="38" t="str">
        <f t="shared" si="21"/>
        <v/>
      </c>
      <c r="AI41" s="38" t="str">
        <f t="shared" si="21"/>
        <v/>
      </c>
      <c r="AJ41" s="39" t="str">
        <f t="shared" si="22"/>
        <v/>
      </c>
      <c r="AK41" s="39" t="str">
        <f t="shared" si="22"/>
        <v/>
      </c>
      <c r="AL41" s="39" t="str">
        <f t="shared" si="22"/>
        <v/>
      </c>
      <c r="AM41" s="39" t="str">
        <f t="shared" si="22"/>
        <v/>
      </c>
      <c r="AN41" s="39" t="str">
        <f t="shared" si="22"/>
        <v/>
      </c>
      <c r="AO41" s="40">
        <f t="shared" si="23"/>
        <v>15.771685072954597</v>
      </c>
      <c r="AP41" s="40">
        <f t="shared" si="23"/>
        <v>17.123846732366026</v>
      </c>
      <c r="AQ41" s="40">
        <f t="shared" si="23"/>
        <v>22.835738574825882</v>
      </c>
      <c r="AR41" s="40">
        <f t="shared" si="23"/>
        <v>12.890167915463261</v>
      </c>
      <c r="AS41" s="40">
        <f t="shared" si="23"/>
        <v>13.643578284323642</v>
      </c>
      <c r="AT41" s="41" t="str">
        <f t="shared" si="24"/>
        <v/>
      </c>
      <c r="AU41" s="41" t="str">
        <f t="shared" si="24"/>
        <v/>
      </c>
      <c r="AV41" s="41" t="str">
        <f t="shared" si="24"/>
        <v/>
      </c>
      <c r="AW41" s="41" t="str">
        <f t="shared" si="24"/>
        <v/>
      </c>
      <c r="AX41" s="41" t="str">
        <f t="shared" si="24"/>
        <v/>
      </c>
    </row>
    <row r="42" spans="1:50" x14ac:dyDescent="0.25">
      <c r="A42" t="s">
        <v>100</v>
      </c>
      <c r="B42">
        <v>19</v>
      </c>
      <c r="C42">
        <v>61</v>
      </c>
      <c r="D42">
        <v>53</v>
      </c>
      <c r="E42">
        <v>35</v>
      </c>
      <c r="F42">
        <v>46</v>
      </c>
      <c r="G42" t="s">
        <v>100</v>
      </c>
      <c r="H42" s="9">
        <v>-0.19880935456204005</v>
      </c>
      <c r="I42" s="9">
        <v>1.1240705865749296</v>
      </c>
      <c r="J42" s="9">
        <v>0.38720017327486039</v>
      </c>
      <c r="K42" s="9">
        <v>-1.00004268078839</v>
      </c>
      <c r="L42" s="9">
        <v>-0.44267043454943422</v>
      </c>
      <c r="M42" s="35" t="s">
        <v>91</v>
      </c>
      <c r="N42" s="9">
        <f t="shared" si="13"/>
        <v>11.448492087863409</v>
      </c>
      <c r="O42" s="9">
        <f t="shared" si="14"/>
        <v>8.7013017536039783</v>
      </c>
      <c r="P42" s="9">
        <f t="shared" si="15"/>
        <v>11.842736433146339</v>
      </c>
      <c r="Q42" s="9">
        <f t="shared" si="16"/>
        <v>10.11109315853628</v>
      </c>
      <c r="R42" s="9">
        <f t="shared" si="17"/>
        <v>7.2675777110632716</v>
      </c>
      <c r="S42" s="9">
        <f t="shared" si="18"/>
        <v>7.2675777110632716</v>
      </c>
      <c r="T42">
        <f t="shared" si="19"/>
        <v>5</v>
      </c>
      <c r="V42" s="36" t="s">
        <v>101</v>
      </c>
      <c r="W42">
        <v>1</v>
      </c>
      <c r="Y42" s="35" t="s">
        <v>91</v>
      </c>
      <c r="Z42" s="37" t="str">
        <f t="shared" si="20"/>
        <v/>
      </c>
      <c r="AA42" s="37" t="str">
        <f t="shared" si="20"/>
        <v/>
      </c>
      <c r="AB42" s="37" t="str">
        <f t="shared" si="20"/>
        <v/>
      </c>
      <c r="AC42" s="37" t="str">
        <f t="shared" si="20"/>
        <v/>
      </c>
      <c r="AD42" s="37" t="str">
        <f t="shared" si="20"/>
        <v/>
      </c>
      <c r="AE42" s="38" t="str">
        <f t="shared" si="21"/>
        <v/>
      </c>
      <c r="AF42" s="38" t="str">
        <f t="shared" si="21"/>
        <v/>
      </c>
      <c r="AG42" s="38" t="str">
        <f t="shared" si="21"/>
        <v/>
      </c>
      <c r="AH42" s="38" t="str">
        <f t="shared" si="21"/>
        <v/>
      </c>
      <c r="AI42" s="38" t="str">
        <f t="shared" si="21"/>
        <v/>
      </c>
      <c r="AJ42" s="39" t="str">
        <f t="shared" si="22"/>
        <v/>
      </c>
      <c r="AK42" s="39" t="str">
        <f t="shared" si="22"/>
        <v/>
      </c>
      <c r="AL42" s="39" t="str">
        <f t="shared" si="22"/>
        <v/>
      </c>
      <c r="AM42" s="39" t="str">
        <f t="shared" si="22"/>
        <v/>
      </c>
      <c r="AN42" s="39" t="str">
        <f t="shared" si="22"/>
        <v/>
      </c>
      <c r="AO42" s="40" t="str">
        <f t="shared" si="23"/>
        <v/>
      </c>
      <c r="AP42" s="40" t="str">
        <f t="shared" si="23"/>
        <v/>
      </c>
      <c r="AQ42" s="40" t="str">
        <f t="shared" si="23"/>
        <v/>
      </c>
      <c r="AR42" s="40" t="str">
        <f t="shared" si="23"/>
        <v/>
      </c>
      <c r="AS42" s="40" t="str">
        <f t="shared" si="23"/>
        <v/>
      </c>
      <c r="AT42" s="41">
        <f t="shared" si="24"/>
        <v>11.448492087863409</v>
      </c>
      <c r="AU42" s="41">
        <f t="shared" si="24"/>
        <v>8.7013017536039783</v>
      </c>
      <c r="AV42" s="41">
        <f t="shared" si="24"/>
        <v>11.842736433146339</v>
      </c>
      <c r="AW42" s="41">
        <f t="shared" si="24"/>
        <v>10.11109315853628</v>
      </c>
      <c r="AX42" s="41">
        <f t="shared" si="24"/>
        <v>7.2675777110632716</v>
      </c>
    </row>
    <row r="43" spans="1:50" x14ac:dyDescent="0.25">
      <c r="A43" t="s">
        <v>102</v>
      </c>
      <c r="B43">
        <v>28</v>
      </c>
      <c r="C43">
        <v>37</v>
      </c>
      <c r="D43">
        <v>16</v>
      </c>
      <c r="E43">
        <v>33</v>
      </c>
      <c r="F43">
        <v>40</v>
      </c>
      <c r="G43" t="s">
        <v>102</v>
      </c>
      <c r="H43" s="9">
        <v>1.1775631000982365</v>
      </c>
      <c r="I43" s="9">
        <v>-5.9680799023943215E-2</v>
      </c>
      <c r="J43" s="9">
        <v>-1.3002446336944955</v>
      </c>
      <c r="K43" s="9">
        <v>-1.0893322058587818</v>
      </c>
      <c r="L43" s="9">
        <v>-0.9400529452791353</v>
      </c>
      <c r="M43" s="35" t="s">
        <v>93</v>
      </c>
      <c r="N43" s="9">
        <f t="shared" si="13"/>
        <v>13.12816213554026</v>
      </c>
      <c r="O43" s="9">
        <f t="shared" si="14"/>
        <v>10.563971518892764</v>
      </c>
      <c r="P43" s="9">
        <f t="shared" si="15"/>
        <v>13.655610516886824</v>
      </c>
      <c r="Q43" s="9">
        <f t="shared" si="16"/>
        <v>14.968013862170443</v>
      </c>
      <c r="R43" s="9">
        <f t="shared" si="17"/>
        <v>10.536291551930416</v>
      </c>
      <c r="S43" s="9">
        <f t="shared" si="18"/>
        <v>10.536291551930416</v>
      </c>
      <c r="T43">
        <f t="shared" si="19"/>
        <v>5</v>
      </c>
      <c r="V43" s="36" t="s">
        <v>103</v>
      </c>
      <c r="W43">
        <v>4</v>
      </c>
      <c r="Y43" s="35" t="s">
        <v>93</v>
      </c>
      <c r="Z43" s="37" t="str">
        <f t="shared" si="20"/>
        <v/>
      </c>
      <c r="AA43" s="37" t="str">
        <f t="shared" si="20"/>
        <v/>
      </c>
      <c r="AB43" s="37" t="str">
        <f t="shared" si="20"/>
        <v/>
      </c>
      <c r="AC43" s="37" t="str">
        <f t="shared" si="20"/>
        <v/>
      </c>
      <c r="AD43" s="37" t="str">
        <f t="shared" si="20"/>
        <v/>
      </c>
      <c r="AE43" s="38" t="str">
        <f t="shared" si="21"/>
        <v/>
      </c>
      <c r="AF43" s="38" t="str">
        <f t="shared" si="21"/>
        <v/>
      </c>
      <c r="AG43" s="38" t="str">
        <f t="shared" si="21"/>
        <v/>
      </c>
      <c r="AH43" s="38" t="str">
        <f t="shared" si="21"/>
        <v/>
      </c>
      <c r="AI43" s="38" t="str">
        <f t="shared" si="21"/>
        <v/>
      </c>
      <c r="AJ43" s="39" t="str">
        <f t="shared" si="22"/>
        <v/>
      </c>
      <c r="AK43" s="39" t="str">
        <f t="shared" si="22"/>
        <v/>
      </c>
      <c r="AL43" s="39" t="str">
        <f t="shared" si="22"/>
        <v/>
      </c>
      <c r="AM43" s="39" t="str">
        <f t="shared" si="22"/>
        <v/>
      </c>
      <c r="AN43" s="39" t="str">
        <f t="shared" si="22"/>
        <v/>
      </c>
      <c r="AO43" s="40" t="str">
        <f t="shared" si="23"/>
        <v/>
      </c>
      <c r="AP43" s="40" t="str">
        <f t="shared" si="23"/>
        <v/>
      </c>
      <c r="AQ43" s="40" t="str">
        <f t="shared" si="23"/>
        <v/>
      </c>
      <c r="AR43" s="40" t="str">
        <f t="shared" si="23"/>
        <v/>
      </c>
      <c r="AS43" s="40" t="str">
        <f t="shared" si="23"/>
        <v/>
      </c>
      <c r="AT43" s="41">
        <f t="shared" si="24"/>
        <v>13.12816213554026</v>
      </c>
      <c r="AU43" s="41">
        <f t="shared" si="24"/>
        <v>10.563971518892764</v>
      </c>
      <c r="AV43" s="41">
        <f t="shared" si="24"/>
        <v>13.655610516886824</v>
      </c>
      <c r="AW43" s="41">
        <f t="shared" si="24"/>
        <v>14.968013862170443</v>
      </c>
      <c r="AX43" s="41">
        <f t="shared" si="24"/>
        <v>10.536291551930416</v>
      </c>
    </row>
    <row r="44" spans="1:50" x14ac:dyDescent="0.25">
      <c r="A44" t="s">
        <v>104</v>
      </c>
      <c r="B44">
        <v>18</v>
      </c>
      <c r="C44">
        <v>61</v>
      </c>
      <c r="D44">
        <v>75</v>
      </c>
      <c r="E44">
        <v>76</v>
      </c>
      <c r="F44">
        <v>39</v>
      </c>
      <c r="G44" t="s">
        <v>104</v>
      </c>
      <c r="H44" s="9">
        <v>-0.35173962730207076</v>
      </c>
      <c r="I44" s="9">
        <v>1.1240705865749296</v>
      </c>
      <c r="J44" s="9">
        <v>1.3905457341755585</v>
      </c>
      <c r="K44" s="9">
        <v>0.83039258315464526</v>
      </c>
      <c r="L44" s="9">
        <v>-1.0229500304007522</v>
      </c>
      <c r="M44" s="35" t="s">
        <v>95</v>
      </c>
      <c r="N44" s="9">
        <f t="shared" si="13"/>
        <v>4.9403808096990387</v>
      </c>
      <c r="O44" s="9">
        <f t="shared" si="14"/>
        <v>12.574030862450476</v>
      </c>
      <c r="P44" s="9">
        <f t="shared" si="15"/>
        <v>16.029820431024564</v>
      </c>
      <c r="Q44" s="9">
        <f t="shared" si="16"/>
        <v>8.7477321579211047</v>
      </c>
      <c r="R44" s="9">
        <f t="shared" si="17"/>
        <v>4.3461667396933708</v>
      </c>
      <c r="S44" s="9">
        <f t="shared" si="18"/>
        <v>4.3461667396933708</v>
      </c>
      <c r="T44">
        <f t="shared" si="19"/>
        <v>5</v>
      </c>
      <c r="V44" s="36" t="s">
        <v>105</v>
      </c>
      <c r="W44">
        <v>5</v>
      </c>
      <c r="Y44" s="35" t="s">
        <v>95</v>
      </c>
      <c r="Z44" s="37" t="str">
        <f t="shared" si="20"/>
        <v/>
      </c>
      <c r="AA44" s="37" t="str">
        <f t="shared" si="20"/>
        <v/>
      </c>
      <c r="AB44" s="37" t="str">
        <f t="shared" si="20"/>
        <v/>
      </c>
      <c r="AC44" s="37" t="str">
        <f t="shared" si="20"/>
        <v/>
      </c>
      <c r="AD44" s="37" t="str">
        <f t="shared" si="20"/>
        <v/>
      </c>
      <c r="AE44" s="38" t="str">
        <f t="shared" si="21"/>
        <v/>
      </c>
      <c r="AF44" s="38" t="str">
        <f t="shared" si="21"/>
        <v/>
      </c>
      <c r="AG44" s="38" t="str">
        <f t="shared" si="21"/>
        <v/>
      </c>
      <c r="AH44" s="38" t="str">
        <f t="shared" si="21"/>
        <v/>
      </c>
      <c r="AI44" s="38" t="str">
        <f t="shared" si="21"/>
        <v/>
      </c>
      <c r="AJ44" s="39" t="str">
        <f t="shared" si="22"/>
        <v/>
      </c>
      <c r="AK44" s="39" t="str">
        <f t="shared" si="22"/>
        <v/>
      </c>
      <c r="AL44" s="39" t="str">
        <f t="shared" si="22"/>
        <v/>
      </c>
      <c r="AM44" s="39" t="str">
        <f t="shared" si="22"/>
        <v/>
      </c>
      <c r="AN44" s="39" t="str">
        <f t="shared" si="22"/>
        <v/>
      </c>
      <c r="AO44" s="40" t="str">
        <f t="shared" si="23"/>
        <v/>
      </c>
      <c r="AP44" s="40" t="str">
        <f t="shared" si="23"/>
        <v/>
      </c>
      <c r="AQ44" s="40" t="str">
        <f t="shared" si="23"/>
        <v/>
      </c>
      <c r="AR44" s="40" t="str">
        <f t="shared" si="23"/>
        <v/>
      </c>
      <c r="AS44" s="40" t="str">
        <f t="shared" si="23"/>
        <v/>
      </c>
      <c r="AT44" s="41">
        <f t="shared" si="24"/>
        <v>4.9403808096990387</v>
      </c>
      <c r="AU44" s="41">
        <f t="shared" si="24"/>
        <v>12.574030862450476</v>
      </c>
      <c r="AV44" s="41">
        <f t="shared" si="24"/>
        <v>16.029820431024564</v>
      </c>
      <c r="AW44" s="41">
        <f t="shared" si="24"/>
        <v>8.7477321579211047</v>
      </c>
      <c r="AX44" s="41">
        <f t="shared" si="24"/>
        <v>4.3461667396933708</v>
      </c>
    </row>
    <row r="45" spans="1:50" x14ac:dyDescent="0.25">
      <c r="A45" t="s">
        <v>106</v>
      </c>
      <c r="B45">
        <v>25</v>
      </c>
      <c r="C45">
        <v>34</v>
      </c>
      <c r="D45">
        <v>10</v>
      </c>
      <c r="E45">
        <v>86</v>
      </c>
      <c r="F45">
        <v>40</v>
      </c>
      <c r="G45" t="s">
        <v>106</v>
      </c>
      <c r="H45" s="9">
        <v>0.71877228187814424</v>
      </c>
      <c r="I45" s="9">
        <v>-0.20764972222380232</v>
      </c>
      <c r="J45" s="9">
        <v>-1.5738843321219587</v>
      </c>
      <c r="K45" s="9">
        <v>1.2768402085066051</v>
      </c>
      <c r="L45" s="9">
        <v>-0.9400529452791353</v>
      </c>
      <c r="M45" s="35" t="s">
        <v>97</v>
      </c>
      <c r="N45" s="9">
        <f t="shared" si="13"/>
        <v>6.8128956169181825</v>
      </c>
      <c r="O45" s="9">
        <f t="shared" si="14"/>
        <v>18.95712520602132</v>
      </c>
      <c r="P45" s="9">
        <f t="shared" si="15"/>
        <v>19.370306900573258</v>
      </c>
      <c r="Q45" s="9">
        <f t="shared" si="16"/>
        <v>13.13661083519608</v>
      </c>
      <c r="R45" s="9">
        <f t="shared" si="17"/>
        <v>8.7448986885705864</v>
      </c>
      <c r="S45" s="9">
        <f t="shared" si="18"/>
        <v>6.8128956169181825</v>
      </c>
      <c r="T45">
        <f t="shared" si="19"/>
        <v>1</v>
      </c>
      <c r="V45" s="36" t="s">
        <v>42</v>
      </c>
      <c r="W45">
        <v>4</v>
      </c>
      <c r="Y45" s="35" t="s">
        <v>97</v>
      </c>
      <c r="Z45" s="37">
        <f t="shared" si="20"/>
        <v>6.8128956169181825</v>
      </c>
      <c r="AA45" s="37">
        <f t="shared" si="20"/>
        <v>18.95712520602132</v>
      </c>
      <c r="AB45" s="37">
        <f t="shared" si="20"/>
        <v>19.370306900573258</v>
      </c>
      <c r="AC45" s="37">
        <f t="shared" si="20"/>
        <v>13.13661083519608</v>
      </c>
      <c r="AD45" s="37">
        <f t="shared" si="20"/>
        <v>8.7448986885705864</v>
      </c>
      <c r="AE45" s="38" t="str">
        <f t="shared" si="21"/>
        <v/>
      </c>
      <c r="AF45" s="38" t="str">
        <f t="shared" si="21"/>
        <v/>
      </c>
      <c r="AG45" s="38" t="str">
        <f t="shared" si="21"/>
        <v/>
      </c>
      <c r="AH45" s="38" t="str">
        <f t="shared" si="21"/>
        <v/>
      </c>
      <c r="AI45" s="38" t="str">
        <f t="shared" si="21"/>
        <v/>
      </c>
      <c r="AJ45" s="39" t="str">
        <f t="shared" si="22"/>
        <v/>
      </c>
      <c r="AK45" s="39" t="str">
        <f t="shared" si="22"/>
        <v/>
      </c>
      <c r="AL45" s="39" t="str">
        <f t="shared" si="22"/>
        <v/>
      </c>
      <c r="AM45" s="39" t="str">
        <f t="shared" si="22"/>
        <v/>
      </c>
      <c r="AN45" s="39" t="str">
        <f t="shared" si="22"/>
        <v/>
      </c>
      <c r="AO45" s="40" t="str">
        <f t="shared" si="23"/>
        <v/>
      </c>
      <c r="AP45" s="40" t="str">
        <f t="shared" si="23"/>
        <v/>
      </c>
      <c r="AQ45" s="40" t="str">
        <f t="shared" si="23"/>
        <v/>
      </c>
      <c r="AR45" s="40" t="str">
        <f t="shared" si="23"/>
        <v/>
      </c>
      <c r="AS45" s="40" t="str">
        <f t="shared" si="23"/>
        <v/>
      </c>
      <c r="AT45" s="41" t="str">
        <f t="shared" si="24"/>
        <v/>
      </c>
      <c r="AU45" s="41" t="str">
        <f t="shared" si="24"/>
        <v/>
      </c>
      <c r="AV45" s="41" t="str">
        <f t="shared" si="24"/>
        <v/>
      </c>
      <c r="AW45" s="41" t="str">
        <f t="shared" si="24"/>
        <v/>
      </c>
      <c r="AX45" s="41" t="str">
        <f t="shared" si="24"/>
        <v/>
      </c>
    </row>
    <row r="46" spans="1:50" x14ac:dyDescent="0.25">
      <c r="A46" t="s">
        <v>107</v>
      </c>
      <c r="B46">
        <v>25</v>
      </c>
      <c r="C46">
        <v>65</v>
      </c>
      <c r="D46">
        <v>34</v>
      </c>
      <c r="E46">
        <v>35</v>
      </c>
      <c r="F46">
        <v>45</v>
      </c>
      <c r="G46" t="s">
        <v>107</v>
      </c>
      <c r="H46" s="9">
        <v>0.71877228187814424</v>
      </c>
      <c r="I46" s="9">
        <v>1.3213624841747418</v>
      </c>
      <c r="J46" s="9">
        <v>-0.47932553841210612</v>
      </c>
      <c r="K46" s="9">
        <v>-1.00004268078839</v>
      </c>
      <c r="L46" s="9">
        <v>-0.52556751967105109</v>
      </c>
      <c r="M46" s="35" t="s">
        <v>99</v>
      </c>
      <c r="N46" s="9">
        <f t="shared" si="13"/>
        <v>13.015665457024951</v>
      </c>
      <c r="O46" s="9">
        <f t="shared" si="14"/>
        <v>11.721921793630917</v>
      </c>
      <c r="P46" s="9">
        <f t="shared" si="15"/>
        <v>13.701778484233913</v>
      </c>
      <c r="Q46" s="9">
        <f t="shared" si="16"/>
        <v>15.711464045932681</v>
      </c>
      <c r="R46" s="9">
        <f t="shared" si="17"/>
        <v>8.2918820553506762</v>
      </c>
      <c r="S46" s="9">
        <f t="shared" si="18"/>
        <v>8.2918820553506762</v>
      </c>
      <c r="T46">
        <f t="shared" si="19"/>
        <v>5</v>
      </c>
      <c r="V46" s="36" t="s">
        <v>108</v>
      </c>
      <c r="W46">
        <v>5</v>
      </c>
      <c r="Y46" s="35" t="s">
        <v>99</v>
      </c>
      <c r="Z46" s="37" t="str">
        <f t="shared" si="20"/>
        <v/>
      </c>
      <c r="AA46" s="37" t="str">
        <f t="shared" si="20"/>
        <v/>
      </c>
      <c r="AB46" s="37" t="str">
        <f t="shared" si="20"/>
        <v/>
      </c>
      <c r="AC46" s="37" t="str">
        <f t="shared" si="20"/>
        <v/>
      </c>
      <c r="AD46" s="37" t="str">
        <f t="shared" si="20"/>
        <v/>
      </c>
      <c r="AE46" s="38" t="str">
        <f t="shared" si="21"/>
        <v/>
      </c>
      <c r="AF46" s="38" t="str">
        <f t="shared" si="21"/>
        <v/>
      </c>
      <c r="AG46" s="38" t="str">
        <f t="shared" si="21"/>
        <v/>
      </c>
      <c r="AH46" s="38" t="str">
        <f t="shared" si="21"/>
        <v/>
      </c>
      <c r="AI46" s="38" t="str">
        <f t="shared" si="21"/>
        <v/>
      </c>
      <c r="AJ46" s="39" t="str">
        <f t="shared" si="22"/>
        <v/>
      </c>
      <c r="AK46" s="39" t="str">
        <f t="shared" si="22"/>
        <v/>
      </c>
      <c r="AL46" s="39" t="str">
        <f t="shared" si="22"/>
        <v/>
      </c>
      <c r="AM46" s="39" t="str">
        <f t="shared" si="22"/>
        <v/>
      </c>
      <c r="AN46" s="39" t="str">
        <f t="shared" si="22"/>
        <v/>
      </c>
      <c r="AO46" s="40" t="str">
        <f t="shared" si="23"/>
        <v/>
      </c>
      <c r="AP46" s="40" t="str">
        <f t="shared" si="23"/>
        <v/>
      </c>
      <c r="AQ46" s="40" t="str">
        <f t="shared" si="23"/>
        <v/>
      </c>
      <c r="AR46" s="40" t="str">
        <f t="shared" si="23"/>
        <v/>
      </c>
      <c r="AS46" s="40" t="str">
        <f t="shared" si="23"/>
        <v/>
      </c>
      <c r="AT46" s="41">
        <f t="shared" si="24"/>
        <v>13.015665457024951</v>
      </c>
      <c r="AU46" s="41">
        <f t="shared" si="24"/>
        <v>11.721921793630917</v>
      </c>
      <c r="AV46" s="41">
        <f t="shared" si="24"/>
        <v>13.701778484233913</v>
      </c>
      <c r="AW46" s="41">
        <f t="shared" si="24"/>
        <v>15.711464045932681</v>
      </c>
      <c r="AX46" s="41">
        <f t="shared" si="24"/>
        <v>8.2918820553506762</v>
      </c>
    </row>
    <row r="47" spans="1:50" x14ac:dyDescent="0.25">
      <c r="A47" t="s">
        <v>109</v>
      </c>
      <c r="B47">
        <v>25</v>
      </c>
      <c r="C47">
        <v>6</v>
      </c>
      <c r="D47">
        <v>13</v>
      </c>
      <c r="E47">
        <v>89</v>
      </c>
      <c r="F47">
        <v>57</v>
      </c>
      <c r="G47" t="s">
        <v>109</v>
      </c>
      <c r="H47" s="9">
        <v>0.71877228187814424</v>
      </c>
      <c r="I47" s="9">
        <v>-1.5886930054224873</v>
      </c>
      <c r="J47" s="9">
        <v>-1.4370644829082271</v>
      </c>
      <c r="K47" s="9">
        <v>1.4107744961121931</v>
      </c>
      <c r="L47" s="9">
        <v>0.46919750178835107</v>
      </c>
      <c r="M47" s="35" t="s">
        <v>101</v>
      </c>
      <c r="N47" s="9">
        <f t="shared" si="13"/>
        <v>9.0920528086137669</v>
      </c>
      <c r="O47" s="9">
        <f t="shared" si="14"/>
        <v>18.908634654103704</v>
      </c>
      <c r="P47" s="9">
        <f t="shared" si="15"/>
        <v>14.090973491399625</v>
      </c>
      <c r="Q47" s="9">
        <f t="shared" si="16"/>
        <v>13.939187674626812</v>
      </c>
      <c r="R47" s="9">
        <f t="shared" si="17"/>
        <v>10.4752745119208</v>
      </c>
      <c r="S47" s="9">
        <f t="shared" si="18"/>
        <v>9.0920528086137669</v>
      </c>
      <c r="T47">
        <f t="shared" si="19"/>
        <v>1</v>
      </c>
      <c r="V47" s="36" t="s">
        <v>110</v>
      </c>
      <c r="W47">
        <v>5</v>
      </c>
      <c r="Y47" s="35" t="s">
        <v>101</v>
      </c>
      <c r="Z47" s="37">
        <f t="shared" si="20"/>
        <v>9.0920528086137669</v>
      </c>
      <c r="AA47" s="37">
        <f t="shared" si="20"/>
        <v>18.908634654103704</v>
      </c>
      <c r="AB47" s="37">
        <f t="shared" si="20"/>
        <v>14.090973491399625</v>
      </c>
      <c r="AC47" s="37">
        <f t="shared" si="20"/>
        <v>13.939187674626812</v>
      </c>
      <c r="AD47" s="37">
        <f t="shared" si="20"/>
        <v>10.4752745119208</v>
      </c>
      <c r="AE47" s="38" t="str">
        <f t="shared" si="21"/>
        <v/>
      </c>
      <c r="AF47" s="38" t="str">
        <f t="shared" si="21"/>
        <v/>
      </c>
      <c r="AG47" s="38" t="str">
        <f t="shared" si="21"/>
        <v/>
      </c>
      <c r="AH47" s="38" t="str">
        <f t="shared" si="21"/>
        <v/>
      </c>
      <c r="AI47" s="38" t="str">
        <f t="shared" si="21"/>
        <v/>
      </c>
      <c r="AJ47" s="39" t="str">
        <f t="shared" si="22"/>
        <v/>
      </c>
      <c r="AK47" s="39" t="str">
        <f t="shared" si="22"/>
        <v/>
      </c>
      <c r="AL47" s="39" t="str">
        <f t="shared" si="22"/>
        <v/>
      </c>
      <c r="AM47" s="39" t="str">
        <f t="shared" si="22"/>
        <v/>
      </c>
      <c r="AN47" s="39" t="str">
        <f t="shared" si="22"/>
        <v/>
      </c>
      <c r="AO47" s="40" t="str">
        <f t="shared" si="23"/>
        <v/>
      </c>
      <c r="AP47" s="40" t="str">
        <f t="shared" si="23"/>
        <v/>
      </c>
      <c r="AQ47" s="40" t="str">
        <f t="shared" si="23"/>
        <v/>
      </c>
      <c r="AR47" s="40" t="str">
        <f t="shared" si="23"/>
        <v/>
      </c>
      <c r="AS47" s="40" t="str">
        <f t="shared" si="23"/>
        <v/>
      </c>
      <c r="AT47" s="41" t="str">
        <f t="shared" si="24"/>
        <v/>
      </c>
      <c r="AU47" s="41" t="str">
        <f t="shared" si="24"/>
        <v/>
      </c>
      <c r="AV47" s="41" t="str">
        <f t="shared" si="24"/>
        <v/>
      </c>
      <c r="AW47" s="41" t="str">
        <f t="shared" si="24"/>
        <v/>
      </c>
      <c r="AX47" s="41" t="str">
        <f t="shared" si="24"/>
        <v/>
      </c>
    </row>
    <row r="48" spans="1:50" x14ac:dyDescent="0.25">
      <c r="A48" t="s">
        <v>111</v>
      </c>
      <c r="B48">
        <v>16</v>
      </c>
      <c r="C48">
        <v>13</v>
      </c>
      <c r="D48">
        <v>35</v>
      </c>
      <c r="E48">
        <v>87</v>
      </c>
      <c r="F48">
        <v>34</v>
      </c>
      <c r="G48" t="s">
        <v>111</v>
      </c>
      <c r="H48" s="9">
        <v>-0.65760017278213223</v>
      </c>
      <c r="I48" s="9">
        <v>-1.243432184622816</v>
      </c>
      <c r="J48" s="9">
        <v>-0.43371892200752893</v>
      </c>
      <c r="K48" s="9">
        <v>1.3214849710418011</v>
      </c>
      <c r="L48" s="9">
        <v>-1.4374354560088365</v>
      </c>
      <c r="M48" s="35" t="s">
        <v>103</v>
      </c>
      <c r="N48" s="9">
        <f t="shared" si="13"/>
        <v>4.5738445040158746</v>
      </c>
      <c r="O48" s="9">
        <f t="shared" si="14"/>
        <v>14.334371362953656</v>
      </c>
      <c r="P48" s="9">
        <f t="shared" si="15"/>
        <v>18.888666486575847</v>
      </c>
      <c r="Q48" s="9">
        <f t="shared" si="16"/>
        <v>3.6211515112861976</v>
      </c>
      <c r="R48" s="9">
        <f t="shared" si="17"/>
        <v>9.3712845052268676</v>
      </c>
      <c r="S48" s="9">
        <f t="shared" si="18"/>
        <v>3.6211515112861976</v>
      </c>
      <c r="T48">
        <f t="shared" si="19"/>
        <v>4</v>
      </c>
      <c r="V48" s="36" t="s">
        <v>112</v>
      </c>
      <c r="W48">
        <v>5</v>
      </c>
      <c r="Y48" s="35" t="s">
        <v>103</v>
      </c>
      <c r="Z48" s="37" t="str">
        <f t="shared" si="20"/>
        <v/>
      </c>
      <c r="AA48" s="37" t="str">
        <f t="shared" si="20"/>
        <v/>
      </c>
      <c r="AB48" s="37" t="str">
        <f t="shared" si="20"/>
        <v/>
      </c>
      <c r="AC48" s="37" t="str">
        <f t="shared" si="20"/>
        <v/>
      </c>
      <c r="AD48" s="37" t="str">
        <f t="shared" si="20"/>
        <v/>
      </c>
      <c r="AE48" s="38" t="str">
        <f t="shared" si="21"/>
        <v/>
      </c>
      <c r="AF48" s="38" t="str">
        <f t="shared" si="21"/>
        <v/>
      </c>
      <c r="AG48" s="38" t="str">
        <f t="shared" si="21"/>
        <v/>
      </c>
      <c r="AH48" s="38" t="str">
        <f t="shared" si="21"/>
        <v/>
      </c>
      <c r="AI48" s="38" t="str">
        <f t="shared" si="21"/>
        <v/>
      </c>
      <c r="AJ48" s="39" t="str">
        <f t="shared" si="22"/>
        <v/>
      </c>
      <c r="AK48" s="39" t="str">
        <f t="shared" si="22"/>
        <v/>
      </c>
      <c r="AL48" s="39" t="str">
        <f t="shared" si="22"/>
        <v/>
      </c>
      <c r="AM48" s="39" t="str">
        <f t="shared" si="22"/>
        <v/>
      </c>
      <c r="AN48" s="39" t="str">
        <f t="shared" si="22"/>
        <v/>
      </c>
      <c r="AO48" s="40">
        <f t="shared" si="23"/>
        <v>4.5738445040158746</v>
      </c>
      <c r="AP48" s="40">
        <f t="shared" si="23"/>
        <v>14.334371362953656</v>
      </c>
      <c r="AQ48" s="40">
        <f t="shared" si="23"/>
        <v>18.888666486575847</v>
      </c>
      <c r="AR48" s="40">
        <f t="shared" si="23"/>
        <v>3.6211515112861976</v>
      </c>
      <c r="AS48" s="40">
        <f t="shared" si="23"/>
        <v>9.3712845052268676</v>
      </c>
      <c r="AT48" s="41" t="str">
        <f t="shared" si="24"/>
        <v/>
      </c>
      <c r="AU48" s="41" t="str">
        <f t="shared" si="24"/>
        <v/>
      </c>
      <c r="AV48" s="41" t="str">
        <f t="shared" si="24"/>
        <v/>
      </c>
      <c r="AW48" s="41" t="str">
        <f t="shared" si="24"/>
        <v/>
      </c>
      <c r="AX48" s="41" t="str">
        <f t="shared" si="24"/>
        <v/>
      </c>
    </row>
    <row r="49" spans="1:50" x14ac:dyDescent="0.25">
      <c r="A49" t="s">
        <v>113</v>
      </c>
      <c r="B49">
        <v>19</v>
      </c>
      <c r="C49">
        <v>44</v>
      </c>
      <c r="D49">
        <v>16</v>
      </c>
      <c r="E49">
        <v>80</v>
      </c>
      <c r="F49">
        <v>68</v>
      </c>
      <c r="G49" t="s">
        <v>113</v>
      </c>
      <c r="H49" s="9">
        <v>-0.19880935456204005</v>
      </c>
      <c r="I49" s="9">
        <v>0.285580021775728</v>
      </c>
      <c r="J49" s="9">
        <v>-1.3002446336944955</v>
      </c>
      <c r="K49" s="9">
        <v>1.0089716332954293</v>
      </c>
      <c r="L49" s="9">
        <v>1.3810654381261365</v>
      </c>
      <c r="M49" s="35" t="s">
        <v>105</v>
      </c>
      <c r="N49" s="9">
        <f t="shared" si="13"/>
        <v>13.000026307597265</v>
      </c>
      <c r="O49" s="9">
        <f t="shared" si="14"/>
        <v>22.335004998416778</v>
      </c>
      <c r="P49" s="9">
        <f t="shared" si="15"/>
        <v>15.381049036702162</v>
      </c>
      <c r="Q49" s="9">
        <f t="shared" si="16"/>
        <v>15.637739041466244</v>
      </c>
      <c r="R49" s="9">
        <f t="shared" si="17"/>
        <v>10.78652583266752</v>
      </c>
      <c r="S49" s="9">
        <f t="shared" si="18"/>
        <v>10.78652583266752</v>
      </c>
      <c r="T49">
        <f t="shared" si="19"/>
        <v>5</v>
      </c>
      <c r="V49" s="36" t="s">
        <v>114</v>
      </c>
      <c r="W49">
        <v>4</v>
      </c>
      <c r="Y49" s="35" t="s">
        <v>105</v>
      </c>
      <c r="Z49" s="37" t="str">
        <f t="shared" si="20"/>
        <v/>
      </c>
      <c r="AA49" s="37" t="str">
        <f t="shared" si="20"/>
        <v/>
      </c>
      <c r="AB49" s="37" t="str">
        <f t="shared" si="20"/>
        <v/>
      </c>
      <c r="AC49" s="37" t="str">
        <f t="shared" si="20"/>
        <v/>
      </c>
      <c r="AD49" s="37" t="str">
        <f t="shared" si="20"/>
        <v/>
      </c>
      <c r="AE49" s="38" t="str">
        <f t="shared" si="21"/>
        <v/>
      </c>
      <c r="AF49" s="38" t="str">
        <f t="shared" si="21"/>
        <v/>
      </c>
      <c r="AG49" s="38" t="str">
        <f t="shared" si="21"/>
        <v/>
      </c>
      <c r="AH49" s="38" t="str">
        <f t="shared" si="21"/>
        <v/>
      </c>
      <c r="AI49" s="38" t="str">
        <f t="shared" si="21"/>
        <v/>
      </c>
      <c r="AJ49" s="39" t="str">
        <f t="shared" si="22"/>
        <v/>
      </c>
      <c r="AK49" s="39" t="str">
        <f t="shared" si="22"/>
        <v/>
      </c>
      <c r="AL49" s="39" t="str">
        <f t="shared" si="22"/>
        <v/>
      </c>
      <c r="AM49" s="39" t="str">
        <f t="shared" si="22"/>
        <v/>
      </c>
      <c r="AN49" s="39" t="str">
        <f t="shared" si="22"/>
        <v/>
      </c>
      <c r="AO49" s="40" t="str">
        <f t="shared" si="23"/>
        <v/>
      </c>
      <c r="AP49" s="40" t="str">
        <f t="shared" si="23"/>
        <v/>
      </c>
      <c r="AQ49" s="40" t="str">
        <f t="shared" si="23"/>
        <v/>
      </c>
      <c r="AR49" s="40" t="str">
        <f t="shared" si="23"/>
        <v/>
      </c>
      <c r="AS49" s="40" t="str">
        <f t="shared" si="23"/>
        <v/>
      </c>
      <c r="AT49" s="41">
        <f t="shared" si="24"/>
        <v>13.000026307597265</v>
      </c>
      <c r="AU49" s="41">
        <f t="shared" si="24"/>
        <v>22.335004998416778</v>
      </c>
      <c r="AV49" s="41">
        <f t="shared" si="24"/>
        <v>15.381049036702162</v>
      </c>
      <c r="AW49" s="41">
        <f t="shared" si="24"/>
        <v>15.637739041466244</v>
      </c>
      <c r="AX49" s="41">
        <f t="shared" si="24"/>
        <v>10.78652583266752</v>
      </c>
    </row>
    <row r="50" spans="1:50" x14ac:dyDescent="0.25">
      <c r="A50" t="s">
        <v>115</v>
      </c>
      <c r="B50">
        <v>17</v>
      </c>
      <c r="C50">
        <v>75</v>
      </c>
      <c r="D50">
        <v>52</v>
      </c>
      <c r="E50">
        <v>81</v>
      </c>
      <c r="F50">
        <v>53</v>
      </c>
      <c r="G50" t="s">
        <v>115</v>
      </c>
      <c r="H50" s="9">
        <v>-0.50466990004210155</v>
      </c>
      <c r="I50" s="9">
        <v>1.8145922281742721</v>
      </c>
      <c r="J50" s="9">
        <v>0.3415935568702832</v>
      </c>
      <c r="K50" s="9">
        <v>1.0536163958306253</v>
      </c>
      <c r="L50" s="9">
        <v>0.13760916130188369</v>
      </c>
      <c r="M50" s="35" t="s">
        <v>108</v>
      </c>
      <c r="N50" s="9">
        <f t="shared" si="13"/>
        <v>9.429271097554734</v>
      </c>
      <c r="O50" s="9">
        <f t="shared" si="14"/>
        <v>20.029796090234328</v>
      </c>
      <c r="P50" s="9">
        <f t="shared" si="15"/>
        <v>18.429245371726381</v>
      </c>
      <c r="Q50" s="9">
        <f t="shared" si="16"/>
        <v>13.9009521206887</v>
      </c>
      <c r="R50" s="9">
        <f t="shared" si="17"/>
        <v>7.0709970690763173</v>
      </c>
      <c r="S50" s="9">
        <f t="shared" si="18"/>
        <v>7.0709970690763173</v>
      </c>
      <c r="T50">
        <f t="shared" si="19"/>
        <v>5</v>
      </c>
      <c r="V50" s="36" t="s">
        <v>116</v>
      </c>
      <c r="W50">
        <v>4</v>
      </c>
      <c r="Y50" s="35" t="s">
        <v>108</v>
      </c>
      <c r="Z50" s="37" t="str">
        <f t="shared" si="20"/>
        <v/>
      </c>
      <c r="AA50" s="37" t="str">
        <f t="shared" si="20"/>
        <v/>
      </c>
      <c r="AB50" s="37" t="str">
        <f t="shared" si="20"/>
        <v/>
      </c>
      <c r="AC50" s="37" t="str">
        <f t="shared" si="20"/>
        <v/>
      </c>
      <c r="AD50" s="37" t="str">
        <f t="shared" si="20"/>
        <v/>
      </c>
      <c r="AE50" s="38" t="str">
        <f t="shared" si="21"/>
        <v/>
      </c>
      <c r="AF50" s="38" t="str">
        <f t="shared" si="21"/>
        <v/>
      </c>
      <c r="AG50" s="38" t="str">
        <f t="shared" si="21"/>
        <v/>
      </c>
      <c r="AH50" s="38" t="str">
        <f t="shared" si="21"/>
        <v/>
      </c>
      <c r="AI50" s="38" t="str">
        <f t="shared" si="21"/>
        <v/>
      </c>
      <c r="AJ50" s="39" t="str">
        <f t="shared" si="22"/>
        <v/>
      </c>
      <c r="AK50" s="39" t="str">
        <f t="shared" si="22"/>
        <v/>
      </c>
      <c r="AL50" s="39" t="str">
        <f t="shared" si="22"/>
        <v/>
      </c>
      <c r="AM50" s="39" t="str">
        <f t="shared" si="22"/>
        <v/>
      </c>
      <c r="AN50" s="39" t="str">
        <f t="shared" si="22"/>
        <v/>
      </c>
      <c r="AO50" s="40" t="str">
        <f t="shared" si="23"/>
        <v/>
      </c>
      <c r="AP50" s="40" t="str">
        <f t="shared" si="23"/>
        <v/>
      </c>
      <c r="AQ50" s="40" t="str">
        <f t="shared" si="23"/>
        <v/>
      </c>
      <c r="AR50" s="40" t="str">
        <f t="shared" si="23"/>
        <v/>
      </c>
      <c r="AS50" s="40" t="str">
        <f t="shared" si="23"/>
        <v/>
      </c>
      <c r="AT50" s="41">
        <f t="shared" si="24"/>
        <v>9.429271097554734</v>
      </c>
      <c r="AU50" s="41">
        <f t="shared" si="24"/>
        <v>20.029796090234328</v>
      </c>
      <c r="AV50" s="41">
        <f t="shared" si="24"/>
        <v>18.429245371726381</v>
      </c>
      <c r="AW50" s="41">
        <f t="shared" si="24"/>
        <v>13.9009521206887</v>
      </c>
      <c r="AX50" s="41">
        <f t="shared" si="24"/>
        <v>7.0709970690763173</v>
      </c>
    </row>
    <row r="51" spans="1:50" x14ac:dyDescent="0.25">
      <c r="A51" t="s">
        <v>117</v>
      </c>
      <c r="B51">
        <v>14</v>
      </c>
      <c r="C51">
        <v>72</v>
      </c>
      <c r="D51">
        <v>52</v>
      </c>
      <c r="E51">
        <v>66</v>
      </c>
      <c r="F51">
        <v>34</v>
      </c>
      <c r="G51" t="s">
        <v>117</v>
      </c>
      <c r="H51" s="9">
        <v>-0.9634607182621937</v>
      </c>
      <c r="I51" s="9">
        <v>1.666623304974413</v>
      </c>
      <c r="J51" s="9">
        <v>0.3415935568702832</v>
      </c>
      <c r="K51" s="9">
        <v>0.3839449578026855</v>
      </c>
      <c r="L51" s="9">
        <v>-1.4374354560088365</v>
      </c>
      <c r="M51" s="35" t="s">
        <v>110</v>
      </c>
      <c r="N51" s="9">
        <f t="shared" si="13"/>
        <v>10.119723533789298</v>
      </c>
      <c r="O51" s="9">
        <f t="shared" si="14"/>
        <v>17.420002884656281</v>
      </c>
      <c r="P51" s="9">
        <f t="shared" si="15"/>
        <v>23.312932900032571</v>
      </c>
      <c r="Q51" s="9">
        <f t="shared" si="16"/>
        <v>10.018613361912541</v>
      </c>
      <c r="R51" s="9">
        <f t="shared" si="17"/>
        <v>9.8926145033864525</v>
      </c>
      <c r="S51" s="9">
        <f t="shared" si="18"/>
        <v>9.8926145033864525</v>
      </c>
      <c r="T51">
        <f t="shared" si="19"/>
        <v>5</v>
      </c>
      <c r="V51" s="36" t="s">
        <v>118</v>
      </c>
      <c r="W51">
        <v>4</v>
      </c>
      <c r="Y51" s="35" t="s">
        <v>110</v>
      </c>
      <c r="Z51" s="37" t="str">
        <f t="shared" si="20"/>
        <v/>
      </c>
      <c r="AA51" s="37" t="str">
        <f t="shared" si="20"/>
        <v/>
      </c>
      <c r="AB51" s="37" t="str">
        <f t="shared" si="20"/>
        <v/>
      </c>
      <c r="AC51" s="37" t="str">
        <f t="shared" si="20"/>
        <v/>
      </c>
      <c r="AD51" s="37" t="str">
        <f t="shared" si="20"/>
        <v/>
      </c>
      <c r="AE51" s="38" t="str">
        <f t="shared" si="21"/>
        <v/>
      </c>
      <c r="AF51" s="38" t="str">
        <f t="shared" si="21"/>
        <v/>
      </c>
      <c r="AG51" s="38" t="str">
        <f t="shared" si="21"/>
        <v/>
      </c>
      <c r="AH51" s="38" t="str">
        <f t="shared" si="21"/>
        <v/>
      </c>
      <c r="AI51" s="38" t="str">
        <f t="shared" si="21"/>
        <v/>
      </c>
      <c r="AJ51" s="39" t="str">
        <f t="shared" si="22"/>
        <v/>
      </c>
      <c r="AK51" s="39" t="str">
        <f t="shared" si="22"/>
        <v/>
      </c>
      <c r="AL51" s="39" t="str">
        <f t="shared" si="22"/>
        <v/>
      </c>
      <c r="AM51" s="39" t="str">
        <f t="shared" si="22"/>
        <v/>
      </c>
      <c r="AN51" s="39" t="str">
        <f t="shared" si="22"/>
        <v/>
      </c>
      <c r="AO51" s="40" t="str">
        <f t="shared" si="23"/>
        <v/>
      </c>
      <c r="AP51" s="40" t="str">
        <f t="shared" si="23"/>
        <v/>
      </c>
      <c r="AQ51" s="40" t="str">
        <f t="shared" si="23"/>
        <v/>
      </c>
      <c r="AR51" s="40" t="str">
        <f t="shared" si="23"/>
        <v/>
      </c>
      <c r="AS51" s="40" t="str">
        <f t="shared" si="23"/>
        <v/>
      </c>
      <c r="AT51" s="41">
        <f t="shared" si="24"/>
        <v>10.119723533789298</v>
      </c>
      <c r="AU51" s="41">
        <f t="shared" si="24"/>
        <v>17.420002884656281</v>
      </c>
      <c r="AV51" s="41">
        <f t="shared" si="24"/>
        <v>23.312932900032571</v>
      </c>
      <c r="AW51" s="41">
        <f t="shared" si="24"/>
        <v>10.018613361912541</v>
      </c>
      <c r="AX51" s="41">
        <f t="shared" si="24"/>
        <v>9.8926145033864525</v>
      </c>
    </row>
    <row r="52" spans="1:50" x14ac:dyDescent="0.25">
      <c r="A52" t="s">
        <v>119</v>
      </c>
      <c r="B52">
        <v>27</v>
      </c>
      <c r="C52">
        <v>48</v>
      </c>
      <c r="D52">
        <v>73</v>
      </c>
      <c r="E52">
        <v>92</v>
      </c>
      <c r="F52">
        <v>65</v>
      </c>
      <c r="G52" t="s">
        <v>119</v>
      </c>
      <c r="H52" s="9">
        <v>1.0246328273582057</v>
      </c>
      <c r="I52" s="9">
        <v>0.48287191937554014</v>
      </c>
      <c r="J52" s="9">
        <v>1.2993325013664041</v>
      </c>
      <c r="K52" s="9">
        <v>1.5447087837177811</v>
      </c>
      <c r="L52" s="9">
        <v>1.1323741827612859</v>
      </c>
      <c r="M52" s="35" t="s">
        <v>112</v>
      </c>
      <c r="N52" s="9">
        <f t="shared" si="13"/>
        <v>6.0263177749157295</v>
      </c>
      <c r="O52" s="9">
        <f t="shared" si="14"/>
        <v>15.799196106475414</v>
      </c>
      <c r="P52" s="9">
        <f t="shared" si="15"/>
        <v>8.4887587688356572</v>
      </c>
      <c r="Q52" s="9">
        <f t="shared" si="16"/>
        <v>17.548505713643294</v>
      </c>
      <c r="R52" s="9">
        <f t="shared" si="17"/>
        <v>2.5444439776577443</v>
      </c>
      <c r="S52" s="9">
        <f t="shared" si="18"/>
        <v>2.5444439776577443</v>
      </c>
      <c r="T52">
        <f t="shared" si="19"/>
        <v>5</v>
      </c>
      <c r="V52" s="36" t="s">
        <v>120</v>
      </c>
      <c r="W52">
        <v>3</v>
      </c>
      <c r="Y52" s="35" t="s">
        <v>112</v>
      </c>
      <c r="Z52" s="37" t="str">
        <f t="shared" si="20"/>
        <v/>
      </c>
      <c r="AA52" s="37" t="str">
        <f t="shared" si="20"/>
        <v/>
      </c>
      <c r="AB52" s="37" t="str">
        <f t="shared" si="20"/>
        <v/>
      </c>
      <c r="AC52" s="37" t="str">
        <f t="shared" si="20"/>
        <v/>
      </c>
      <c r="AD52" s="37" t="str">
        <f t="shared" si="20"/>
        <v/>
      </c>
      <c r="AE52" s="38" t="str">
        <f t="shared" si="21"/>
        <v/>
      </c>
      <c r="AF52" s="38" t="str">
        <f t="shared" si="21"/>
        <v/>
      </c>
      <c r="AG52" s="38" t="str">
        <f t="shared" si="21"/>
        <v/>
      </c>
      <c r="AH52" s="38" t="str">
        <f t="shared" si="21"/>
        <v/>
      </c>
      <c r="AI52" s="38" t="str">
        <f t="shared" si="21"/>
        <v/>
      </c>
      <c r="AJ52" s="39" t="str">
        <f t="shared" si="22"/>
        <v/>
      </c>
      <c r="AK52" s="39" t="str">
        <f t="shared" si="22"/>
        <v/>
      </c>
      <c r="AL52" s="39" t="str">
        <f t="shared" si="22"/>
        <v/>
      </c>
      <c r="AM52" s="39" t="str">
        <f t="shared" si="22"/>
        <v/>
      </c>
      <c r="AN52" s="39" t="str">
        <f t="shared" si="22"/>
        <v/>
      </c>
      <c r="AO52" s="40" t="str">
        <f t="shared" si="23"/>
        <v/>
      </c>
      <c r="AP52" s="40" t="str">
        <f t="shared" si="23"/>
        <v/>
      </c>
      <c r="AQ52" s="40" t="str">
        <f t="shared" si="23"/>
        <v/>
      </c>
      <c r="AR52" s="40" t="str">
        <f t="shared" si="23"/>
        <v/>
      </c>
      <c r="AS52" s="40" t="str">
        <f t="shared" si="23"/>
        <v/>
      </c>
      <c r="AT52" s="41">
        <f t="shared" si="24"/>
        <v>6.0263177749157295</v>
      </c>
      <c r="AU52" s="41">
        <f t="shared" si="24"/>
        <v>15.799196106475414</v>
      </c>
      <c r="AV52" s="41">
        <f t="shared" si="24"/>
        <v>8.4887587688356572</v>
      </c>
      <c r="AW52" s="41">
        <f t="shared" si="24"/>
        <v>17.548505713643294</v>
      </c>
      <c r="AX52" s="41">
        <f t="shared" si="24"/>
        <v>2.5444439776577443</v>
      </c>
    </row>
    <row r="53" spans="1:50" x14ac:dyDescent="0.25">
      <c r="A53" t="s">
        <v>121</v>
      </c>
      <c r="B53">
        <v>10</v>
      </c>
      <c r="C53">
        <v>44</v>
      </c>
      <c r="D53">
        <v>30</v>
      </c>
      <c r="E53">
        <v>52</v>
      </c>
      <c r="F53">
        <v>46</v>
      </c>
      <c r="G53" t="s">
        <v>121</v>
      </c>
      <c r="H53" s="9">
        <v>-1.5751818092223167</v>
      </c>
      <c r="I53" s="9">
        <v>0.285580021775728</v>
      </c>
      <c r="J53" s="9">
        <v>-0.6617520040304149</v>
      </c>
      <c r="K53" s="9">
        <v>-0.24108171769005823</v>
      </c>
      <c r="L53" s="9">
        <v>-0.44267043454943422</v>
      </c>
      <c r="M53" s="35" t="s">
        <v>114</v>
      </c>
      <c r="N53" s="9">
        <f t="shared" si="13"/>
        <v>12.598720411517869</v>
      </c>
      <c r="O53" s="9">
        <f t="shared" si="14"/>
        <v>14.626262297550854</v>
      </c>
      <c r="P53" s="9">
        <f t="shared" si="15"/>
        <v>18.217814255059359</v>
      </c>
      <c r="Q53" s="9">
        <f t="shared" si="16"/>
        <v>5.2854816736699863</v>
      </c>
      <c r="R53" s="9">
        <f t="shared" si="17"/>
        <v>12.371506838636124</v>
      </c>
      <c r="S53" s="9">
        <f t="shared" si="18"/>
        <v>5.2854816736699863</v>
      </c>
      <c r="T53">
        <f t="shared" si="19"/>
        <v>4</v>
      </c>
      <c r="V53" s="36" t="s">
        <v>122</v>
      </c>
      <c r="W53">
        <v>3</v>
      </c>
      <c r="Y53" s="35" t="s">
        <v>114</v>
      </c>
      <c r="Z53" s="37" t="str">
        <f t="shared" si="20"/>
        <v/>
      </c>
      <c r="AA53" s="37" t="str">
        <f t="shared" si="20"/>
        <v/>
      </c>
      <c r="AB53" s="37" t="str">
        <f t="shared" si="20"/>
        <v/>
      </c>
      <c r="AC53" s="37" t="str">
        <f t="shared" si="20"/>
        <v/>
      </c>
      <c r="AD53" s="37" t="str">
        <f t="shared" si="20"/>
        <v/>
      </c>
      <c r="AE53" s="38" t="str">
        <f t="shared" si="21"/>
        <v/>
      </c>
      <c r="AF53" s="38" t="str">
        <f t="shared" si="21"/>
        <v/>
      </c>
      <c r="AG53" s="38" t="str">
        <f t="shared" si="21"/>
        <v/>
      </c>
      <c r="AH53" s="38" t="str">
        <f t="shared" si="21"/>
        <v/>
      </c>
      <c r="AI53" s="38" t="str">
        <f t="shared" si="21"/>
        <v/>
      </c>
      <c r="AJ53" s="39" t="str">
        <f t="shared" si="22"/>
        <v/>
      </c>
      <c r="AK53" s="39" t="str">
        <f t="shared" si="22"/>
        <v/>
      </c>
      <c r="AL53" s="39" t="str">
        <f t="shared" si="22"/>
        <v/>
      </c>
      <c r="AM53" s="39" t="str">
        <f t="shared" si="22"/>
        <v/>
      </c>
      <c r="AN53" s="39" t="str">
        <f t="shared" si="22"/>
        <v/>
      </c>
      <c r="AO53" s="40">
        <f t="shared" si="23"/>
        <v>12.598720411517869</v>
      </c>
      <c r="AP53" s="40">
        <f t="shared" si="23"/>
        <v>14.626262297550854</v>
      </c>
      <c r="AQ53" s="40">
        <f t="shared" si="23"/>
        <v>18.217814255059359</v>
      </c>
      <c r="AR53" s="40">
        <f t="shared" si="23"/>
        <v>5.2854816736699863</v>
      </c>
      <c r="AS53" s="40">
        <f t="shared" si="23"/>
        <v>12.371506838636124</v>
      </c>
      <c r="AT53" s="41" t="str">
        <f t="shared" si="24"/>
        <v/>
      </c>
      <c r="AU53" s="41" t="str">
        <f t="shared" si="24"/>
        <v/>
      </c>
      <c r="AV53" s="41" t="str">
        <f t="shared" si="24"/>
        <v/>
      </c>
      <c r="AW53" s="41" t="str">
        <f t="shared" si="24"/>
        <v/>
      </c>
      <c r="AX53" s="41" t="str">
        <f t="shared" si="24"/>
        <v/>
      </c>
    </row>
    <row r="54" spans="1:50" x14ac:dyDescent="0.25">
      <c r="A54" t="s">
        <v>123</v>
      </c>
      <c r="B54">
        <v>11</v>
      </c>
      <c r="C54">
        <v>28</v>
      </c>
      <c r="D54">
        <v>71</v>
      </c>
      <c r="E54">
        <v>63</v>
      </c>
      <c r="F54">
        <v>63</v>
      </c>
      <c r="G54" t="s">
        <v>123</v>
      </c>
      <c r="H54" s="9">
        <v>-1.4222515364822859</v>
      </c>
      <c r="I54" s="9">
        <v>-0.5035875686235205</v>
      </c>
      <c r="J54" s="9">
        <v>1.2081192685572497</v>
      </c>
      <c r="K54" s="9">
        <v>0.25001067019709755</v>
      </c>
      <c r="L54" s="9">
        <v>0.96658001251805215</v>
      </c>
      <c r="M54" s="35" t="s">
        <v>116</v>
      </c>
      <c r="N54" s="9">
        <f t="shared" si="13"/>
        <v>10.519364675947566</v>
      </c>
      <c r="O54" s="9">
        <f t="shared" si="14"/>
        <v>11.082412709671923</v>
      </c>
      <c r="P54" s="9">
        <f t="shared" si="15"/>
        <v>9.2931999193500818</v>
      </c>
      <c r="Q54" s="9">
        <f t="shared" si="16"/>
        <v>5.3662029476756175</v>
      </c>
      <c r="R54" s="9">
        <f t="shared" si="17"/>
        <v>8.6860525272778943</v>
      </c>
      <c r="S54" s="9">
        <f t="shared" si="18"/>
        <v>5.3662029476756175</v>
      </c>
      <c r="T54">
        <f t="shared" si="19"/>
        <v>4</v>
      </c>
      <c r="V54" s="36" t="s">
        <v>124</v>
      </c>
      <c r="W54">
        <v>4</v>
      </c>
      <c r="Y54" s="35" t="s">
        <v>116</v>
      </c>
      <c r="Z54" s="37" t="str">
        <f t="shared" si="20"/>
        <v/>
      </c>
      <c r="AA54" s="37" t="str">
        <f t="shared" si="20"/>
        <v/>
      </c>
      <c r="AB54" s="37" t="str">
        <f t="shared" si="20"/>
        <v/>
      </c>
      <c r="AC54" s="37" t="str">
        <f t="shared" si="20"/>
        <v/>
      </c>
      <c r="AD54" s="37" t="str">
        <f t="shared" si="20"/>
        <v/>
      </c>
      <c r="AE54" s="38" t="str">
        <f t="shared" si="21"/>
        <v/>
      </c>
      <c r="AF54" s="38" t="str">
        <f t="shared" si="21"/>
        <v/>
      </c>
      <c r="AG54" s="38" t="str">
        <f t="shared" si="21"/>
        <v/>
      </c>
      <c r="AH54" s="38" t="str">
        <f t="shared" si="21"/>
        <v/>
      </c>
      <c r="AI54" s="38" t="str">
        <f t="shared" si="21"/>
        <v/>
      </c>
      <c r="AJ54" s="39" t="str">
        <f t="shared" si="22"/>
        <v/>
      </c>
      <c r="AK54" s="39" t="str">
        <f t="shared" si="22"/>
        <v/>
      </c>
      <c r="AL54" s="39" t="str">
        <f t="shared" si="22"/>
        <v/>
      </c>
      <c r="AM54" s="39" t="str">
        <f t="shared" si="22"/>
        <v/>
      </c>
      <c r="AN54" s="39" t="str">
        <f t="shared" si="22"/>
        <v/>
      </c>
      <c r="AO54" s="40">
        <f t="shared" si="23"/>
        <v>10.519364675947566</v>
      </c>
      <c r="AP54" s="40">
        <f t="shared" si="23"/>
        <v>11.082412709671923</v>
      </c>
      <c r="AQ54" s="40">
        <f t="shared" si="23"/>
        <v>9.2931999193500818</v>
      </c>
      <c r="AR54" s="40">
        <f t="shared" si="23"/>
        <v>5.3662029476756175</v>
      </c>
      <c r="AS54" s="40">
        <f t="shared" si="23"/>
        <v>8.6860525272778943</v>
      </c>
      <c r="AT54" s="41" t="str">
        <f t="shared" si="24"/>
        <v/>
      </c>
      <c r="AU54" s="41" t="str">
        <f t="shared" si="24"/>
        <v/>
      </c>
      <c r="AV54" s="41" t="str">
        <f t="shared" si="24"/>
        <v/>
      </c>
      <c r="AW54" s="41" t="str">
        <f t="shared" si="24"/>
        <v/>
      </c>
      <c r="AX54" s="41" t="str">
        <f t="shared" si="24"/>
        <v/>
      </c>
    </row>
    <row r="55" spans="1:50" x14ac:dyDescent="0.25">
      <c r="A55" t="s">
        <v>125</v>
      </c>
      <c r="B55">
        <v>15</v>
      </c>
      <c r="C55">
        <v>60</v>
      </c>
      <c r="D55">
        <v>33</v>
      </c>
      <c r="E55">
        <v>25</v>
      </c>
      <c r="F55">
        <v>60</v>
      </c>
      <c r="G55" t="s">
        <v>125</v>
      </c>
      <c r="H55" s="9">
        <v>-0.81053044552216291</v>
      </c>
      <c r="I55" s="9">
        <v>1.0747476121749766</v>
      </c>
      <c r="J55" s="9">
        <v>-0.52493215481668332</v>
      </c>
      <c r="K55" s="9">
        <v>-1.4464903061403498</v>
      </c>
      <c r="L55" s="9">
        <v>0.71788875715320155</v>
      </c>
      <c r="M55" s="35" t="s">
        <v>118</v>
      </c>
      <c r="N55" s="9">
        <f t="shared" si="13"/>
        <v>19.936042539822779</v>
      </c>
      <c r="O55" s="9">
        <f t="shared" si="14"/>
        <v>14.760439622040016</v>
      </c>
      <c r="P55" s="9">
        <f t="shared" si="15"/>
        <v>14.499642195265809</v>
      </c>
      <c r="Q55" s="9">
        <f t="shared" si="16"/>
        <v>14.092015761770568</v>
      </c>
      <c r="R55" s="9">
        <f t="shared" si="17"/>
        <v>14.149135816051837</v>
      </c>
      <c r="S55" s="9">
        <f t="shared" si="18"/>
        <v>14.092015761770568</v>
      </c>
      <c r="T55">
        <f t="shared" si="19"/>
        <v>4</v>
      </c>
      <c r="V55" s="36" t="s">
        <v>126</v>
      </c>
      <c r="W55">
        <v>4</v>
      </c>
      <c r="Y55" s="35" t="s">
        <v>118</v>
      </c>
      <c r="Z55" s="37" t="str">
        <f t="shared" si="20"/>
        <v/>
      </c>
      <c r="AA55" s="37" t="str">
        <f t="shared" si="20"/>
        <v/>
      </c>
      <c r="AB55" s="37" t="str">
        <f t="shared" si="20"/>
        <v/>
      </c>
      <c r="AC55" s="37" t="str">
        <f t="shared" si="20"/>
        <v/>
      </c>
      <c r="AD55" s="37" t="str">
        <f t="shared" si="20"/>
        <v/>
      </c>
      <c r="AE55" s="38" t="str">
        <f t="shared" si="21"/>
        <v/>
      </c>
      <c r="AF55" s="38" t="str">
        <f t="shared" si="21"/>
        <v/>
      </c>
      <c r="AG55" s="38" t="str">
        <f t="shared" si="21"/>
        <v/>
      </c>
      <c r="AH55" s="38" t="str">
        <f t="shared" si="21"/>
        <v/>
      </c>
      <c r="AI55" s="38" t="str">
        <f t="shared" si="21"/>
        <v/>
      </c>
      <c r="AJ55" s="39" t="str">
        <f t="shared" si="22"/>
        <v/>
      </c>
      <c r="AK55" s="39" t="str">
        <f t="shared" si="22"/>
        <v/>
      </c>
      <c r="AL55" s="39" t="str">
        <f t="shared" si="22"/>
        <v/>
      </c>
      <c r="AM55" s="39" t="str">
        <f t="shared" si="22"/>
        <v/>
      </c>
      <c r="AN55" s="39" t="str">
        <f t="shared" si="22"/>
        <v/>
      </c>
      <c r="AO55" s="40">
        <f t="shared" si="23"/>
        <v>19.936042539822779</v>
      </c>
      <c r="AP55" s="40">
        <f t="shared" si="23"/>
        <v>14.760439622040016</v>
      </c>
      <c r="AQ55" s="40">
        <f t="shared" si="23"/>
        <v>14.499642195265809</v>
      </c>
      <c r="AR55" s="40">
        <f t="shared" si="23"/>
        <v>14.092015761770568</v>
      </c>
      <c r="AS55" s="40">
        <f t="shared" si="23"/>
        <v>14.149135816051837</v>
      </c>
      <c r="AT55" s="41" t="str">
        <f t="shared" si="24"/>
        <v/>
      </c>
      <c r="AU55" s="41" t="str">
        <f t="shared" si="24"/>
        <v/>
      </c>
      <c r="AV55" s="41" t="str">
        <f t="shared" si="24"/>
        <v/>
      </c>
      <c r="AW55" s="41" t="str">
        <f t="shared" si="24"/>
        <v/>
      </c>
      <c r="AX55" s="41" t="str">
        <f t="shared" si="24"/>
        <v/>
      </c>
    </row>
    <row r="56" spans="1:50" x14ac:dyDescent="0.25">
      <c r="A56" t="s">
        <v>127</v>
      </c>
      <c r="B56">
        <v>27</v>
      </c>
      <c r="C56">
        <v>7</v>
      </c>
      <c r="D56">
        <v>71</v>
      </c>
      <c r="E56">
        <v>26</v>
      </c>
      <c r="F56">
        <v>62</v>
      </c>
      <c r="G56" t="s">
        <v>127</v>
      </c>
      <c r="H56" s="9">
        <v>1.0246328273582057</v>
      </c>
      <c r="I56" s="9">
        <v>-1.5393700310225342</v>
      </c>
      <c r="J56" s="9">
        <v>1.2081192685572497</v>
      </c>
      <c r="K56" s="9">
        <v>-1.4018455436051538</v>
      </c>
      <c r="L56" s="9">
        <v>0.88368292739643528</v>
      </c>
      <c r="M56" s="35" t="s">
        <v>120</v>
      </c>
      <c r="N56" s="9">
        <f t="shared" si="13"/>
        <v>13.875371736771712</v>
      </c>
      <c r="O56" s="9">
        <f t="shared" si="14"/>
        <v>2.7837105077310058</v>
      </c>
      <c r="P56" s="9">
        <f t="shared" si="15"/>
        <v>0.73373814133400128</v>
      </c>
      <c r="Q56" s="9">
        <f t="shared" si="16"/>
        <v>13.432450973866972</v>
      </c>
      <c r="R56" s="9">
        <f t="shared" si="17"/>
        <v>8.5055086661568193</v>
      </c>
      <c r="S56" s="9">
        <f t="shared" si="18"/>
        <v>0.73373814133400128</v>
      </c>
      <c r="T56">
        <f t="shared" si="19"/>
        <v>3</v>
      </c>
      <c r="V56" s="36" t="s">
        <v>44</v>
      </c>
      <c r="W56">
        <v>5</v>
      </c>
      <c r="Y56" s="35" t="s">
        <v>120</v>
      </c>
      <c r="Z56" s="37" t="str">
        <f t="shared" si="20"/>
        <v/>
      </c>
      <c r="AA56" s="37" t="str">
        <f t="shared" si="20"/>
        <v/>
      </c>
      <c r="AB56" s="37" t="str">
        <f t="shared" si="20"/>
        <v/>
      </c>
      <c r="AC56" s="37" t="str">
        <f t="shared" si="20"/>
        <v/>
      </c>
      <c r="AD56" s="37" t="str">
        <f t="shared" si="20"/>
        <v/>
      </c>
      <c r="AE56" s="38" t="str">
        <f t="shared" si="21"/>
        <v/>
      </c>
      <c r="AF56" s="38" t="str">
        <f t="shared" si="21"/>
        <v/>
      </c>
      <c r="AG56" s="38" t="str">
        <f t="shared" si="21"/>
        <v/>
      </c>
      <c r="AH56" s="38" t="str">
        <f t="shared" si="21"/>
        <v/>
      </c>
      <c r="AI56" s="38" t="str">
        <f t="shared" si="21"/>
        <v/>
      </c>
      <c r="AJ56" s="39">
        <f t="shared" si="22"/>
        <v>13.875371736771712</v>
      </c>
      <c r="AK56" s="39">
        <f t="shared" si="22"/>
        <v>2.7837105077310058</v>
      </c>
      <c r="AL56" s="39">
        <f t="shared" si="22"/>
        <v>0.73373814133400128</v>
      </c>
      <c r="AM56" s="39">
        <f t="shared" si="22"/>
        <v>13.432450973866972</v>
      </c>
      <c r="AN56" s="39">
        <f t="shared" si="22"/>
        <v>8.5055086661568193</v>
      </c>
      <c r="AO56" s="40" t="str">
        <f t="shared" si="23"/>
        <v/>
      </c>
      <c r="AP56" s="40" t="str">
        <f t="shared" si="23"/>
        <v/>
      </c>
      <c r="AQ56" s="40" t="str">
        <f t="shared" si="23"/>
        <v/>
      </c>
      <c r="AR56" s="40" t="str">
        <f t="shared" si="23"/>
        <v/>
      </c>
      <c r="AS56" s="40" t="str">
        <f t="shared" si="23"/>
        <v/>
      </c>
      <c r="AT56" s="41" t="str">
        <f t="shared" si="24"/>
        <v/>
      </c>
      <c r="AU56" s="41" t="str">
        <f t="shared" si="24"/>
        <v/>
      </c>
      <c r="AV56" s="41" t="str">
        <f t="shared" si="24"/>
        <v/>
      </c>
      <c r="AW56" s="41" t="str">
        <f t="shared" si="24"/>
        <v/>
      </c>
      <c r="AX56" s="41" t="str">
        <f t="shared" si="24"/>
        <v/>
      </c>
    </row>
    <row r="57" spans="1:50" x14ac:dyDescent="0.25">
      <c r="A57" t="s">
        <v>128</v>
      </c>
      <c r="B57">
        <v>30</v>
      </c>
      <c r="C57">
        <v>33</v>
      </c>
      <c r="D57">
        <v>40</v>
      </c>
      <c r="E57">
        <v>26</v>
      </c>
      <c r="F57">
        <v>64</v>
      </c>
      <c r="G57" t="s">
        <v>128</v>
      </c>
      <c r="H57" s="9">
        <v>1.4834236455782979</v>
      </c>
      <c r="I57" s="9">
        <v>-0.25697269662375533</v>
      </c>
      <c r="J57" s="9">
        <v>-0.20568583998464302</v>
      </c>
      <c r="K57" s="9">
        <v>-1.4018455436051538</v>
      </c>
      <c r="L57" s="9">
        <v>1.049477097639669</v>
      </c>
      <c r="M57" s="35" t="s">
        <v>122</v>
      </c>
      <c r="N57" s="9">
        <f t="shared" si="13"/>
        <v>15.621254138414979</v>
      </c>
      <c r="O57" s="9">
        <f t="shared" si="14"/>
        <v>8.1225998918521238</v>
      </c>
      <c r="P57" s="9">
        <f t="shared" si="15"/>
        <v>4.1102686857448898</v>
      </c>
      <c r="Q57" s="9">
        <f t="shared" si="16"/>
        <v>18.561017652798085</v>
      </c>
      <c r="R57" s="9">
        <f t="shared" si="17"/>
        <v>8.6822850202457023</v>
      </c>
      <c r="S57" s="9">
        <f t="shared" si="18"/>
        <v>4.1102686857448898</v>
      </c>
      <c r="T57">
        <f t="shared" si="19"/>
        <v>3</v>
      </c>
      <c r="V57" s="36" t="s">
        <v>129</v>
      </c>
      <c r="W57">
        <v>4</v>
      </c>
      <c r="Y57" s="35" t="s">
        <v>122</v>
      </c>
      <c r="Z57" s="37" t="str">
        <f t="shared" si="20"/>
        <v/>
      </c>
      <c r="AA57" s="37" t="str">
        <f t="shared" si="20"/>
        <v/>
      </c>
      <c r="AB57" s="37" t="str">
        <f t="shared" si="20"/>
        <v/>
      </c>
      <c r="AC57" s="37" t="str">
        <f t="shared" si="20"/>
        <v/>
      </c>
      <c r="AD57" s="37" t="str">
        <f t="shared" si="20"/>
        <v/>
      </c>
      <c r="AE57" s="38" t="str">
        <f t="shared" si="21"/>
        <v/>
      </c>
      <c r="AF57" s="38" t="str">
        <f t="shared" si="21"/>
        <v/>
      </c>
      <c r="AG57" s="38" t="str">
        <f t="shared" si="21"/>
        <v/>
      </c>
      <c r="AH57" s="38" t="str">
        <f t="shared" si="21"/>
        <v/>
      </c>
      <c r="AI57" s="38" t="str">
        <f t="shared" si="21"/>
        <v/>
      </c>
      <c r="AJ57" s="39">
        <f t="shared" si="22"/>
        <v>15.621254138414979</v>
      </c>
      <c r="AK57" s="39">
        <f t="shared" si="22"/>
        <v>8.1225998918521238</v>
      </c>
      <c r="AL57" s="39">
        <f t="shared" si="22"/>
        <v>4.1102686857448898</v>
      </c>
      <c r="AM57" s="39">
        <f t="shared" si="22"/>
        <v>18.561017652798085</v>
      </c>
      <c r="AN57" s="39">
        <f t="shared" si="22"/>
        <v>8.6822850202457023</v>
      </c>
      <c r="AO57" s="40" t="str">
        <f t="shared" si="23"/>
        <v/>
      </c>
      <c r="AP57" s="40" t="str">
        <f t="shared" si="23"/>
        <v/>
      </c>
      <c r="AQ57" s="40" t="str">
        <f t="shared" si="23"/>
        <v/>
      </c>
      <c r="AR57" s="40" t="str">
        <f t="shared" si="23"/>
        <v/>
      </c>
      <c r="AS57" s="40" t="str">
        <f t="shared" si="23"/>
        <v/>
      </c>
      <c r="AT57" s="41" t="str">
        <f t="shared" si="24"/>
        <v/>
      </c>
      <c r="AU57" s="41" t="str">
        <f t="shared" si="24"/>
        <v/>
      </c>
      <c r="AV57" s="41" t="str">
        <f t="shared" si="24"/>
        <v/>
      </c>
      <c r="AW57" s="41" t="str">
        <f t="shared" si="24"/>
        <v/>
      </c>
      <c r="AX57" s="41" t="str">
        <f t="shared" si="24"/>
        <v/>
      </c>
    </row>
    <row r="58" spans="1:50" x14ac:dyDescent="0.25">
      <c r="A58" t="s">
        <v>130</v>
      </c>
      <c r="B58">
        <v>18</v>
      </c>
      <c r="C58">
        <v>38</v>
      </c>
      <c r="D58">
        <v>75</v>
      </c>
      <c r="E58">
        <v>60</v>
      </c>
      <c r="F58">
        <v>34</v>
      </c>
      <c r="G58" t="s">
        <v>130</v>
      </c>
      <c r="H58" s="9">
        <v>-0.35173962730207076</v>
      </c>
      <c r="I58" s="9">
        <v>-1.0357824623990179E-2</v>
      </c>
      <c r="J58" s="9">
        <v>1.3905457341755585</v>
      </c>
      <c r="K58" s="9">
        <v>0.11607638259150961</v>
      </c>
      <c r="L58" s="9">
        <v>-1.4374354560088365</v>
      </c>
      <c r="M58" s="35" t="s">
        <v>124</v>
      </c>
      <c r="N58" s="9">
        <f t="shared" si="13"/>
        <v>4.1406747657433991</v>
      </c>
      <c r="O58" s="9">
        <f t="shared" si="14"/>
        <v>5.9697145362494703</v>
      </c>
      <c r="P58" s="9">
        <f t="shared" si="15"/>
        <v>12.18657509921761</v>
      </c>
      <c r="Q58" s="9">
        <f t="shared" si="16"/>
        <v>3.9840270834100751</v>
      </c>
      <c r="R58" s="9">
        <f t="shared" si="17"/>
        <v>4.4284773941525932</v>
      </c>
      <c r="S58" s="9">
        <f t="shared" si="18"/>
        <v>3.9840270834100751</v>
      </c>
      <c r="T58">
        <f t="shared" si="19"/>
        <v>4</v>
      </c>
      <c r="V58" s="36" t="s">
        <v>131</v>
      </c>
      <c r="W58">
        <v>2</v>
      </c>
      <c r="Y58" s="35" t="s">
        <v>124</v>
      </c>
      <c r="Z58" s="37" t="str">
        <f t="shared" si="20"/>
        <v/>
      </c>
      <c r="AA58" s="37" t="str">
        <f t="shared" si="20"/>
        <v/>
      </c>
      <c r="AB58" s="37" t="str">
        <f t="shared" si="20"/>
        <v/>
      </c>
      <c r="AC58" s="37" t="str">
        <f t="shared" si="20"/>
        <v/>
      </c>
      <c r="AD58" s="37" t="str">
        <f t="shared" si="20"/>
        <v/>
      </c>
      <c r="AE58" s="38" t="str">
        <f t="shared" si="21"/>
        <v/>
      </c>
      <c r="AF58" s="38" t="str">
        <f t="shared" si="21"/>
        <v/>
      </c>
      <c r="AG58" s="38" t="str">
        <f t="shared" si="21"/>
        <v/>
      </c>
      <c r="AH58" s="38" t="str">
        <f t="shared" si="21"/>
        <v/>
      </c>
      <c r="AI58" s="38" t="str">
        <f t="shared" si="21"/>
        <v/>
      </c>
      <c r="AJ58" s="39" t="str">
        <f t="shared" si="22"/>
        <v/>
      </c>
      <c r="AK58" s="39" t="str">
        <f t="shared" si="22"/>
        <v/>
      </c>
      <c r="AL58" s="39" t="str">
        <f t="shared" si="22"/>
        <v/>
      </c>
      <c r="AM58" s="39" t="str">
        <f t="shared" si="22"/>
        <v/>
      </c>
      <c r="AN58" s="39" t="str">
        <f t="shared" si="22"/>
        <v/>
      </c>
      <c r="AO58" s="40">
        <f t="shared" si="23"/>
        <v>4.1406747657433991</v>
      </c>
      <c r="AP58" s="40">
        <f t="shared" si="23"/>
        <v>5.9697145362494703</v>
      </c>
      <c r="AQ58" s="40">
        <f t="shared" si="23"/>
        <v>12.18657509921761</v>
      </c>
      <c r="AR58" s="40">
        <f t="shared" si="23"/>
        <v>3.9840270834100751</v>
      </c>
      <c r="AS58" s="40">
        <f t="shared" si="23"/>
        <v>4.4284773941525932</v>
      </c>
      <c r="AT58" s="41" t="str">
        <f t="shared" si="24"/>
        <v/>
      </c>
      <c r="AU58" s="41" t="str">
        <f t="shared" si="24"/>
        <v/>
      </c>
      <c r="AV58" s="41" t="str">
        <f t="shared" si="24"/>
        <v/>
      </c>
      <c r="AW58" s="41" t="str">
        <f t="shared" si="24"/>
        <v/>
      </c>
      <c r="AX58" s="41" t="str">
        <f t="shared" si="24"/>
        <v/>
      </c>
    </row>
    <row r="59" spans="1:50" x14ac:dyDescent="0.25">
      <c r="A59" t="s">
        <v>132</v>
      </c>
      <c r="B59">
        <v>21</v>
      </c>
      <c r="C59">
        <v>21</v>
      </c>
      <c r="D59">
        <v>18</v>
      </c>
      <c r="E59">
        <v>28</v>
      </c>
      <c r="F59">
        <v>34</v>
      </c>
      <c r="G59" t="s">
        <v>132</v>
      </c>
      <c r="H59" s="9">
        <v>0.1070511909180214</v>
      </c>
      <c r="I59" s="9">
        <v>-0.84884838942319174</v>
      </c>
      <c r="J59" s="9">
        <v>-1.2090314008853411</v>
      </c>
      <c r="K59" s="9">
        <v>-1.3125560185347618</v>
      </c>
      <c r="L59" s="9">
        <v>-1.4374354560088365</v>
      </c>
      <c r="M59" s="35" t="s">
        <v>126</v>
      </c>
      <c r="N59" s="9">
        <f t="shared" si="13"/>
        <v>14.0812379716742</v>
      </c>
      <c r="O59" s="9">
        <f t="shared" si="14"/>
        <v>9.1874222710988214</v>
      </c>
      <c r="P59" s="9">
        <f t="shared" si="15"/>
        <v>15.97337148027599</v>
      </c>
      <c r="Q59" s="9">
        <f t="shared" si="16"/>
        <v>9.0738232907349534</v>
      </c>
      <c r="R59" s="9">
        <f t="shared" si="17"/>
        <v>13.830091755596934</v>
      </c>
      <c r="S59" s="9">
        <f t="shared" si="18"/>
        <v>9.0738232907349534</v>
      </c>
      <c r="T59">
        <f t="shared" si="19"/>
        <v>4</v>
      </c>
      <c r="V59" s="36" t="s">
        <v>133</v>
      </c>
      <c r="W59">
        <v>4</v>
      </c>
      <c r="Y59" s="35" t="s">
        <v>126</v>
      </c>
      <c r="Z59" s="37" t="str">
        <f t="shared" si="20"/>
        <v/>
      </c>
      <c r="AA59" s="37" t="str">
        <f t="shared" si="20"/>
        <v/>
      </c>
      <c r="AB59" s="37" t="str">
        <f t="shared" si="20"/>
        <v/>
      </c>
      <c r="AC59" s="37" t="str">
        <f t="shared" si="20"/>
        <v/>
      </c>
      <c r="AD59" s="37" t="str">
        <f t="shared" si="20"/>
        <v/>
      </c>
      <c r="AE59" s="38" t="str">
        <f t="shared" si="21"/>
        <v/>
      </c>
      <c r="AF59" s="38" t="str">
        <f t="shared" si="21"/>
        <v/>
      </c>
      <c r="AG59" s="38" t="str">
        <f t="shared" si="21"/>
        <v/>
      </c>
      <c r="AH59" s="38" t="str">
        <f t="shared" si="21"/>
        <v/>
      </c>
      <c r="AI59" s="38" t="str">
        <f t="shared" si="21"/>
        <v/>
      </c>
      <c r="AJ59" s="39" t="str">
        <f t="shared" si="22"/>
        <v/>
      </c>
      <c r="AK59" s="39" t="str">
        <f t="shared" si="22"/>
        <v/>
      </c>
      <c r="AL59" s="39" t="str">
        <f t="shared" si="22"/>
        <v/>
      </c>
      <c r="AM59" s="39" t="str">
        <f t="shared" si="22"/>
        <v/>
      </c>
      <c r="AN59" s="39" t="str">
        <f t="shared" si="22"/>
        <v/>
      </c>
      <c r="AO59" s="40">
        <f t="shared" si="23"/>
        <v>14.0812379716742</v>
      </c>
      <c r="AP59" s="40">
        <f t="shared" si="23"/>
        <v>9.1874222710988214</v>
      </c>
      <c r="AQ59" s="40">
        <f t="shared" si="23"/>
        <v>15.97337148027599</v>
      </c>
      <c r="AR59" s="40">
        <f t="shared" si="23"/>
        <v>9.0738232907349534</v>
      </c>
      <c r="AS59" s="40">
        <f t="shared" si="23"/>
        <v>13.830091755596934</v>
      </c>
      <c r="AT59" s="41" t="str">
        <f t="shared" si="24"/>
        <v/>
      </c>
      <c r="AU59" s="41" t="str">
        <f t="shared" si="24"/>
        <v/>
      </c>
      <c r="AV59" s="41" t="str">
        <f t="shared" si="24"/>
        <v/>
      </c>
      <c r="AW59" s="41" t="str">
        <f t="shared" si="24"/>
        <v/>
      </c>
      <c r="AX59" s="41" t="str">
        <f t="shared" si="24"/>
        <v/>
      </c>
    </row>
    <row r="60" spans="1:50" x14ac:dyDescent="0.25">
      <c r="A60" t="s">
        <v>134</v>
      </c>
      <c r="B60">
        <v>11</v>
      </c>
      <c r="C60">
        <v>34</v>
      </c>
      <c r="D60">
        <v>76</v>
      </c>
      <c r="E60">
        <v>49</v>
      </c>
      <c r="F60">
        <v>36</v>
      </c>
      <c r="G60" t="s">
        <v>134</v>
      </c>
      <c r="H60" s="9">
        <v>-1.4222515364822859</v>
      </c>
      <c r="I60" s="9">
        <v>-0.20764972222380232</v>
      </c>
      <c r="J60" s="9">
        <v>1.4361523505801357</v>
      </c>
      <c r="K60" s="9">
        <v>-0.37501600529564616</v>
      </c>
      <c r="L60" s="9">
        <v>-1.2716412857656028</v>
      </c>
      <c r="M60" s="35" t="s">
        <v>129</v>
      </c>
      <c r="N60" s="9">
        <f t="shared" si="13"/>
        <v>9.0456615628968624</v>
      </c>
      <c r="O60" s="9">
        <f t="shared" si="14"/>
        <v>7.3889718130119864</v>
      </c>
      <c r="P60" s="9">
        <f t="shared" si="15"/>
        <v>14.996629435265863</v>
      </c>
      <c r="Q60" s="9">
        <f t="shared" si="16"/>
        <v>2.2716276581847032</v>
      </c>
      <c r="R60" s="9">
        <f t="shared" si="17"/>
        <v>9.4643248050040683</v>
      </c>
      <c r="S60" s="9">
        <f t="shared" si="18"/>
        <v>2.2716276581847032</v>
      </c>
      <c r="T60">
        <f t="shared" si="19"/>
        <v>4</v>
      </c>
      <c r="V60" s="36" t="s">
        <v>135</v>
      </c>
      <c r="W60">
        <v>3</v>
      </c>
      <c r="Y60" s="35" t="s">
        <v>129</v>
      </c>
      <c r="Z60" s="37" t="str">
        <f t="shared" si="20"/>
        <v/>
      </c>
      <c r="AA60" s="37" t="str">
        <f t="shared" si="20"/>
        <v/>
      </c>
      <c r="AB60" s="37" t="str">
        <f t="shared" si="20"/>
        <v/>
      </c>
      <c r="AC60" s="37" t="str">
        <f t="shared" si="20"/>
        <v/>
      </c>
      <c r="AD60" s="37" t="str">
        <f t="shared" si="20"/>
        <v/>
      </c>
      <c r="AE60" s="38" t="str">
        <f t="shared" si="21"/>
        <v/>
      </c>
      <c r="AF60" s="38" t="str">
        <f t="shared" si="21"/>
        <v/>
      </c>
      <c r="AG60" s="38" t="str">
        <f t="shared" si="21"/>
        <v/>
      </c>
      <c r="AH60" s="38" t="str">
        <f t="shared" si="21"/>
        <v/>
      </c>
      <c r="AI60" s="38" t="str">
        <f t="shared" si="21"/>
        <v/>
      </c>
      <c r="AJ60" s="39" t="str">
        <f t="shared" si="22"/>
        <v/>
      </c>
      <c r="AK60" s="39" t="str">
        <f t="shared" si="22"/>
        <v/>
      </c>
      <c r="AL60" s="39" t="str">
        <f t="shared" si="22"/>
        <v/>
      </c>
      <c r="AM60" s="39" t="str">
        <f t="shared" si="22"/>
        <v/>
      </c>
      <c r="AN60" s="39" t="str">
        <f t="shared" si="22"/>
        <v/>
      </c>
      <c r="AO60" s="40">
        <f t="shared" si="23"/>
        <v>9.0456615628968624</v>
      </c>
      <c r="AP60" s="40">
        <f t="shared" si="23"/>
        <v>7.3889718130119864</v>
      </c>
      <c r="AQ60" s="40">
        <f t="shared" si="23"/>
        <v>14.996629435265863</v>
      </c>
      <c r="AR60" s="40">
        <f t="shared" si="23"/>
        <v>2.2716276581847032</v>
      </c>
      <c r="AS60" s="40">
        <f t="shared" si="23"/>
        <v>9.4643248050040683</v>
      </c>
      <c r="AT60" s="41" t="str">
        <f t="shared" si="24"/>
        <v/>
      </c>
      <c r="AU60" s="41" t="str">
        <f t="shared" si="24"/>
        <v/>
      </c>
      <c r="AV60" s="41" t="str">
        <f t="shared" si="24"/>
        <v/>
      </c>
      <c r="AW60" s="41" t="str">
        <f t="shared" si="24"/>
        <v/>
      </c>
      <c r="AX60" s="41" t="str">
        <f t="shared" si="24"/>
        <v/>
      </c>
    </row>
    <row r="61" spans="1:50" x14ac:dyDescent="0.25">
      <c r="A61" t="s">
        <v>136</v>
      </c>
      <c r="B61">
        <v>21</v>
      </c>
      <c r="C61">
        <v>16</v>
      </c>
      <c r="D61">
        <v>50</v>
      </c>
      <c r="E61">
        <v>40</v>
      </c>
      <c r="F61">
        <v>36</v>
      </c>
      <c r="G61" t="s">
        <v>136</v>
      </c>
      <c r="H61" s="9">
        <v>0.1070511909180214</v>
      </c>
      <c r="I61" s="9">
        <v>-1.0954632614229569</v>
      </c>
      <c r="J61" s="9">
        <v>0.25038032406112881</v>
      </c>
      <c r="K61" s="9">
        <v>-0.77681886811240997</v>
      </c>
      <c r="L61" s="9">
        <v>-1.2716412857656028</v>
      </c>
      <c r="M61" s="35" t="s">
        <v>131</v>
      </c>
      <c r="N61" s="9">
        <f t="shared" si="13"/>
        <v>7.0238357201529347</v>
      </c>
      <c r="O61" s="9">
        <f t="shared" si="14"/>
        <v>3.0921729463755057</v>
      </c>
      <c r="P61" s="9">
        <f t="shared" si="15"/>
        <v>9.1094949231042204</v>
      </c>
      <c r="Q61" s="9">
        <f t="shared" si="16"/>
        <v>4.0319524049913342</v>
      </c>
      <c r="R61" s="9">
        <f t="shared" si="17"/>
        <v>6.9851977075164822</v>
      </c>
      <c r="S61" s="9">
        <f t="shared" si="18"/>
        <v>3.0921729463755057</v>
      </c>
      <c r="T61">
        <f t="shared" si="19"/>
        <v>2</v>
      </c>
      <c r="V61" s="36" t="s">
        <v>137</v>
      </c>
      <c r="W61">
        <v>4</v>
      </c>
      <c r="Y61" s="35" t="s">
        <v>131</v>
      </c>
      <c r="Z61" s="37" t="str">
        <f t="shared" si="20"/>
        <v/>
      </c>
      <c r="AA61" s="37" t="str">
        <f t="shared" si="20"/>
        <v/>
      </c>
      <c r="AB61" s="37" t="str">
        <f t="shared" si="20"/>
        <v/>
      </c>
      <c r="AC61" s="37" t="str">
        <f t="shared" si="20"/>
        <v/>
      </c>
      <c r="AD61" s="37" t="str">
        <f t="shared" si="20"/>
        <v/>
      </c>
      <c r="AE61" s="38">
        <f t="shared" si="21"/>
        <v>7.0238357201529347</v>
      </c>
      <c r="AF61" s="38">
        <f t="shared" si="21"/>
        <v>3.0921729463755057</v>
      </c>
      <c r="AG61" s="38">
        <f t="shared" si="21"/>
        <v>9.1094949231042204</v>
      </c>
      <c r="AH61" s="38">
        <f t="shared" si="21"/>
        <v>4.0319524049913342</v>
      </c>
      <c r="AI61" s="38">
        <f t="shared" si="21"/>
        <v>6.9851977075164822</v>
      </c>
      <c r="AJ61" s="39" t="str">
        <f t="shared" si="22"/>
        <v/>
      </c>
      <c r="AK61" s="39" t="str">
        <f t="shared" si="22"/>
        <v/>
      </c>
      <c r="AL61" s="39" t="str">
        <f t="shared" si="22"/>
        <v/>
      </c>
      <c r="AM61" s="39" t="str">
        <f t="shared" si="22"/>
        <v/>
      </c>
      <c r="AN61" s="39" t="str">
        <f t="shared" si="22"/>
        <v/>
      </c>
      <c r="AO61" s="40" t="str">
        <f t="shared" si="23"/>
        <v/>
      </c>
      <c r="AP61" s="40" t="str">
        <f t="shared" si="23"/>
        <v/>
      </c>
      <c r="AQ61" s="40" t="str">
        <f t="shared" si="23"/>
        <v/>
      </c>
      <c r="AR61" s="40" t="str">
        <f t="shared" si="23"/>
        <v/>
      </c>
      <c r="AS61" s="40" t="str">
        <f t="shared" si="23"/>
        <v/>
      </c>
      <c r="AT61" s="41" t="str">
        <f t="shared" si="24"/>
        <v/>
      </c>
      <c r="AU61" s="41" t="str">
        <f t="shared" si="24"/>
        <v/>
      </c>
      <c r="AV61" s="41" t="str">
        <f t="shared" si="24"/>
        <v/>
      </c>
      <c r="AW61" s="41" t="str">
        <f t="shared" si="24"/>
        <v/>
      </c>
      <c r="AX61" s="41" t="str">
        <f t="shared" si="24"/>
        <v/>
      </c>
    </row>
    <row r="62" spans="1:50" x14ac:dyDescent="0.25">
      <c r="A62" t="s">
        <v>138</v>
      </c>
      <c r="B62">
        <v>11</v>
      </c>
      <c r="C62">
        <v>34</v>
      </c>
      <c r="D62">
        <v>30</v>
      </c>
      <c r="E62">
        <v>33</v>
      </c>
      <c r="F62">
        <v>45</v>
      </c>
      <c r="G62" t="s">
        <v>138</v>
      </c>
      <c r="H62" s="9">
        <v>-1.4222515364822859</v>
      </c>
      <c r="I62" s="9">
        <v>-0.20764972222380232</v>
      </c>
      <c r="J62" s="9">
        <v>-0.6617520040304149</v>
      </c>
      <c r="K62" s="9">
        <v>-1.0893322058587818</v>
      </c>
      <c r="L62" s="9">
        <v>-0.52556751967105109</v>
      </c>
      <c r="M62" s="35" t="s">
        <v>133</v>
      </c>
      <c r="N62" s="9">
        <f t="shared" si="13"/>
        <v>15.09923046020487</v>
      </c>
      <c r="O62" s="9">
        <f t="shared" si="14"/>
        <v>11.225869076090987</v>
      </c>
      <c r="P62" s="9">
        <f t="shared" si="15"/>
        <v>16.179836796819192</v>
      </c>
      <c r="Q62" s="9">
        <f t="shared" si="16"/>
        <v>5.1959799147858314</v>
      </c>
      <c r="R62" s="9">
        <f t="shared" si="17"/>
        <v>14.089672906584678</v>
      </c>
      <c r="S62" s="9">
        <f t="shared" si="18"/>
        <v>5.1959799147858314</v>
      </c>
      <c r="T62">
        <f t="shared" si="19"/>
        <v>4</v>
      </c>
      <c r="V62" s="36" t="s">
        <v>139</v>
      </c>
      <c r="W62">
        <v>4</v>
      </c>
      <c r="Y62" s="35" t="s">
        <v>133</v>
      </c>
      <c r="Z62" s="37" t="str">
        <f t="shared" si="20"/>
        <v/>
      </c>
      <c r="AA62" s="37" t="str">
        <f t="shared" si="20"/>
        <v/>
      </c>
      <c r="AB62" s="37" t="str">
        <f t="shared" si="20"/>
        <v/>
      </c>
      <c r="AC62" s="37" t="str">
        <f t="shared" si="20"/>
        <v/>
      </c>
      <c r="AD62" s="37" t="str">
        <f t="shared" si="20"/>
        <v/>
      </c>
      <c r="AE62" s="38" t="str">
        <f t="shared" si="21"/>
        <v/>
      </c>
      <c r="AF62" s="38" t="str">
        <f t="shared" si="21"/>
        <v/>
      </c>
      <c r="AG62" s="38" t="str">
        <f t="shared" si="21"/>
        <v/>
      </c>
      <c r="AH62" s="38" t="str">
        <f t="shared" si="21"/>
        <v/>
      </c>
      <c r="AI62" s="38" t="str">
        <f t="shared" si="21"/>
        <v/>
      </c>
      <c r="AJ62" s="39" t="str">
        <f t="shared" si="22"/>
        <v/>
      </c>
      <c r="AK62" s="39" t="str">
        <f t="shared" si="22"/>
        <v/>
      </c>
      <c r="AL62" s="39" t="str">
        <f t="shared" si="22"/>
        <v/>
      </c>
      <c r="AM62" s="39" t="str">
        <f t="shared" si="22"/>
        <v/>
      </c>
      <c r="AN62" s="39" t="str">
        <f t="shared" si="22"/>
        <v/>
      </c>
      <c r="AO62" s="40">
        <f t="shared" si="23"/>
        <v>15.09923046020487</v>
      </c>
      <c r="AP62" s="40">
        <f t="shared" si="23"/>
        <v>11.225869076090987</v>
      </c>
      <c r="AQ62" s="40">
        <f t="shared" si="23"/>
        <v>16.179836796819192</v>
      </c>
      <c r="AR62" s="40">
        <f t="shared" si="23"/>
        <v>5.1959799147858314</v>
      </c>
      <c r="AS62" s="40">
        <f t="shared" si="23"/>
        <v>14.089672906584678</v>
      </c>
      <c r="AT62" s="41" t="str">
        <f t="shared" si="24"/>
        <v/>
      </c>
      <c r="AU62" s="41" t="str">
        <f t="shared" si="24"/>
        <v/>
      </c>
      <c r="AV62" s="41" t="str">
        <f t="shared" si="24"/>
        <v/>
      </c>
      <c r="AW62" s="41" t="str">
        <f t="shared" si="24"/>
        <v/>
      </c>
      <c r="AX62" s="41" t="str">
        <f t="shared" si="24"/>
        <v/>
      </c>
    </row>
    <row r="63" spans="1:50" x14ac:dyDescent="0.25">
      <c r="A63" t="s">
        <v>140</v>
      </c>
      <c r="B63">
        <v>30</v>
      </c>
      <c r="C63">
        <v>52</v>
      </c>
      <c r="D63">
        <v>65</v>
      </c>
      <c r="E63">
        <v>36</v>
      </c>
      <c r="F63">
        <v>61</v>
      </c>
      <c r="G63" t="s">
        <v>140</v>
      </c>
      <c r="H63" s="9">
        <v>1.4834236455782979</v>
      </c>
      <c r="I63" s="9">
        <v>0.68016381697535233</v>
      </c>
      <c r="J63" s="9">
        <v>0.93447957012978666</v>
      </c>
      <c r="K63" s="9">
        <v>-0.95539791825319387</v>
      </c>
      <c r="L63" s="9">
        <v>0.80078584227481842</v>
      </c>
      <c r="M63" s="35" t="s">
        <v>135</v>
      </c>
      <c r="N63" s="9">
        <f t="shared" si="13"/>
        <v>12.262299948641262</v>
      </c>
      <c r="O63" s="9">
        <f t="shared" si="14"/>
        <v>7.6098219836887573</v>
      </c>
      <c r="P63" s="9">
        <f t="shared" si="15"/>
        <v>4.178973469520284</v>
      </c>
      <c r="Q63" s="9">
        <f t="shared" si="16"/>
        <v>18.579418651684865</v>
      </c>
      <c r="R63" s="9">
        <f t="shared" si="17"/>
        <v>4.823854658191471</v>
      </c>
      <c r="S63" s="9">
        <f t="shared" si="18"/>
        <v>4.178973469520284</v>
      </c>
      <c r="T63">
        <f t="shared" si="19"/>
        <v>3</v>
      </c>
      <c r="V63" s="36" t="s">
        <v>141</v>
      </c>
      <c r="W63">
        <v>3</v>
      </c>
      <c r="Y63" s="35" t="s">
        <v>135</v>
      </c>
      <c r="Z63" s="37" t="str">
        <f t="shared" si="20"/>
        <v/>
      </c>
      <c r="AA63" s="37" t="str">
        <f t="shared" si="20"/>
        <v/>
      </c>
      <c r="AB63" s="37" t="str">
        <f t="shared" si="20"/>
        <v/>
      </c>
      <c r="AC63" s="37" t="str">
        <f t="shared" si="20"/>
        <v/>
      </c>
      <c r="AD63" s="37" t="str">
        <f t="shared" si="20"/>
        <v/>
      </c>
      <c r="AE63" s="38" t="str">
        <f t="shared" si="21"/>
        <v/>
      </c>
      <c r="AF63" s="38" t="str">
        <f t="shared" si="21"/>
        <v/>
      </c>
      <c r="AG63" s="38" t="str">
        <f t="shared" si="21"/>
        <v/>
      </c>
      <c r="AH63" s="38" t="str">
        <f t="shared" si="21"/>
        <v/>
      </c>
      <c r="AI63" s="38" t="str">
        <f t="shared" si="21"/>
        <v/>
      </c>
      <c r="AJ63" s="39">
        <f t="shared" si="22"/>
        <v>12.262299948641262</v>
      </c>
      <c r="AK63" s="39">
        <f t="shared" si="22"/>
        <v>7.6098219836887573</v>
      </c>
      <c r="AL63" s="39">
        <f t="shared" si="22"/>
        <v>4.178973469520284</v>
      </c>
      <c r="AM63" s="39">
        <f t="shared" si="22"/>
        <v>18.579418651684865</v>
      </c>
      <c r="AN63" s="39">
        <f t="shared" si="22"/>
        <v>4.823854658191471</v>
      </c>
      <c r="AO63" s="40" t="str">
        <f t="shared" si="23"/>
        <v/>
      </c>
      <c r="AP63" s="40" t="str">
        <f t="shared" si="23"/>
        <v/>
      </c>
      <c r="AQ63" s="40" t="str">
        <f t="shared" si="23"/>
        <v/>
      </c>
      <c r="AR63" s="40" t="str">
        <f t="shared" si="23"/>
        <v/>
      </c>
      <c r="AS63" s="40" t="str">
        <f t="shared" si="23"/>
        <v/>
      </c>
      <c r="AT63" s="41" t="str">
        <f t="shared" si="24"/>
        <v/>
      </c>
      <c r="AU63" s="41" t="str">
        <f t="shared" si="24"/>
        <v/>
      </c>
      <c r="AV63" s="41" t="str">
        <f t="shared" si="24"/>
        <v/>
      </c>
      <c r="AW63" s="41" t="str">
        <f t="shared" si="24"/>
        <v/>
      </c>
      <c r="AX63" s="41" t="str">
        <f t="shared" si="24"/>
        <v/>
      </c>
    </row>
    <row r="64" spans="1:50" x14ac:dyDescent="0.25">
      <c r="A64" t="s">
        <v>142</v>
      </c>
      <c r="B64">
        <v>13</v>
      </c>
      <c r="C64">
        <v>54</v>
      </c>
      <c r="D64">
        <v>47</v>
      </c>
      <c r="E64">
        <v>52</v>
      </c>
      <c r="F64">
        <v>43</v>
      </c>
      <c r="G64" t="s">
        <v>142</v>
      </c>
      <c r="H64" s="9">
        <v>-1.1163909910022243</v>
      </c>
      <c r="I64" s="9">
        <v>0.7788097657752584</v>
      </c>
      <c r="J64" s="9">
        <v>0.11356047484739729</v>
      </c>
      <c r="K64" s="9">
        <v>-0.24108171769005823</v>
      </c>
      <c r="L64" s="9">
        <v>-0.69136168991428482</v>
      </c>
      <c r="M64" s="35" t="s">
        <v>137</v>
      </c>
      <c r="N64" s="9">
        <f t="shared" si="13"/>
        <v>9.6518475304559672</v>
      </c>
      <c r="O64" s="9">
        <f t="shared" si="14"/>
        <v>11.584079792006191</v>
      </c>
      <c r="P64" s="9">
        <f t="shared" si="15"/>
        <v>15.748218395812248</v>
      </c>
      <c r="Q64" s="9">
        <f t="shared" si="16"/>
        <v>5.6050617840937784</v>
      </c>
      <c r="R64" s="9">
        <f t="shared" si="17"/>
        <v>8.4785163500510929</v>
      </c>
      <c r="S64" s="9">
        <f t="shared" si="18"/>
        <v>5.6050617840937784</v>
      </c>
      <c r="T64">
        <f t="shared" si="19"/>
        <v>4</v>
      </c>
      <c r="V64" s="36" t="s">
        <v>143</v>
      </c>
      <c r="W64">
        <v>4</v>
      </c>
      <c r="Y64" s="35" t="s">
        <v>137</v>
      </c>
      <c r="Z64" s="37" t="str">
        <f t="shared" si="20"/>
        <v/>
      </c>
      <c r="AA64" s="37" t="str">
        <f t="shared" si="20"/>
        <v/>
      </c>
      <c r="AB64" s="37" t="str">
        <f t="shared" si="20"/>
        <v/>
      </c>
      <c r="AC64" s="37" t="str">
        <f t="shared" si="20"/>
        <v/>
      </c>
      <c r="AD64" s="37" t="str">
        <f t="shared" si="20"/>
        <v/>
      </c>
      <c r="AE64" s="38" t="str">
        <f t="shared" si="21"/>
        <v/>
      </c>
      <c r="AF64" s="38" t="str">
        <f t="shared" si="21"/>
        <v/>
      </c>
      <c r="AG64" s="38" t="str">
        <f t="shared" si="21"/>
        <v/>
      </c>
      <c r="AH64" s="38" t="str">
        <f t="shared" si="21"/>
        <v/>
      </c>
      <c r="AI64" s="38" t="str">
        <f t="shared" si="21"/>
        <v/>
      </c>
      <c r="AJ64" s="39" t="str">
        <f t="shared" si="22"/>
        <v/>
      </c>
      <c r="AK64" s="39" t="str">
        <f t="shared" si="22"/>
        <v/>
      </c>
      <c r="AL64" s="39" t="str">
        <f t="shared" si="22"/>
        <v/>
      </c>
      <c r="AM64" s="39" t="str">
        <f t="shared" si="22"/>
        <v/>
      </c>
      <c r="AN64" s="39" t="str">
        <f t="shared" si="22"/>
        <v/>
      </c>
      <c r="AO64" s="40">
        <f t="shared" si="23"/>
        <v>9.6518475304559672</v>
      </c>
      <c r="AP64" s="40">
        <f t="shared" si="23"/>
        <v>11.584079792006191</v>
      </c>
      <c r="AQ64" s="40">
        <f t="shared" si="23"/>
        <v>15.748218395812248</v>
      </c>
      <c r="AR64" s="40">
        <f t="shared" si="23"/>
        <v>5.6050617840937784</v>
      </c>
      <c r="AS64" s="40">
        <f t="shared" si="23"/>
        <v>8.4785163500510929</v>
      </c>
      <c r="AT64" s="41" t="str">
        <f t="shared" si="24"/>
        <v/>
      </c>
      <c r="AU64" s="41" t="str">
        <f t="shared" si="24"/>
        <v/>
      </c>
      <c r="AV64" s="41" t="str">
        <f t="shared" si="24"/>
        <v/>
      </c>
      <c r="AW64" s="41" t="str">
        <f t="shared" si="24"/>
        <v/>
      </c>
      <c r="AX64" s="41" t="str">
        <f t="shared" si="24"/>
        <v/>
      </c>
    </row>
    <row r="65" spans="1:50" x14ac:dyDescent="0.25">
      <c r="A65" t="s">
        <v>144</v>
      </c>
      <c r="B65">
        <v>11</v>
      </c>
      <c r="C65">
        <v>12</v>
      </c>
      <c r="D65">
        <v>30</v>
      </c>
      <c r="E65">
        <v>26</v>
      </c>
      <c r="F65">
        <v>66</v>
      </c>
      <c r="G65" t="s">
        <v>144</v>
      </c>
      <c r="H65" s="9">
        <v>-1.4222515364822859</v>
      </c>
      <c r="I65" s="9">
        <v>-1.2927551590227691</v>
      </c>
      <c r="J65" s="9">
        <v>-0.6617520040304149</v>
      </c>
      <c r="K65" s="9">
        <v>-1.4018455436051538</v>
      </c>
      <c r="L65" s="9">
        <v>1.2152712678829027</v>
      </c>
      <c r="M65" s="35" t="s">
        <v>139</v>
      </c>
      <c r="N65" s="9">
        <f t="shared" si="13"/>
        <v>21.982418248505677</v>
      </c>
      <c r="O65" s="9">
        <f t="shared" si="14"/>
        <v>13.423566786856233</v>
      </c>
      <c r="P65" s="9">
        <f t="shared" si="15"/>
        <v>12.3718983177653</v>
      </c>
      <c r="Q65" s="9">
        <f t="shared" si="16"/>
        <v>9.7342910119381472</v>
      </c>
      <c r="R65" s="9">
        <f t="shared" si="17"/>
        <v>18.868871521020026</v>
      </c>
      <c r="S65" s="9">
        <f t="shared" si="18"/>
        <v>9.7342910119381472</v>
      </c>
      <c r="T65">
        <f t="shared" si="19"/>
        <v>4</v>
      </c>
      <c r="V65" s="36" t="s">
        <v>145</v>
      </c>
      <c r="W65">
        <v>5</v>
      </c>
      <c r="Y65" s="35" t="s">
        <v>139</v>
      </c>
      <c r="Z65" s="37" t="str">
        <f t="shared" si="20"/>
        <v/>
      </c>
      <c r="AA65" s="37" t="str">
        <f t="shared" si="20"/>
        <v/>
      </c>
      <c r="AB65" s="37" t="str">
        <f t="shared" si="20"/>
        <v/>
      </c>
      <c r="AC65" s="37" t="str">
        <f t="shared" si="20"/>
        <v/>
      </c>
      <c r="AD65" s="37" t="str">
        <f t="shared" si="20"/>
        <v/>
      </c>
      <c r="AE65" s="38" t="str">
        <f t="shared" si="21"/>
        <v/>
      </c>
      <c r="AF65" s="38" t="str">
        <f t="shared" si="21"/>
        <v/>
      </c>
      <c r="AG65" s="38" t="str">
        <f t="shared" si="21"/>
        <v/>
      </c>
      <c r="AH65" s="38" t="str">
        <f t="shared" si="21"/>
        <v/>
      </c>
      <c r="AI65" s="38" t="str">
        <f t="shared" si="21"/>
        <v/>
      </c>
      <c r="AJ65" s="39" t="str">
        <f t="shared" si="22"/>
        <v/>
      </c>
      <c r="AK65" s="39" t="str">
        <f t="shared" si="22"/>
        <v/>
      </c>
      <c r="AL65" s="39" t="str">
        <f t="shared" si="22"/>
        <v/>
      </c>
      <c r="AM65" s="39" t="str">
        <f t="shared" si="22"/>
        <v/>
      </c>
      <c r="AN65" s="39" t="str">
        <f t="shared" si="22"/>
        <v/>
      </c>
      <c r="AO65" s="40">
        <f t="shared" si="23"/>
        <v>21.982418248505677</v>
      </c>
      <c r="AP65" s="40">
        <f t="shared" si="23"/>
        <v>13.423566786856233</v>
      </c>
      <c r="AQ65" s="40">
        <f t="shared" si="23"/>
        <v>12.3718983177653</v>
      </c>
      <c r="AR65" s="40">
        <f t="shared" si="23"/>
        <v>9.7342910119381472</v>
      </c>
      <c r="AS65" s="40">
        <f t="shared" si="23"/>
        <v>18.868871521020026</v>
      </c>
      <c r="AT65" s="41" t="str">
        <f t="shared" si="24"/>
        <v/>
      </c>
      <c r="AU65" s="41" t="str">
        <f t="shared" si="24"/>
        <v/>
      </c>
      <c r="AV65" s="41" t="str">
        <f t="shared" si="24"/>
        <v/>
      </c>
      <c r="AW65" s="41" t="str">
        <f t="shared" si="24"/>
        <v/>
      </c>
      <c r="AX65" s="41" t="str">
        <f t="shared" si="24"/>
        <v/>
      </c>
    </row>
    <row r="66" spans="1:50" x14ac:dyDescent="0.25">
      <c r="A66" t="s">
        <v>146</v>
      </c>
      <c r="B66">
        <v>16</v>
      </c>
      <c r="C66">
        <v>6</v>
      </c>
      <c r="D66">
        <v>77</v>
      </c>
      <c r="E66">
        <v>86</v>
      </c>
      <c r="F66">
        <v>70</v>
      </c>
      <c r="G66" t="s">
        <v>146</v>
      </c>
      <c r="H66" s="9">
        <v>-0.65760017278213223</v>
      </c>
      <c r="I66" s="9">
        <v>-1.5886930054224873</v>
      </c>
      <c r="J66" s="9">
        <v>1.4817589669847129</v>
      </c>
      <c r="K66" s="9">
        <v>1.2768402085066051</v>
      </c>
      <c r="L66" s="9">
        <v>1.54685960836937</v>
      </c>
      <c r="M66" s="35" t="s">
        <v>141</v>
      </c>
      <c r="N66" s="9">
        <f t="shared" si="13"/>
        <v>9.8506625221682729</v>
      </c>
      <c r="O66" s="9">
        <f t="shared" si="14"/>
        <v>14.400103372275703</v>
      </c>
      <c r="P66" s="9">
        <f t="shared" si="15"/>
        <v>8.4012673745028614</v>
      </c>
      <c r="Q66" s="9">
        <f t="shared" si="16"/>
        <v>9.7645643189149052</v>
      </c>
      <c r="R66" s="9">
        <f t="shared" si="17"/>
        <v>9.1636800320654075</v>
      </c>
      <c r="S66" s="9">
        <f t="shared" si="18"/>
        <v>8.4012673745028614</v>
      </c>
      <c r="T66">
        <f t="shared" si="19"/>
        <v>3</v>
      </c>
      <c r="V66" s="36" t="s">
        <v>147</v>
      </c>
      <c r="W66">
        <v>3</v>
      </c>
      <c r="Y66" s="35" t="s">
        <v>141</v>
      </c>
      <c r="Z66" s="37" t="str">
        <f t="shared" si="20"/>
        <v/>
      </c>
      <c r="AA66" s="37" t="str">
        <f t="shared" si="20"/>
        <v/>
      </c>
      <c r="AB66" s="37" t="str">
        <f t="shared" si="20"/>
        <v/>
      </c>
      <c r="AC66" s="37" t="str">
        <f t="shared" si="20"/>
        <v/>
      </c>
      <c r="AD66" s="37" t="str">
        <f t="shared" si="20"/>
        <v/>
      </c>
      <c r="AE66" s="38" t="str">
        <f t="shared" si="21"/>
        <v/>
      </c>
      <c r="AF66" s="38" t="str">
        <f t="shared" si="21"/>
        <v/>
      </c>
      <c r="AG66" s="38" t="str">
        <f t="shared" si="21"/>
        <v/>
      </c>
      <c r="AH66" s="38" t="str">
        <f t="shared" si="21"/>
        <v/>
      </c>
      <c r="AI66" s="38" t="str">
        <f t="shared" si="21"/>
        <v/>
      </c>
      <c r="AJ66" s="39">
        <f t="shared" si="22"/>
        <v>9.8506625221682729</v>
      </c>
      <c r="AK66" s="39">
        <f t="shared" si="22"/>
        <v>14.400103372275703</v>
      </c>
      <c r="AL66" s="39">
        <f t="shared" si="22"/>
        <v>8.4012673745028614</v>
      </c>
      <c r="AM66" s="39">
        <f t="shared" si="22"/>
        <v>9.7645643189149052</v>
      </c>
      <c r="AN66" s="39">
        <f t="shared" si="22"/>
        <v>9.1636800320654075</v>
      </c>
      <c r="AO66" s="40" t="str">
        <f t="shared" si="23"/>
        <v/>
      </c>
      <c r="AP66" s="40" t="str">
        <f t="shared" si="23"/>
        <v/>
      </c>
      <c r="AQ66" s="40" t="str">
        <f t="shared" si="23"/>
        <v/>
      </c>
      <c r="AR66" s="40" t="str">
        <f t="shared" si="23"/>
        <v/>
      </c>
      <c r="AS66" s="40" t="str">
        <f t="shared" si="23"/>
        <v/>
      </c>
      <c r="AT66" s="41" t="str">
        <f t="shared" si="24"/>
        <v/>
      </c>
      <c r="AU66" s="41" t="str">
        <f t="shared" si="24"/>
        <v/>
      </c>
      <c r="AV66" s="41" t="str">
        <f t="shared" si="24"/>
        <v/>
      </c>
      <c r="AW66" s="41" t="str">
        <f t="shared" si="24"/>
        <v/>
      </c>
      <c r="AX66" s="41" t="str">
        <f t="shared" si="24"/>
        <v/>
      </c>
    </row>
    <row r="67" spans="1:50" x14ac:dyDescent="0.25">
      <c r="A67" t="s">
        <v>148</v>
      </c>
      <c r="B67">
        <v>10</v>
      </c>
      <c r="C67">
        <v>33</v>
      </c>
      <c r="D67">
        <v>53</v>
      </c>
      <c r="E67">
        <v>63</v>
      </c>
      <c r="F67">
        <v>45</v>
      </c>
      <c r="G67" t="s">
        <v>148</v>
      </c>
      <c r="H67" s="9">
        <v>-1.5751818092223167</v>
      </c>
      <c r="I67" s="9">
        <v>-0.25697269662375533</v>
      </c>
      <c r="J67" s="9">
        <v>0.38720017327486039</v>
      </c>
      <c r="K67" s="9">
        <v>0.25001067019709755</v>
      </c>
      <c r="L67" s="9">
        <v>-0.52556751967105109</v>
      </c>
      <c r="M67" s="35" t="s">
        <v>143</v>
      </c>
      <c r="N67" s="9">
        <f t="shared" si="13"/>
        <v>7.8957553769272346</v>
      </c>
      <c r="O67" s="9">
        <f t="shared" si="14"/>
        <v>10.861575812896099</v>
      </c>
      <c r="P67" s="9">
        <f t="shared" si="15"/>
        <v>14.601249840376891</v>
      </c>
      <c r="Q67" s="9">
        <f t="shared" si="16"/>
        <v>1.7335430583178086</v>
      </c>
      <c r="R67" s="9">
        <f t="shared" si="17"/>
        <v>8.75912558431577</v>
      </c>
      <c r="S67" s="9">
        <f t="shared" si="18"/>
        <v>1.7335430583178086</v>
      </c>
      <c r="T67">
        <f t="shared" si="19"/>
        <v>4</v>
      </c>
      <c r="V67" s="36" t="s">
        <v>47</v>
      </c>
      <c r="W67">
        <v>5</v>
      </c>
      <c r="Y67" s="35" t="s">
        <v>143</v>
      </c>
      <c r="Z67" s="37" t="str">
        <f t="shared" si="20"/>
        <v/>
      </c>
      <c r="AA67" s="37" t="str">
        <f t="shared" si="20"/>
        <v/>
      </c>
      <c r="AB67" s="37" t="str">
        <f t="shared" si="20"/>
        <v/>
      </c>
      <c r="AC67" s="37" t="str">
        <f t="shared" si="20"/>
        <v/>
      </c>
      <c r="AD67" s="37" t="str">
        <f t="shared" si="20"/>
        <v/>
      </c>
      <c r="AE67" s="38" t="str">
        <f t="shared" si="21"/>
        <v/>
      </c>
      <c r="AF67" s="38" t="str">
        <f t="shared" si="21"/>
        <v/>
      </c>
      <c r="AG67" s="38" t="str">
        <f t="shared" si="21"/>
        <v/>
      </c>
      <c r="AH67" s="38" t="str">
        <f t="shared" si="21"/>
        <v/>
      </c>
      <c r="AI67" s="38" t="str">
        <f t="shared" si="21"/>
        <v/>
      </c>
      <c r="AJ67" s="39" t="str">
        <f t="shared" si="22"/>
        <v/>
      </c>
      <c r="AK67" s="39" t="str">
        <f t="shared" si="22"/>
        <v/>
      </c>
      <c r="AL67" s="39" t="str">
        <f t="shared" si="22"/>
        <v/>
      </c>
      <c r="AM67" s="39" t="str">
        <f t="shared" si="22"/>
        <v/>
      </c>
      <c r="AN67" s="39" t="str">
        <f t="shared" si="22"/>
        <v/>
      </c>
      <c r="AO67" s="40">
        <f t="shared" si="23"/>
        <v>7.8957553769272346</v>
      </c>
      <c r="AP67" s="40">
        <f t="shared" si="23"/>
        <v>10.861575812896099</v>
      </c>
      <c r="AQ67" s="40">
        <f t="shared" si="23"/>
        <v>14.601249840376891</v>
      </c>
      <c r="AR67" s="40">
        <f t="shared" si="23"/>
        <v>1.7335430583178086</v>
      </c>
      <c r="AS67" s="40">
        <f t="shared" si="23"/>
        <v>8.75912558431577</v>
      </c>
      <c r="AT67" s="41" t="str">
        <f t="shared" si="24"/>
        <v/>
      </c>
      <c r="AU67" s="41" t="str">
        <f t="shared" si="24"/>
        <v/>
      </c>
      <c r="AV67" s="41" t="str">
        <f t="shared" si="24"/>
        <v/>
      </c>
      <c r="AW67" s="41" t="str">
        <f t="shared" si="24"/>
        <v/>
      </c>
      <c r="AX67" s="41" t="str">
        <f t="shared" si="24"/>
        <v/>
      </c>
    </row>
    <row r="68" spans="1:50" x14ac:dyDescent="0.25">
      <c r="A68" t="s">
        <v>149</v>
      </c>
      <c r="B68">
        <v>28</v>
      </c>
      <c r="C68">
        <v>64</v>
      </c>
      <c r="D68">
        <v>64</v>
      </c>
      <c r="E68">
        <v>76</v>
      </c>
      <c r="F68">
        <v>54</v>
      </c>
      <c r="G68" t="s">
        <v>149</v>
      </c>
      <c r="H68" s="9">
        <v>1.1775631000982365</v>
      </c>
      <c r="I68" s="9">
        <v>1.2720395097747887</v>
      </c>
      <c r="J68" s="9">
        <v>0.88887295372520947</v>
      </c>
      <c r="K68" s="9">
        <v>0.83039258315464526</v>
      </c>
      <c r="L68" s="9">
        <v>0.22050624642350053</v>
      </c>
      <c r="M68" s="35" t="s">
        <v>145</v>
      </c>
      <c r="N68" s="9">
        <f t="shared" si="13"/>
        <v>5.9236739238499423</v>
      </c>
      <c r="O68" s="9">
        <f t="shared" si="14"/>
        <v>13.592269537972632</v>
      </c>
      <c r="P68" s="9">
        <f t="shared" si="15"/>
        <v>10.223186348860869</v>
      </c>
      <c r="Q68" s="9">
        <f t="shared" si="16"/>
        <v>16.912472950271688</v>
      </c>
      <c r="R68" s="9">
        <f t="shared" si="17"/>
        <v>1.9182593008484465</v>
      </c>
      <c r="S68" s="9">
        <f t="shared" si="18"/>
        <v>1.9182593008484465</v>
      </c>
      <c r="T68">
        <f t="shared" si="19"/>
        <v>5</v>
      </c>
      <c r="V68" s="36" t="s">
        <v>150</v>
      </c>
      <c r="W68">
        <v>4</v>
      </c>
      <c r="Y68" s="35" t="s">
        <v>145</v>
      </c>
      <c r="Z68" s="37" t="str">
        <f t="shared" si="20"/>
        <v/>
      </c>
      <c r="AA68" s="37" t="str">
        <f t="shared" si="20"/>
        <v/>
      </c>
      <c r="AB68" s="37" t="str">
        <f t="shared" si="20"/>
        <v/>
      </c>
      <c r="AC68" s="37" t="str">
        <f t="shared" si="20"/>
        <v/>
      </c>
      <c r="AD68" s="37" t="str">
        <f t="shared" si="20"/>
        <v/>
      </c>
      <c r="AE68" s="38" t="str">
        <f t="shared" si="21"/>
        <v/>
      </c>
      <c r="AF68" s="38" t="str">
        <f t="shared" si="21"/>
        <v/>
      </c>
      <c r="AG68" s="38" t="str">
        <f t="shared" si="21"/>
        <v/>
      </c>
      <c r="AH68" s="38" t="str">
        <f t="shared" si="21"/>
        <v/>
      </c>
      <c r="AI68" s="38" t="str">
        <f t="shared" si="21"/>
        <v/>
      </c>
      <c r="AJ68" s="39" t="str">
        <f t="shared" si="22"/>
        <v/>
      </c>
      <c r="AK68" s="39" t="str">
        <f t="shared" si="22"/>
        <v/>
      </c>
      <c r="AL68" s="39" t="str">
        <f t="shared" si="22"/>
        <v/>
      </c>
      <c r="AM68" s="39" t="str">
        <f t="shared" si="22"/>
        <v/>
      </c>
      <c r="AN68" s="39" t="str">
        <f t="shared" si="22"/>
        <v/>
      </c>
      <c r="AO68" s="40" t="str">
        <f t="shared" si="23"/>
        <v/>
      </c>
      <c r="AP68" s="40" t="str">
        <f t="shared" si="23"/>
        <v/>
      </c>
      <c r="AQ68" s="40" t="str">
        <f t="shared" si="23"/>
        <v/>
      </c>
      <c r="AR68" s="40" t="str">
        <f t="shared" si="23"/>
        <v/>
      </c>
      <c r="AS68" s="40" t="str">
        <f t="shared" si="23"/>
        <v/>
      </c>
      <c r="AT68" s="41">
        <f t="shared" si="24"/>
        <v>5.9236739238499423</v>
      </c>
      <c r="AU68" s="41">
        <f t="shared" si="24"/>
        <v>13.592269537972632</v>
      </c>
      <c r="AV68" s="41">
        <f t="shared" si="24"/>
        <v>10.223186348860869</v>
      </c>
      <c r="AW68" s="41">
        <f t="shared" si="24"/>
        <v>16.912472950271688</v>
      </c>
      <c r="AX68" s="41">
        <f t="shared" si="24"/>
        <v>1.9182593008484465</v>
      </c>
    </row>
    <row r="69" spans="1:50" x14ac:dyDescent="0.25">
      <c r="A69" t="s">
        <v>151</v>
      </c>
      <c r="B69">
        <v>16</v>
      </c>
      <c r="C69">
        <v>22</v>
      </c>
      <c r="D69">
        <v>62</v>
      </c>
      <c r="E69">
        <v>73</v>
      </c>
      <c r="F69">
        <v>70</v>
      </c>
      <c r="G69" t="s">
        <v>151</v>
      </c>
      <c r="H69" s="9">
        <v>-0.65760017278213223</v>
      </c>
      <c r="I69" s="9">
        <v>-0.79952541502323871</v>
      </c>
      <c r="J69" s="9">
        <v>0.79765972091605508</v>
      </c>
      <c r="K69" s="9">
        <v>0.69645829554905736</v>
      </c>
      <c r="L69" s="9">
        <v>1.54685960836937</v>
      </c>
      <c r="M69" s="35" t="s">
        <v>147</v>
      </c>
      <c r="N69" s="9">
        <f t="shared" si="13"/>
        <v>9.4495074981043068</v>
      </c>
      <c r="O69" s="9">
        <f t="shared" si="14"/>
        <v>12.464536036762636</v>
      </c>
      <c r="P69" s="9">
        <f t="shared" si="15"/>
        <v>6.8377384328821229</v>
      </c>
      <c r="Q69" s="9">
        <f t="shared" si="16"/>
        <v>8.5244600064216609</v>
      </c>
      <c r="R69" s="9">
        <f t="shared" si="17"/>
        <v>7.2075448417640926</v>
      </c>
      <c r="S69" s="9">
        <f t="shared" si="18"/>
        <v>6.8377384328821229</v>
      </c>
      <c r="T69">
        <f t="shared" si="19"/>
        <v>3</v>
      </c>
      <c r="V69" s="36" t="s">
        <v>152</v>
      </c>
      <c r="W69">
        <v>3</v>
      </c>
      <c r="Y69" s="35" t="s">
        <v>147</v>
      </c>
      <c r="Z69" s="37" t="str">
        <f t="shared" si="20"/>
        <v/>
      </c>
      <c r="AA69" s="37" t="str">
        <f t="shared" si="20"/>
        <v/>
      </c>
      <c r="AB69" s="37" t="str">
        <f t="shared" si="20"/>
        <v/>
      </c>
      <c r="AC69" s="37" t="str">
        <f t="shared" si="20"/>
        <v/>
      </c>
      <c r="AD69" s="37" t="str">
        <f t="shared" si="20"/>
        <v/>
      </c>
      <c r="AE69" s="38" t="str">
        <f t="shared" si="21"/>
        <v/>
      </c>
      <c r="AF69" s="38" t="str">
        <f t="shared" si="21"/>
        <v/>
      </c>
      <c r="AG69" s="38" t="str">
        <f t="shared" si="21"/>
        <v/>
      </c>
      <c r="AH69" s="38" t="str">
        <f t="shared" si="21"/>
        <v/>
      </c>
      <c r="AI69" s="38" t="str">
        <f t="shared" si="21"/>
        <v/>
      </c>
      <c r="AJ69" s="39">
        <f t="shared" si="22"/>
        <v>9.4495074981043068</v>
      </c>
      <c r="AK69" s="39">
        <f t="shared" si="22"/>
        <v>12.464536036762636</v>
      </c>
      <c r="AL69" s="39">
        <f t="shared" si="22"/>
        <v>6.8377384328821229</v>
      </c>
      <c r="AM69" s="39">
        <f t="shared" si="22"/>
        <v>8.5244600064216609</v>
      </c>
      <c r="AN69" s="39">
        <f t="shared" si="22"/>
        <v>7.2075448417640926</v>
      </c>
      <c r="AO69" s="40" t="str">
        <f t="shared" si="23"/>
        <v/>
      </c>
      <c r="AP69" s="40" t="str">
        <f t="shared" si="23"/>
        <v/>
      </c>
      <c r="AQ69" s="40" t="str">
        <f t="shared" si="23"/>
        <v/>
      </c>
      <c r="AR69" s="40" t="str">
        <f t="shared" si="23"/>
        <v/>
      </c>
      <c r="AS69" s="40" t="str">
        <f t="shared" si="23"/>
        <v/>
      </c>
      <c r="AT69" s="41" t="str">
        <f t="shared" si="24"/>
        <v/>
      </c>
      <c r="AU69" s="41" t="str">
        <f t="shared" si="24"/>
        <v/>
      </c>
      <c r="AV69" s="41" t="str">
        <f t="shared" si="24"/>
        <v/>
      </c>
      <c r="AW69" s="41" t="str">
        <f t="shared" si="24"/>
        <v/>
      </c>
      <c r="AX69" s="41" t="str">
        <f t="shared" si="24"/>
        <v/>
      </c>
    </row>
    <row r="70" spans="1:50" x14ac:dyDescent="0.25">
      <c r="A70" t="s">
        <v>153</v>
      </c>
      <c r="B70">
        <v>10</v>
      </c>
      <c r="C70">
        <v>48</v>
      </c>
      <c r="D70">
        <v>34</v>
      </c>
      <c r="E70">
        <v>29</v>
      </c>
      <c r="F70">
        <v>49</v>
      </c>
      <c r="G70" t="s">
        <v>153</v>
      </c>
      <c r="H70" s="9">
        <v>-1.5751818092223167</v>
      </c>
      <c r="I70" s="9">
        <v>0.48287191937554014</v>
      </c>
      <c r="J70" s="9">
        <v>-0.47932553841210612</v>
      </c>
      <c r="K70" s="9">
        <v>-1.2679112559995658</v>
      </c>
      <c r="L70" s="9">
        <v>-0.19397917918458371</v>
      </c>
      <c r="M70" s="35" t="s">
        <v>150</v>
      </c>
      <c r="N70" s="9">
        <f t="shared" si="13"/>
        <v>17.67783355833107</v>
      </c>
      <c r="O70" s="9">
        <f t="shared" si="14"/>
        <v>13.273150587507798</v>
      </c>
      <c r="P70" s="9">
        <f t="shared" si="15"/>
        <v>17.319288222343168</v>
      </c>
      <c r="Q70" s="9">
        <f t="shared" si="16"/>
        <v>7.7914483502265011</v>
      </c>
      <c r="R70" s="9">
        <f t="shared" si="17"/>
        <v>15.07122909413321</v>
      </c>
      <c r="S70" s="9">
        <f t="shared" si="18"/>
        <v>7.7914483502265011</v>
      </c>
      <c r="T70">
        <f t="shared" si="19"/>
        <v>4</v>
      </c>
      <c r="V70" s="36" t="s">
        <v>154</v>
      </c>
      <c r="W70">
        <v>4</v>
      </c>
      <c r="Y70" s="35" t="s">
        <v>150</v>
      </c>
      <c r="Z70" s="37" t="str">
        <f t="shared" si="20"/>
        <v/>
      </c>
      <c r="AA70" s="37" t="str">
        <f t="shared" si="20"/>
        <v/>
      </c>
      <c r="AB70" s="37" t="str">
        <f t="shared" si="20"/>
        <v/>
      </c>
      <c r="AC70" s="37" t="str">
        <f t="shared" si="20"/>
        <v/>
      </c>
      <c r="AD70" s="37" t="str">
        <f t="shared" si="20"/>
        <v/>
      </c>
      <c r="AE70" s="38" t="str">
        <f t="shared" si="21"/>
        <v/>
      </c>
      <c r="AF70" s="38" t="str">
        <f t="shared" si="21"/>
        <v/>
      </c>
      <c r="AG70" s="38" t="str">
        <f t="shared" si="21"/>
        <v/>
      </c>
      <c r="AH70" s="38" t="str">
        <f t="shared" si="21"/>
        <v/>
      </c>
      <c r="AI70" s="38" t="str">
        <f t="shared" si="21"/>
        <v/>
      </c>
      <c r="AJ70" s="39" t="str">
        <f t="shared" si="22"/>
        <v/>
      </c>
      <c r="AK70" s="39" t="str">
        <f t="shared" si="22"/>
        <v/>
      </c>
      <c r="AL70" s="39" t="str">
        <f t="shared" si="22"/>
        <v/>
      </c>
      <c r="AM70" s="39" t="str">
        <f t="shared" si="22"/>
        <v/>
      </c>
      <c r="AN70" s="39" t="str">
        <f t="shared" si="22"/>
        <v/>
      </c>
      <c r="AO70" s="40">
        <f t="shared" si="23"/>
        <v>17.67783355833107</v>
      </c>
      <c r="AP70" s="40">
        <f t="shared" si="23"/>
        <v>13.273150587507798</v>
      </c>
      <c r="AQ70" s="40">
        <f t="shared" si="23"/>
        <v>17.319288222343168</v>
      </c>
      <c r="AR70" s="40">
        <f t="shared" si="23"/>
        <v>7.7914483502265011</v>
      </c>
      <c r="AS70" s="40">
        <f t="shared" si="23"/>
        <v>15.07122909413321</v>
      </c>
      <c r="AT70" s="41" t="str">
        <f t="shared" si="24"/>
        <v/>
      </c>
      <c r="AU70" s="41" t="str">
        <f t="shared" si="24"/>
        <v/>
      </c>
      <c r="AV70" s="41" t="str">
        <f t="shared" si="24"/>
        <v/>
      </c>
      <c r="AW70" s="41" t="str">
        <f t="shared" si="24"/>
        <v/>
      </c>
      <c r="AX70" s="41" t="str">
        <f t="shared" si="24"/>
        <v/>
      </c>
    </row>
    <row r="71" spans="1:50" x14ac:dyDescent="0.25">
      <c r="A71" t="s">
        <v>155</v>
      </c>
      <c r="B71">
        <v>12</v>
      </c>
      <c r="C71">
        <v>30</v>
      </c>
      <c r="D71">
        <v>72</v>
      </c>
      <c r="E71">
        <v>26</v>
      </c>
      <c r="F71">
        <v>65</v>
      </c>
      <c r="G71" t="s">
        <v>155</v>
      </c>
      <c r="H71" s="9">
        <v>-1.2693212637422551</v>
      </c>
      <c r="I71" s="9">
        <v>-0.40494161982361443</v>
      </c>
      <c r="J71" s="9">
        <v>1.2537258849618269</v>
      </c>
      <c r="K71" s="9">
        <v>-1.4018455436051538</v>
      </c>
      <c r="L71" s="9">
        <v>1.1323741827612859</v>
      </c>
      <c r="M71" s="35" t="s">
        <v>152</v>
      </c>
      <c r="N71" s="9">
        <f t="shared" si="13"/>
        <v>17.928089083508407</v>
      </c>
      <c r="O71" s="9">
        <f t="shared" si="14"/>
        <v>8.2918641407956812</v>
      </c>
      <c r="P71" s="9">
        <f t="shared" si="15"/>
        <v>7.8929122589927561</v>
      </c>
      <c r="Q71" s="9">
        <f t="shared" si="16"/>
        <v>8.8174169697916387</v>
      </c>
      <c r="R71" s="9">
        <f t="shared" si="17"/>
        <v>12.887119720206309</v>
      </c>
      <c r="S71" s="9">
        <f t="shared" si="18"/>
        <v>7.8929122589927561</v>
      </c>
      <c r="T71">
        <f t="shared" si="19"/>
        <v>3</v>
      </c>
      <c r="V71" s="36" t="s">
        <v>156</v>
      </c>
      <c r="W71">
        <v>3</v>
      </c>
      <c r="Y71" s="35" t="s">
        <v>152</v>
      </c>
      <c r="Z71" s="37" t="str">
        <f t="shared" si="20"/>
        <v/>
      </c>
      <c r="AA71" s="37" t="str">
        <f t="shared" si="20"/>
        <v/>
      </c>
      <c r="AB71" s="37" t="str">
        <f t="shared" si="20"/>
        <v/>
      </c>
      <c r="AC71" s="37" t="str">
        <f t="shared" si="20"/>
        <v/>
      </c>
      <c r="AD71" s="37" t="str">
        <f t="shared" si="20"/>
        <v/>
      </c>
      <c r="AE71" s="38" t="str">
        <f t="shared" si="21"/>
        <v/>
      </c>
      <c r="AF71" s="38" t="str">
        <f t="shared" si="21"/>
        <v/>
      </c>
      <c r="AG71" s="38" t="str">
        <f t="shared" si="21"/>
        <v/>
      </c>
      <c r="AH71" s="38" t="str">
        <f t="shared" si="21"/>
        <v/>
      </c>
      <c r="AI71" s="38" t="str">
        <f t="shared" si="21"/>
        <v/>
      </c>
      <c r="AJ71" s="39">
        <f t="shared" si="22"/>
        <v>17.928089083508407</v>
      </c>
      <c r="AK71" s="39">
        <f t="shared" si="22"/>
        <v>8.2918641407956812</v>
      </c>
      <c r="AL71" s="39">
        <f t="shared" si="22"/>
        <v>7.8929122589927561</v>
      </c>
      <c r="AM71" s="39">
        <f t="shared" si="22"/>
        <v>8.8174169697916387</v>
      </c>
      <c r="AN71" s="39">
        <f t="shared" si="22"/>
        <v>12.887119720206309</v>
      </c>
      <c r="AO71" s="40" t="str">
        <f t="shared" si="23"/>
        <v/>
      </c>
      <c r="AP71" s="40" t="str">
        <f t="shared" si="23"/>
        <v/>
      </c>
      <c r="AQ71" s="40" t="str">
        <f t="shared" si="23"/>
        <v/>
      </c>
      <c r="AR71" s="40" t="str">
        <f t="shared" si="23"/>
        <v/>
      </c>
      <c r="AS71" s="40" t="str">
        <f t="shared" si="23"/>
        <v/>
      </c>
      <c r="AT71" s="41" t="str">
        <f t="shared" si="24"/>
        <v/>
      </c>
      <c r="AU71" s="41" t="str">
        <f t="shared" si="24"/>
        <v/>
      </c>
      <c r="AV71" s="41" t="str">
        <f t="shared" si="24"/>
        <v/>
      </c>
      <c r="AW71" s="41" t="str">
        <f t="shared" si="24"/>
        <v/>
      </c>
      <c r="AX71" s="41" t="str">
        <f t="shared" si="24"/>
        <v/>
      </c>
    </row>
    <row r="72" spans="1:50" x14ac:dyDescent="0.25">
      <c r="A72" t="s">
        <v>157</v>
      </c>
      <c r="B72">
        <v>10</v>
      </c>
      <c r="C72">
        <v>30</v>
      </c>
      <c r="D72">
        <v>27</v>
      </c>
      <c r="E72">
        <v>66</v>
      </c>
      <c r="F72">
        <v>57</v>
      </c>
      <c r="G72" t="s">
        <v>157</v>
      </c>
      <c r="H72" s="9">
        <v>-1.5751818092223167</v>
      </c>
      <c r="I72" s="9">
        <v>-0.40494161982361443</v>
      </c>
      <c r="J72" s="9">
        <v>-0.79857185324414648</v>
      </c>
      <c r="K72" s="9">
        <v>0.3839449578026855</v>
      </c>
      <c r="L72" s="9">
        <v>0.46919750178835107</v>
      </c>
      <c r="M72" s="35" t="s">
        <v>154</v>
      </c>
      <c r="N72" s="9">
        <f t="shared" si="13"/>
        <v>12.253911525531885</v>
      </c>
      <c r="O72" s="9">
        <f t="shared" si="14"/>
        <v>16.680458468915685</v>
      </c>
      <c r="P72" s="9">
        <f t="shared" si="15"/>
        <v>16.044005682065723</v>
      </c>
      <c r="Q72" s="9">
        <f t="shared" si="16"/>
        <v>5.7687769463314993</v>
      </c>
      <c r="R72" s="9">
        <f t="shared" si="17"/>
        <v>12.399228957909587</v>
      </c>
      <c r="S72" s="9">
        <f t="shared" si="18"/>
        <v>5.7687769463314993</v>
      </c>
      <c r="T72">
        <f t="shared" si="19"/>
        <v>4</v>
      </c>
      <c r="V72" s="36" t="s">
        <v>158</v>
      </c>
      <c r="W72">
        <v>1</v>
      </c>
      <c r="Y72" s="35" t="s">
        <v>154</v>
      </c>
      <c r="Z72" s="37" t="str">
        <f t="shared" ref="Z72:AD135" si="25">IF($T72=1,N72,"")</f>
        <v/>
      </c>
      <c r="AA72" s="37" t="str">
        <f t="shared" si="25"/>
        <v/>
      </c>
      <c r="AB72" s="37" t="str">
        <f t="shared" si="25"/>
        <v/>
      </c>
      <c r="AC72" s="37" t="str">
        <f t="shared" si="25"/>
        <v/>
      </c>
      <c r="AD72" s="37" t="str">
        <f t="shared" si="25"/>
        <v/>
      </c>
      <c r="AE72" s="38" t="str">
        <f t="shared" si="21"/>
        <v/>
      </c>
      <c r="AF72" s="38" t="str">
        <f t="shared" si="21"/>
        <v/>
      </c>
      <c r="AG72" s="38" t="str">
        <f t="shared" si="21"/>
        <v/>
      </c>
      <c r="AH72" s="38" t="str">
        <f t="shared" si="21"/>
        <v/>
      </c>
      <c r="AI72" s="38" t="str">
        <f t="shared" si="21"/>
        <v/>
      </c>
      <c r="AJ72" s="39" t="str">
        <f t="shared" si="22"/>
        <v/>
      </c>
      <c r="AK72" s="39" t="str">
        <f t="shared" si="22"/>
        <v/>
      </c>
      <c r="AL72" s="39" t="str">
        <f t="shared" si="22"/>
        <v/>
      </c>
      <c r="AM72" s="39" t="str">
        <f t="shared" si="22"/>
        <v/>
      </c>
      <c r="AN72" s="39" t="str">
        <f t="shared" si="22"/>
        <v/>
      </c>
      <c r="AO72" s="40">
        <f t="shared" si="23"/>
        <v>12.253911525531885</v>
      </c>
      <c r="AP72" s="40">
        <f t="shared" si="23"/>
        <v>16.680458468915685</v>
      </c>
      <c r="AQ72" s="40">
        <f t="shared" si="23"/>
        <v>16.044005682065723</v>
      </c>
      <c r="AR72" s="40">
        <f t="shared" si="23"/>
        <v>5.7687769463314993</v>
      </c>
      <c r="AS72" s="40">
        <f t="shared" si="23"/>
        <v>12.399228957909587</v>
      </c>
      <c r="AT72" s="41" t="str">
        <f t="shared" si="24"/>
        <v/>
      </c>
      <c r="AU72" s="41" t="str">
        <f t="shared" si="24"/>
        <v/>
      </c>
      <c r="AV72" s="41" t="str">
        <f t="shared" si="24"/>
        <v/>
      </c>
      <c r="AW72" s="41" t="str">
        <f t="shared" si="24"/>
        <v/>
      </c>
      <c r="AX72" s="41" t="str">
        <f t="shared" si="24"/>
        <v/>
      </c>
    </row>
    <row r="73" spans="1:50" x14ac:dyDescent="0.25">
      <c r="A73" t="s">
        <v>159</v>
      </c>
      <c r="B73">
        <v>16</v>
      </c>
      <c r="C73">
        <v>53</v>
      </c>
      <c r="D73">
        <v>75</v>
      </c>
      <c r="E73">
        <v>26</v>
      </c>
      <c r="F73">
        <v>61</v>
      </c>
      <c r="G73" t="s">
        <v>159</v>
      </c>
      <c r="H73" s="9">
        <v>-0.65760017278213223</v>
      </c>
      <c r="I73" s="9">
        <v>0.72948679137530537</v>
      </c>
      <c r="J73" s="9">
        <v>1.3905457341755585</v>
      </c>
      <c r="K73" s="9">
        <v>-1.4018455436051538</v>
      </c>
      <c r="L73" s="9">
        <v>0.80078584227481842</v>
      </c>
      <c r="M73" s="35" t="s">
        <v>156</v>
      </c>
      <c r="N73" s="9">
        <f t="shared" si="13"/>
        <v>16.378717584462436</v>
      </c>
      <c r="O73" s="9">
        <f t="shared" si="14"/>
        <v>8.4662788707377228</v>
      </c>
      <c r="P73" s="9">
        <f t="shared" si="15"/>
        <v>8.4094617085698662</v>
      </c>
      <c r="Q73" s="9">
        <f t="shared" si="16"/>
        <v>11.884977211461276</v>
      </c>
      <c r="R73" s="9">
        <f t="shared" si="17"/>
        <v>9.9209182117893402</v>
      </c>
      <c r="S73" s="9">
        <f t="shared" si="18"/>
        <v>8.4094617085698662</v>
      </c>
      <c r="T73">
        <f t="shared" si="19"/>
        <v>3</v>
      </c>
      <c r="V73" s="36" t="s">
        <v>160</v>
      </c>
      <c r="W73">
        <v>1</v>
      </c>
      <c r="Y73" s="35" t="s">
        <v>156</v>
      </c>
      <c r="Z73" s="37" t="str">
        <f t="shared" si="25"/>
        <v/>
      </c>
      <c r="AA73" s="37" t="str">
        <f t="shared" si="25"/>
        <v/>
      </c>
      <c r="AB73" s="37" t="str">
        <f t="shared" si="25"/>
        <v/>
      </c>
      <c r="AC73" s="37" t="str">
        <f t="shared" si="25"/>
        <v/>
      </c>
      <c r="AD73" s="37" t="str">
        <f t="shared" si="25"/>
        <v/>
      </c>
      <c r="AE73" s="38" t="str">
        <f t="shared" si="21"/>
        <v/>
      </c>
      <c r="AF73" s="38" t="str">
        <f t="shared" si="21"/>
        <v/>
      </c>
      <c r="AG73" s="38" t="str">
        <f t="shared" si="21"/>
        <v/>
      </c>
      <c r="AH73" s="38" t="str">
        <f t="shared" si="21"/>
        <v/>
      </c>
      <c r="AI73" s="38" t="str">
        <f t="shared" si="21"/>
        <v/>
      </c>
      <c r="AJ73" s="39">
        <f t="shared" si="22"/>
        <v>16.378717584462436</v>
      </c>
      <c r="AK73" s="39">
        <f t="shared" si="22"/>
        <v>8.4662788707377228</v>
      </c>
      <c r="AL73" s="39">
        <f t="shared" si="22"/>
        <v>8.4094617085698662</v>
      </c>
      <c r="AM73" s="39">
        <f t="shared" si="22"/>
        <v>11.884977211461276</v>
      </c>
      <c r="AN73" s="39">
        <f t="shared" si="22"/>
        <v>9.9209182117893402</v>
      </c>
      <c r="AO73" s="40" t="str">
        <f t="shared" si="23"/>
        <v/>
      </c>
      <c r="AP73" s="40" t="str">
        <f t="shared" si="23"/>
        <v/>
      </c>
      <c r="AQ73" s="40" t="str">
        <f t="shared" si="23"/>
        <v/>
      </c>
      <c r="AR73" s="40" t="str">
        <f t="shared" si="23"/>
        <v/>
      </c>
      <c r="AS73" s="40" t="str">
        <f t="shared" si="23"/>
        <v/>
      </c>
      <c r="AT73" s="41" t="str">
        <f t="shared" si="24"/>
        <v/>
      </c>
      <c r="AU73" s="41" t="str">
        <f t="shared" si="24"/>
        <v/>
      </c>
      <c r="AV73" s="41" t="str">
        <f t="shared" si="24"/>
        <v/>
      </c>
      <c r="AW73" s="41" t="str">
        <f t="shared" si="24"/>
        <v/>
      </c>
      <c r="AX73" s="41" t="str">
        <f t="shared" si="24"/>
        <v/>
      </c>
    </row>
    <row r="74" spans="1:50" x14ac:dyDescent="0.25">
      <c r="A74" t="s">
        <v>161</v>
      </c>
      <c r="B74">
        <v>28</v>
      </c>
      <c r="C74">
        <v>17</v>
      </c>
      <c r="D74">
        <v>10</v>
      </c>
      <c r="E74">
        <v>80</v>
      </c>
      <c r="F74">
        <v>35</v>
      </c>
      <c r="G74" t="s">
        <v>161</v>
      </c>
      <c r="H74" s="9">
        <v>1.1775631000982365</v>
      </c>
      <c r="I74" s="9">
        <v>-1.0461402870230039</v>
      </c>
      <c r="J74" s="9">
        <v>-1.5738843321219587</v>
      </c>
      <c r="K74" s="9">
        <v>1.0089716332954293</v>
      </c>
      <c r="L74" s="9">
        <v>-1.3545383708872196</v>
      </c>
      <c r="M74" s="35" t="s">
        <v>158</v>
      </c>
      <c r="N74" s="9">
        <f t="shared" si="13"/>
        <v>7.4309168177691189</v>
      </c>
      <c r="O74" s="9">
        <f t="shared" si="14"/>
        <v>16.958985823402578</v>
      </c>
      <c r="P74" s="9">
        <f t="shared" si="15"/>
        <v>18.915601886825392</v>
      </c>
      <c r="Q74" s="9">
        <f t="shared" si="16"/>
        <v>13.678094451028526</v>
      </c>
      <c r="R74" s="9">
        <f t="shared" si="17"/>
        <v>10.191177458200103</v>
      </c>
      <c r="S74" s="9">
        <f t="shared" si="18"/>
        <v>7.4309168177691189</v>
      </c>
      <c r="T74">
        <f t="shared" si="19"/>
        <v>1</v>
      </c>
      <c r="V74" s="36" t="s">
        <v>162</v>
      </c>
      <c r="W74">
        <v>1</v>
      </c>
      <c r="Y74" s="35" t="s">
        <v>158</v>
      </c>
      <c r="Z74" s="37">
        <f t="shared" si="25"/>
        <v>7.4309168177691189</v>
      </c>
      <c r="AA74" s="37">
        <f t="shared" si="25"/>
        <v>16.958985823402578</v>
      </c>
      <c r="AB74" s="37">
        <f t="shared" si="25"/>
        <v>18.915601886825392</v>
      </c>
      <c r="AC74" s="37">
        <f t="shared" si="25"/>
        <v>13.678094451028526</v>
      </c>
      <c r="AD74" s="37">
        <f t="shared" si="25"/>
        <v>10.191177458200103</v>
      </c>
      <c r="AE74" s="38" t="str">
        <f t="shared" si="21"/>
        <v/>
      </c>
      <c r="AF74" s="38" t="str">
        <f t="shared" si="21"/>
        <v/>
      </c>
      <c r="AG74" s="38" t="str">
        <f t="shared" si="21"/>
        <v/>
      </c>
      <c r="AH74" s="38" t="str">
        <f t="shared" si="21"/>
        <v/>
      </c>
      <c r="AI74" s="38" t="str">
        <f t="shared" si="21"/>
        <v/>
      </c>
      <c r="AJ74" s="39" t="str">
        <f t="shared" si="22"/>
        <v/>
      </c>
      <c r="AK74" s="39" t="str">
        <f t="shared" si="22"/>
        <v/>
      </c>
      <c r="AL74" s="39" t="str">
        <f t="shared" si="22"/>
        <v/>
      </c>
      <c r="AM74" s="39" t="str">
        <f t="shared" si="22"/>
        <v/>
      </c>
      <c r="AN74" s="39" t="str">
        <f t="shared" si="22"/>
        <v/>
      </c>
      <c r="AO74" s="40" t="str">
        <f t="shared" si="23"/>
        <v/>
      </c>
      <c r="AP74" s="40" t="str">
        <f t="shared" si="23"/>
        <v/>
      </c>
      <c r="AQ74" s="40" t="str">
        <f t="shared" si="23"/>
        <v/>
      </c>
      <c r="AR74" s="40" t="str">
        <f t="shared" si="23"/>
        <v/>
      </c>
      <c r="AS74" s="40" t="str">
        <f t="shared" si="23"/>
        <v/>
      </c>
      <c r="AT74" s="41" t="str">
        <f t="shared" si="24"/>
        <v/>
      </c>
      <c r="AU74" s="41" t="str">
        <f t="shared" si="24"/>
        <v/>
      </c>
      <c r="AV74" s="41" t="str">
        <f t="shared" si="24"/>
        <v/>
      </c>
      <c r="AW74" s="41" t="str">
        <f t="shared" si="24"/>
        <v/>
      </c>
      <c r="AX74" s="41" t="str">
        <f t="shared" si="24"/>
        <v/>
      </c>
    </row>
    <row r="75" spans="1:50" x14ac:dyDescent="0.25">
      <c r="A75" t="s">
        <v>163</v>
      </c>
      <c r="B75">
        <v>21</v>
      </c>
      <c r="C75">
        <v>10</v>
      </c>
      <c r="D75">
        <v>75</v>
      </c>
      <c r="E75">
        <v>77</v>
      </c>
      <c r="F75">
        <v>52</v>
      </c>
      <c r="G75" t="s">
        <v>163</v>
      </c>
      <c r="H75" s="9">
        <v>0.1070511909180214</v>
      </c>
      <c r="I75" s="9">
        <v>-1.3914011078226751</v>
      </c>
      <c r="J75" s="9">
        <v>1.3905457341755585</v>
      </c>
      <c r="K75" s="9">
        <v>0.87503734568984126</v>
      </c>
      <c r="L75" s="9">
        <v>5.4712076180266835E-2</v>
      </c>
      <c r="M75" s="35" t="s">
        <v>160</v>
      </c>
      <c r="N75" s="9">
        <f t="shared" si="13"/>
        <v>2.9028425785795999</v>
      </c>
      <c r="O75" s="9">
        <f t="shared" si="14"/>
        <v>6.3747512380926672</v>
      </c>
      <c r="P75" s="9">
        <f t="shared" si="15"/>
        <v>5.5963121267171552</v>
      </c>
      <c r="Q75" s="9">
        <f t="shared" si="16"/>
        <v>5.1550449170652985</v>
      </c>
      <c r="R75" s="9">
        <f t="shared" si="17"/>
        <v>3.1503962084396293</v>
      </c>
      <c r="S75" s="9">
        <f t="shared" si="18"/>
        <v>2.9028425785795999</v>
      </c>
      <c r="T75">
        <f t="shared" si="19"/>
        <v>1</v>
      </c>
      <c r="V75" s="36" t="s">
        <v>164</v>
      </c>
      <c r="W75">
        <v>3</v>
      </c>
      <c r="Y75" s="35" t="s">
        <v>160</v>
      </c>
      <c r="Z75" s="37">
        <f t="shared" si="25"/>
        <v>2.9028425785795999</v>
      </c>
      <c r="AA75" s="37">
        <f t="shared" si="25"/>
        <v>6.3747512380926672</v>
      </c>
      <c r="AB75" s="37">
        <f t="shared" si="25"/>
        <v>5.5963121267171552</v>
      </c>
      <c r="AC75" s="37">
        <f t="shared" si="25"/>
        <v>5.1550449170652985</v>
      </c>
      <c r="AD75" s="37">
        <f t="shared" si="25"/>
        <v>3.1503962084396293</v>
      </c>
      <c r="AE75" s="38" t="str">
        <f t="shared" ref="AE75:AI138" si="26">IF($T75=2,N75,"")</f>
        <v/>
      </c>
      <c r="AF75" s="38" t="str">
        <f t="shared" si="26"/>
        <v/>
      </c>
      <c r="AG75" s="38" t="str">
        <f t="shared" si="26"/>
        <v/>
      </c>
      <c r="AH75" s="38" t="str">
        <f t="shared" si="26"/>
        <v/>
      </c>
      <c r="AI75" s="38" t="str">
        <f t="shared" si="26"/>
        <v/>
      </c>
      <c r="AJ75" s="39" t="str">
        <f t="shared" ref="AJ75:AN138" si="27">IF($T75=3,N75,"")</f>
        <v/>
      </c>
      <c r="AK75" s="39" t="str">
        <f t="shared" si="27"/>
        <v/>
      </c>
      <c r="AL75" s="39" t="str">
        <f t="shared" si="27"/>
        <v/>
      </c>
      <c r="AM75" s="39" t="str">
        <f t="shared" si="27"/>
        <v/>
      </c>
      <c r="AN75" s="39" t="str">
        <f t="shared" si="27"/>
        <v/>
      </c>
      <c r="AO75" s="40" t="str">
        <f t="shared" ref="AO75:AS138" si="28">IF($T75=4,N75,"")</f>
        <v/>
      </c>
      <c r="AP75" s="40" t="str">
        <f t="shared" si="28"/>
        <v/>
      </c>
      <c r="AQ75" s="40" t="str">
        <f t="shared" si="28"/>
        <v/>
      </c>
      <c r="AR75" s="40" t="str">
        <f t="shared" si="28"/>
        <v/>
      </c>
      <c r="AS75" s="40" t="str">
        <f t="shared" si="28"/>
        <v/>
      </c>
      <c r="AT75" s="41" t="str">
        <f t="shared" ref="AT75:AX138" si="29">IF($T75=5,N75,"")</f>
        <v/>
      </c>
      <c r="AU75" s="41" t="str">
        <f t="shared" si="29"/>
        <v/>
      </c>
      <c r="AV75" s="41" t="str">
        <f t="shared" si="29"/>
        <v/>
      </c>
      <c r="AW75" s="41" t="str">
        <f t="shared" si="29"/>
        <v/>
      </c>
      <c r="AX75" s="41" t="str">
        <f t="shared" si="29"/>
        <v/>
      </c>
    </row>
    <row r="76" spans="1:50" x14ac:dyDescent="0.25">
      <c r="A76" t="s">
        <v>165</v>
      </c>
      <c r="B76">
        <v>24</v>
      </c>
      <c r="C76">
        <v>45</v>
      </c>
      <c r="D76">
        <v>17</v>
      </c>
      <c r="E76">
        <v>70</v>
      </c>
      <c r="F76">
        <v>35</v>
      </c>
      <c r="G76" t="s">
        <v>165</v>
      </c>
      <c r="H76" s="9">
        <v>0.56584200913811356</v>
      </c>
      <c r="I76" s="9">
        <v>0.33490299617568103</v>
      </c>
      <c r="J76" s="9">
        <v>-1.2546380172899183</v>
      </c>
      <c r="K76" s="9">
        <v>0.56252400794346946</v>
      </c>
      <c r="L76" s="9">
        <v>-1.3545383708872196</v>
      </c>
      <c r="M76" s="35" t="s">
        <v>162</v>
      </c>
      <c r="N76" s="9">
        <f t="shared" ref="N76:N110" si="30">SUMXMY2(H76:L76,$I$3:$M$3)</f>
        <v>7.1536127855163176</v>
      </c>
      <c r="O76" s="9">
        <f t="shared" ref="O76:O110" si="31">SUMXMY2(H76:L76,$I$4:$M$4)</f>
        <v>15.566970173970329</v>
      </c>
      <c r="P76" s="9">
        <f t="shared" ref="P76:P110" si="32">SUMXMY2(H76:L76,$I$5:$M$5)</f>
        <v>18.713947373934452</v>
      </c>
      <c r="Q76" s="9">
        <f t="shared" ref="Q76:Q110" si="33">SUMXMY2(H76:L76,$I$6:$M$6)</f>
        <v>11.633254168638423</v>
      </c>
      <c r="R76" s="9">
        <f t="shared" ref="R76:R110" si="34">SUMXMY2(H76:L76,$I$7:$M$7)</f>
        <v>7.9772323875291562</v>
      </c>
      <c r="S76" s="9">
        <f t="shared" ref="S76:S110" si="35">MIN(N76:R76)</f>
        <v>7.1536127855163176</v>
      </c>
      <c r="T76">
        <f t="shared" ref="T76:T110" si="36">MATCH(S76,N76:R76,0)</f>
        <v>1</v>
      </c>
      <c r="V76" s="36" t="s">
        <v>166</v>
      </c>
      <c r="W76">
        <v>3</v>
      </c>
      <c r="Y76" s="35" t="s">
        <v>162</v>
      </c>
      <c r="Z76" s="37">
        <f t="shared" si="25"/>
        <v>7.1536127855163176</v>
      </c>
      <c r="AA76" s="37">
        <f t="shared" si="25"/>
        <v>15.566970173970329</v>
      </c>
      <c r="AB76" s="37">
        <f t="shared" si="25"/>
        <v>18.713947373934452</v>
      </c>
      <c r="AC76" s="37">
        <f t="shared" si="25"/>
        <v>11.633254168638423</v>
      </c>
      <c r="AD76" s="37">
        <f t="shared" si="25"/>
        <v>7.9772323875291562</v>
      </c>
      <c r="AE76" s="38" t="str">
        <f t="shared" si="26"/>
        <v/>
      </c>
      <c r="AF76" s="38" t="str">
        <f t="shared" si="26"/>
        <v/>
      </c>
      <c r="AG76" s="38" t="str">
        <f t="shared" si="26"/>
        <v/>
      </c>
      <c r="AH76" s="38" t="str">
        <f t="shared" si="26"/>
        <v/>
      </c>
      <c r="AI76" s="38" t="str">
        <f t="shared" si="26"/>
        <v/>
      </c>
      <c r="AJ76" s="39" t="str">
        <f t="shared" si="27"/>
        <v/>
      </c>
      <c r="AK76" s="39" t="str">
        <f t="shared" si="27"/>
        <v/>
      </c>
      <c r="AL76" s="39" t="str">
        <f t="shared" si="27"/>
        <v/>
      </c>
      <c r="AM76" s="39" t="str">
        <f t="shared" si="27"/>
        <v/>
      </c>
      <c r="AN76" s="39" t="str">
        <f t="shared" si="27"/>
        <v/>
      </c>
      <c r="AO76" s="40" t="str">
        <f t="shared" si="28"/>
        <v/>
      </c>
      <c r="AP76" s="40" t="str">
        <f t="shared" si="28"/>
        <v/>
      </c>
      <c r="AQ76" s="40" t="str">
        <f t="shared" si="28"/>
        <v/>
      </c>
      <c r="AR76" s="40" t="str">
        <f t="shared" si="28"/>
        <v/>
      </c>
      <c r="AS76" s="40" t="str">
        <f t="shared" si="28"/>
        <v/>
      </c>
      <c r="AT76" s="41" t="str">
        <f t="shared" si="29"/>
        <v/>
      </c>
      <c r="AU76" s="41" t="str">
        <f t="shared" si="29"/>
        <v/>
      </c>
      <c r="AV76" s="41" t="str">
        <f t="shared" si="29"/>
        <v/>
      </c>
      <c r="AW76" s="41" t="str">
        <f t="shared" si="29"/>
        <v/>
      </c>
      <c r="AX76" s="41" t="str">
        <f t="shared" si="29"/>
        <v/>
      </c>
    </row>
    <row r="77" spans="1:50" x14ac:dyDescent="0.25">
      <c r="A77" t="s">
        <v>167</v>
      </c>
      <c r="B77">
        <v>29</v>
      </c>
      <c r="C77">
        <v>23</v>
      </c>
      <c r="D77">
        <v>22</v>
      </c>
      <c r="E77">
        <v>65</v>
      </c>
      <c r="F77">
        <v>70</v>
      </c>
      <c r="G77" t="s">
        <v>167</v>
      </c>
      <c r="H77" s="9">
        <v>1.3304933728382671</v>
      </c>
      <c r="I77" s="9">
        <v>-0.75020244062328567</v>
      </c>
      <c r="J77" s="9">
        <v>-1.0266049352670323</v>
      </c>
      <c r="K77" s="9">
        <v>0.3393001952674895</v>
      </c>
      <c r="L77" s="9">
        <v>1.54685960836937</v>
      </c>
      <c r="M77" s="35" t="s">
        <v>164</v>
      </c>
      <c r="N77" s="9">
        <f t="shared" si="30"/>
        <v>12.703071538344757</v>
      </c>
      <c r="O77" s="9">
        <f t="shared" si="31"/>
        <v>15.920198902878258</v>
      </c>
      <c r="P77" s="9">
        <f t="shared" si="32"/>
        <v>7.6641216205457452</v>
      </c>
      <c r="Q77" s="9">
        <f t="shared" si="33"/>
        <v>18.926294670649121</v>
      </c>
      <c r="R77" s="9">
        <f t="shared" si="34"/>
        <v>8.8364414089945846</v>
      </c>
      <c r="S77" s="9">
        <f t="shared" si="35"/>
        <v>7.6641216205457452</v>
      </c>
      <c r="T77">
        <f t="shared" si="36"/>
        <v>3</v>
      </c>
      <c r="V77" s="36" t="s">
        <v>168</v>
      </c>
      <c r="W77">
        <v>3</v>
      </c>
      <c r="Y77" s="35" t="s">
        <v>164</v>
      </c>
      <c r="Z77" s="37" t="str">
        <f t="shared" si="25"/>
        <v/>
      </c>
      <c r="AA77" s="37" t="str">
        <f t="shared" si="25"/>
        <v/>
      </c>
      <c r="AB77" s="37" t="str">
        <f t="shared" si="25"/>
        <v/>
      </c>
      <c r="AC77" s="37" t="str">
        <f t="shared" si="25"/>
        <v/>
      </c>
      <c r="AD77" s="37" t="str">
        <f t="shared" si="25"/>
        <v/>
      </c>
      <c r="AE77" s="38" t="str">
        <f t="shared" si="26"/>
        <v/>
      </c>
      <c r="AF77" s="38" t="str">
        <f t="shared" si="26"/>
        <v/>
      </c>
      <c r="AG77" s="38" t="str">
        <f t="shared" si="26"/>
        <v/>
      </c>
      <c r="AH77" s="38" t="str">
        <f t="shared" si="26"/>
        <v/>
      </c>
      <c r="AI77" s="38" t="str">
        <f t="shared" si="26"/>
        <v/>
      </c>
      <c r="AJ77" s="39">
        <f t="shared" si="27"/>
        <v>12.703071538344757</v>
      </c>
      <c r="AK77" s="39">
        <f t="shared" si="27"/>
        <v>15.920198902878258</v>
      </c>
      <c r="AL77" s="39">
        <f t="shared" si="27"/>
        <v>7.6641216205457452</v>
      </c>
      <c r="AM77" s="39">
        <f t="shared" si="27"/>
        <v>18.926294670649121</v>
      </c>
      <c r="AN77" s="39">
        <f t="shared" si="27"/>
        <v>8.8364414089945846</v>
      </c>
      <c r="AO77" s="40" t="str">
        <f t="shared" si="28"/>
        <v/>
      </c>
      <c r="AP77" s="40" t="str">
        <f t="shared" si="28"/>
        <v/>
      </c>
      <c r="AQ77" s="40" t="str">
        <f t="shared" si="28"/>
        <v/>
      </c>
      <c r="AR77" s="40" t="str">
        <f t="shared" si="28"/>
        <v/>
      </c>
      <c r="AS77" s="40" t="str">
        <f t="shared" si="28"/>
        <v/>
      </c>
      <c r="AT77" s="41" t="str">
        <f t="shared" si="29"/>
        <v/>
      </c>
      <c r="AU77" s="41" t="str">
        <f t="shared" si="29"/>
        <v/>
      </c>
      <c r="AV77" s="41" t="str">
        <f t="shared" si="29"/>
        <v/>
      </c>
      <c r="AW77" s="41" t="str">
        <f t="shared" si="29"/>
        <v/>
      </c>
      <c r="AX77" s="41" t="str">
        <f t="shared" si="29"/>
        <v/>
      </c>
    </row>
    <row r="78" spans="1:50" x14ac:dyDescent="0.25">
      <c r="A78" t="s">
        <v>169</v>
      </c>
      <c r="B78">
        <v>30</v>
      </c>
      <c r="C78">
        <v>31</v>
      </c>
      <c r="D78">
        <v>34</v>
      </c>
      <c r="E78">
        <v>52</v>
      </c>
      <c r="F78">
        <v>65</v>
      </c>
      <c r="G78" t="s">
        <v>169</v>
      </c>
      <c r="H78" s="9">
        <v>1.4834236455782979</v>
      </c>
      <c r="I78" s="9">
        <v>-0.35561864542366139</v>
      </c>
      <c r="J78" s="9">
        <v>-0.47932553841210612</v>
      </c>
      <c r="K78" s="9">
        <v>-0.24108171769005823</v>
      </c>
      <c r="L78" s="9">
        <v>1.1323741827612859</v>
      </c>
      <c r="M78" s="35" t="s">
        <v>166</v>
      </c>
      <c r="N78" s="9">
        <f t="shared" si="30"/>
        <v>10.936740755551359</v>
      </c>
      <c r="O78" s="9">
        <f t="shared" si="31"/>
        <v>10.738019108959234</v>
      </c>
      <c r="P78" s="9">
        <f t="shared" si="32"/>
        <v>4.7745423129881654</v>
      </c>
      <c r="Q78" s="9">
        <f t="shared" si="33"/>
        <v>17.00504805708275</v>
      </c>
      <c r="R78" s="9">
        <f t="shared" si="34"/>
        <v>5.967496102344227</v>
      </c>
      <c r="S78" s="9">
        <f t="shared" si="35"/>
        <v>4.7745423129881654</v>
      </c>
      <c r="T78">
        <f t="shared" si="36"/>
        <v>3</v>
      </c>
      <c r="V78" s="36" t="s">
        <v>50</v>
      </c>
      <c r="W78">
        <v>5</v>
      </c>
      <c r="Y78" s="35" t="s">
        <v>166</v>
      </c>
      <c r="Z78" s="37" t="str">
        <f t="shared" si="25"/>
        <v/>
      </c>
      <c r="AA78" s="37" t="str">
        <f t="shared" si="25"/>
        <v/>
      </c>
      <c r="AB78" s="37" t="str">
        <f t="shared" si="25"/>
        <v/>
      </c>
      <c r="AC78" s="37" t="str">
        <f t="shared" si="25"/>
        <v/>
      </c>
      <c r="AD78" s="37" t="str">
        <f t="shared" si="25"/>
        <v/>
      </c>
      <c r="AE78" s="38" t="str">
        <f t="shared" si="26"/>
        <v/>
      </c>
      <c r="AF78" s="38" t="str">
        <f t="shared" si="26"/>
        <v/>
      </c>
      <c r="AG78" s="38" t="str">
        <f t="shared" si="26"/>
        <v/>
      </c>
      <c r="AH78" s="38" t="str">
        <f t="shared" si="26"/>
        <v/>
      </c>
      <c r="AI78" s="38" t="str">
        <f t="shared" si="26"/>
        <v/>
      </c>
      <c r="AJ78" s="39">
        <f t="shared" si="27"/>
        <v>10.936740755551359</v>
      </c>
      <c r="AK78" s="39">
        <f t="shared" si="27"/>
        <v>10.738019108959234</v>
      </c>
      <c r="AL78" s="39">
        <f t="shared" si="27"/>
        <v>4.7745423129881654</v>
      </c>
      <c r="AM78" s="39">
        <f t="shared" si="27"/>
        <v>17.00504805708275</v>
      </c>
      <c r="AN78" s="39">
        <f t="shared" si="27"/>
        <v>5.967496102344227</v>
      </c>
      <c r="AO78" s="40" t="str">
        <f t="shared" si="28"/>
        <v/>
      </c>
      <c r="AP78" s="40" t="str">
        <f t="shared" si="28"/>
        <v/>
      </c>
      <c r="AQ78" s="40" t="str">
        <f t="shared" si="28"/>
        <v/>
      </c>
      <c r="AR78" s="40" t="str">
        <f t="shared" si="28"/>
        <v/>
      </c>
      <c r="AS78" s="40" t="str">
        <f t="shared" si="28"/>
        <v/>
      </c>
      <c r="AT78" s="41" t="str">
        <f t="shared" si="29"/>
        <v/>
      </c>
      <c r="AU78" s="41" t="str">
        <f t="shared" si="29"/>
        <v/>
      </c>
      <c r="AV78" s="41" t="str">
        <f t="shared" si="29"/>
        <v/>
      </c>
      <c r="AW78" s="41" t="str">
        <f t="shared" si="29"/>
        <v/>
      </c>
      <c r="AX78" s="41" t="str">
        <f t="shared" si="29"/>
        <v/>
      </c>
    </row>
    <row r="79" spans="1:50" x14ac:dyDescent="0.25">
      <c r="A79" t="s">
        <v>170</v>
      </c>
      <c r="B79">
        <v>19</v>
      </c>
      <c r="C79">
        <v>17</v>
      </c>
      <c r="D79">
        <v>59</v>
      </c>
      <c r="E79">
        <v>33</v>
      </c>
      <c r="F79">
        <v>59</v>
      </c>
      <c r="G79" t="s">
        <v>170</v>
      </c>
      <c r="H79" s="9">
        <v>-0.19880935456204005</v>
      </c>
      <c r="I79" s="9">
        <v>-1.0461402870230039</v>
      </c>
      <c r="J79" s="9">
        <v>0.6608398717023235</v>
      </c>
      <c r="K79" s="9">
        <v>-1.0893322058587818</v>
      </c>
      <c r="L79" s="9">
        <v>0.6349916720315848</v>
      </c>
      <c r="M79" s="35" t="s">
        <v>168</v>
      </c>
      <c r="N79" s="9">
        <f t="shared" si="30"/>
        <v>11.306227269833899</v>
      </c>
      <c r="O79" s="9">
        <f t="shared" si="31"/>
        <v>3.7335743036103435</v>
      </c>
      <c r="P79" s="9">
        <f t="shared" si="32"/>
        <v>3.4131893604269576</v>
      </c>
      <c r="Q79" s="9">
        <f t="shared" si="33"/>
        <v>6.6088391963490585</v>
      </c>
      <c r="R79" s="9">
        <f t="shared" si="34"/>
        <v>7.6392971193015171</v>
      </c>
      <c r="S79" s="9">
        <f t="shared" si="35"/>
        <v>3.4131893604269576</v>
      </c>
      <c r="T79">
        <f t="shared" si="36"/>
        <v>3</v>
      </c>
      <c r="V79" s="36" t="s">
        <v>171</v>
      </c>
      <c r="W79">
        <v>5</v>
      </c>
      <c r="Y79" s="35" t="s">
        <v>168</v>
      </c>
      <c r="Z79" s="37" t="str">
        <f t="shared" si="25"/>
        <v/>
      </c>
      <c r="AA79" s="37" t="str">
        <f t="shared" si="25"/>
        <v/>
      </c>
      <c r="AB79" s="37" t="str">
        <f t="shared" si="25"/>
        <v/>
      </c>
      <c r="AC79" s="37" t="str">
        <f t="shared" si="25"/>
        <v/>
      </c>
      <c r="AD79" s="37" t="str">
        <f t="shared" si="25"/>
        <v/>
      </c>
      <c r="AE79" s="38" t="str">
        <f t="shared" si="26"/>
        <v/>
      </c>
      <c r="AF79" s="38" t="str">
        <f t="shared" si="26"/>
        <v/>
      </c>
      <c r="AG79" s="38" t="str">
        <f t="shared" si="26"/>
        <v/>
      </c>
      <c r="AH79" s="38" t="str">
        <f t="shared" si="26"/>
        <v/>
      </c>
      <c r="AI79" s="38" t="str">
        <f t="shared" si="26"/>
        <v/>
      </c>
      <c r="AJ79" s="39">
        <f t="shared" si="27"/>
        <v>11.306227269833899</v>
      </c>
      <c r="AK79" s="39">
        <f t="shared" si="27"/>
        <v>3.7335743036103435</v>
      </c>
      <c r="AL79" s="39">
        <f t="shared" si="27"/>
        <v>3.4131893604269576</v>
      </c>
      <c r="AM79" s="39">
        <f t="shared" si="27"/>
        <v>6.6088391963490585</v>
      </c>
      <c r="AN79" s="39">
        <f t="shared" si="27"/>
        <v>7.6392971193015171</v>
      </c>
      <c r="AO79" s="40" t="str">
        <f t="shared" si="28"/>
        <v/>
      </c>
      <c r="AP79" s="40" t="str">
        <f t="shared" si="28"/>
        <v/>
      </c>
      <c r="AQ79" s="40" t="str">
        <f t="shared" si="28"/>
        <v/>
      </c>
      <c r="AR79" s="40" t="str">
        <f t="shared" si="28"/>
        <v/>
      </c>
      <c r="AS79" s="40" t="str">
        <f t="shared" si="28"/>
        <v/>
      </c>
      <c r="AT79" s="41" t="str">
        <f t="shared" si="29"/>
        <v/>
      </c>
      <c r="AU79" s="41" t="str">
        <f t="shared" si="29"/>
        <v/>
      </c>
      <c r="AV79" s="41" t="str">
        <f t="shared" si="29"/>
        <v/>
      </c>
      <c r="AW79" s="41" t="str">
        <f t="shared" si="29"/>
        <v/>
      </c>
      <c r="AX79" s="41" t="str">
        <f t="shared" si="29"/>
        <v/>
      </c>
    </row>
    <row r="80" spans="1:50" x14ac:dyDescent="0.25">
      <c r="A80" t="s">
        <v>172</v>
      </c>
      <c r="B80">
        <v>27</v>
      </c>
      <c r="C80">
        <v>43</v>
      </c>
      <c r="D80">
        <v>65</v>
      </c>
      <c r="E80">
        <v>42</v>
      </c>
      <c r="F80">
        <v>44</v>
      </c>
      <c r="G80" t="s">
        <v>172</v>
      </c>
      <c r="H80" s="9">
        <v>1.0246328273582057</v>
      </c>
      <c r="I80" s="9">
        <v>0.23625704737577499</v>
      </c>
      <c r="J80" s="9">
        <v>0.93447957012978666</v>
      </c>
      <c r="K80" s="9">
        <v>-0.68752934304201807</v>
      </c>
      <c r="L80" s="9">
        <v>-0.60846460479266795</v>
      </c>
      <c r="M80" s="35" t="s">
        <v>171</v>
      </c>
      <c r="N80" s="9">
        <f t="shared" si="30"/>
        <v>6.3599858702522338</v>
      </c>
      <c r="O80" s="9">
        <f t="shared" si="31"/>
        <v>3.6355780649280991</v>
      </c>
      <c r="P80" s="9">
        <f t="shared" si="32"/>
        <v>5.8686916277897456</v>
      </c>
      <c r="Q80" s="9">
        <f t="shared" si="33"/>
        <v>10.42722455391745</v>
      </c>
      <c r="R80" s="9">
        <f t="shared" si="34"/>
        <v>2.6349703900373767</v>
      </c>
      <c r="S80" s="9">
        <f t="shared" si="35"/>
        <v>2.6349703900373767</v>
      </c>
      <c r="T80">
        <f t="shared" si="36"/>
        <v>5</v>
      </c>
      <c r="V80" s="36" t="s">
        <v>173</v>
      </c>
      <c r="W80">
        <v>2</v>
      </c>
      <c r="Y80" s="35" t="s">
        <v>171</v>
      </c>
      <c r="Z80" s="37" t="str">
        <f t="shared" si="25"/>
        <v/>
      </c>
      <c r="AA80" s="37" t="str">
        <f t="shared" si="25"/>
        <v/>
      </c>
      <c r="AB80" s="37" t="str">
        <f t="shared" si="25"/>
        <v/>
      </c>
      <c r="AC80" s="37" t="str">
        <f t="shared" si="25"/>
        <v/>
      </c>
      <c r="AD80" s="37" t="str">
        <f t="shared" si="25"/>
        <v/>
      </c>
      <c r="AE80" s="38" t="str">
        <f t="shared" si="26"/>
        <v/>
      </c>
      <c r="AF80" s="38" t="str">
        <f t="shared" si="26"/>
        <v/>
      </c>
      <c r="AG80" s="38" t="str">
        <f t="shared" si="26"/>
        <v/>
      </c>
      <c r="AH80" s="38" t="str">
        <f t="shared" si="26"/>
        <v/>
      </c>
      <c r="AI80" s="38" t="str">
        <f t="shared" si="26"/>
        <v/>
      </c>
      <c r="AJ80" s="39" t="str">
        <f t="shared" si="27"/>
        <v/>
      </c>
      <c r="AK80" s="39" t="str">
        <f t="shared" si="27"/>
        <v/>
      </c>
      <c r="AL80" s="39" t="str">
        <f t="shared" si="27"/>
        <v/>
      </c>
      <c r="AM80" s="39" t="str">
        <f t="shared" si="27"/>
        <v/>
      </c>
      <c r="AN80" s="39" t="str">
        <f t="shared" si="27"/>
        <v/>
      </c>
      <c r="AO80" s="40" t="str">
        <f t="shared" si="28"/>
        <v/>
      </c>
      <c r="AP80" s="40" t="str">
        <f t="shared" si="28"/>
        <v/>
      </c>
      <c r="AQ80" s="40" t="str">
        <f t="shared" si="28"/>
        <v/>
      </c>
      <c r="AR80" s="40" t="str">
        <f t="shared" si="28"/>
        <v/>
      </c>
      <c r="AS80" s="40" t="str">
        <f t="shared" si="28"/>
        <v/>
      </c>
      <c r="AT80" s="41">
        <f t="shared" si="29"/>
        <v>6.3599858702522338</v>
      </c>
      <c r="AU80" s="41">
        <f t="shared" si="29"/>
        <v>3.6355780649280991</v>
      </c>
      <c r="AV80" s="41">
        <f t="shared" si="29"/>
        <v>5.8686916277897456</v>
      </c>
      <c r="AW80" s="41">
        <f t="shared" si="29"/>
        <v>10.42722455391745</v>
      </c>
      <c r="AX80" s="41">
        <f t="shared" si="29"/>
        <v>2.6349703900373767</v>
      </c>
    </row>
    <row r="81" spans="1:50" x14ac:dyDescent="0.25">
      <c r="A81" t="s">
        <v>174</v>
      </c>
      <c r="B81">
        <v>24</v>
      </c>
      <c r="C81">
        <v>54</v>
      </c>
      <c r="D81">
        <v>46</v>
      </c>
      <c r="E81">
        <v>26</v>
      </c>
      <c r="F81">
        <v>36</v>
      </c>
      <c r="G81" t="s">
        <v>174</v>
      </c>
      <c r="H81" s="9">
        <v>0.56584200913811356</v>
      </c>
      <c r="I81" s="9">
        <v>0.7788097657752584</v>
      </c>
      <c r="J81" s="9">
        <v>6.7953858442820092E-2</v>
      </c>
      <c r="K81" s="9">
        <v>-1.4018455436051538</v>
      </c>
      <c r="L81" s="9">
        <v>-1.2716412857656028</v>
      </c>
      <c r="M81" s="35" t="s">
        <v>173</v>
      </c>
      <c r="N81" s="9">
        <f t="shared" si="30"/>
        <v>12.040848838947541</v>
      </c>
      <c r="O81" s="9">
        <f t="shared" si="31"/>
        <v>7.2647084730825888</v>
      </c>
      <c r="P81" s="9">
        <f t="shared" si="32"/>
        <v>13.121513722417179</v>
      </c>
      <c r="Q81" s="9">
        <f t="shared" si="33"/>
        <v>12.170573428425826</v>
      </c>
      <c r="R81" s="9">
        <f t="shared" si="34"/>
        <v>8.4412080118041395</v>
      </c>
      <c r="S81" s="9">
        <f t="shared" si="35"/>
        <v>7.2647084730825888</v>
      </c>
      <c r="T81">
        <f t="shared" si="36"/>
        <v>2</v>
      </c>
      <c r="V81" s="36" t="s">
        <v>175</v>
      </c>
      <c r="W81">
        <v>5</v>
      </c>
      <c r="Y81" s="35" t="s">
        <v>173</v>
      </c>
      <c r="Z81" s="37" t="str">
        <f t="shared" si="25"/>
        <v/>
      </c>
      <c r="AA81" s="37" t="str">
        <f t="shared" si="25"/>
        <v/>
      </c>
      <c r="AB81" s="37" t="str">
        <f t="shared" si="25"/>
        <v/>
      </c>
      <c r="AC81" s="37" t="str">
        <f t="shared" si="25"/>
        <v/>
      </c>
      <c r="AD81" s="37" t="str">
        <f t="shared" si="25"/>
        <v/>
      </c>
      <c r="AE81" s="38">
        <f t="shared" si="26"/>
        <v>12.040848838947541</v>
      </c>
      <c r="AF81" s="38">
        <f t="shared" si="26"/>
        <v>7.2647084730825888</v>
      </c>
      <c r="AG81" s="38">
        <f t="shared" si="26"/>
        <v>13.121513722417179</v>
      </c>
      <c r="AH81" s="38">
        <f t="shared" si="26"/>
        <v>12.170573428425826</v>
      </c>
      <c r="AI81" s="38">
        <f t="shared" si="26"/>
        <v>8.4412080118041395</v>
      </c>
      <c r="AJ81" s="39" t="str">
        <f t="shared" si="27"/>
        <v/>
      </c>
      <c r="AK81" s="39" t="str">
        <f t="shared" si="27"/>
        <v/>
      </c>
      <c r="AL81" s="39" t="str">
        <f t="shared" si="27"/>
        <v/>
      </c>
      <c r="AM81" s="39" t="str">
        <f t="shared" si="27"/>
        <v/>
      </c>
      <c r="AN81" s="39" t="str">
        <f t="shared" si="27"/>
        <v/>
      </c>
      <c r="AO81" s="40" t="str">
        <f t="shared" si="28"/>
        <v/>
      </c>
      <c r="AP81" s="40" t="str">
        <f t="shared" si="28"/>
        <v/>
      </c>
      <c r="AQ81" s="40" t="str">
        <f t="shared" si="28"/>
        <v/>
      </c>
      <c r="AR81" s="40" t="str">
        <f t="shared" si="28"/>
        <v/>
      </c>
      <c r="AS81" s="40" t="str">
        <f t="shared" si="28"/>
        <v/>
      </c>
      <c r="AT81" s="41" t="str">
        <f t="shared" si="29"/>
        <v/>
      </c>
      <c r="AU81" s="41" t="str">
        <f t="shared" si="29"/>
        <v/>
      </c>
      <c r="AV81" s="41" t="str">
        <f t="shared" si="29"/>
        <v/>
      </c>
      <c r="AW81" s="41" t="str">
        <f t="shared" si="29"/>
        <v/>
      </c>
      <c r="AX81" s="41" t="str">
        <f t="shared" si="29"/>
        <v/>
      </c>
    </row>
    <row r="82" spans="1:50" x14ac:dyDescent="0.25">
      <c r="A82" t="s">
        <v>176</v>
      </c>
      <c r="B82">
        <v>25</v>
      </c>
      <c r="C82">
        <v>30</v>
      </c>
      <c r="D82">
        <v>18</v>
      </c>
      <c r="E82">
        <v>62</v>
      </c>
      <c r="F82">
        <v>60</v>
      </c>
      <c r="G82" t="s">
        <v>176</v>
      </c>
      <c r="H82" s="9">
        <v>0.71877228187814424</v>
      </c>
      <c r="I82" s="9">
        <v>-0.40494161982361443</v>
      </c>
      <c r="J82" s="9">
        <v>-1.2090314008853411</v>
      </c>
      <c r="K82" s="9">
        <v>0.20536590766190158</v>
      </c>
      <c r="L82" s="9">
        <v>0.71788875715320155</v>
      </c>
      <c r="M82" s="35" t="s">
        <v>175</v>
      </c>
      <c r="N82" s="9">
        <f t="shared" si="30"/>
        <v>9.9026701262089389</v>
      </c>
      <c r="O82" s="9">
        <f t="shared" si="31"/>
        <v>13.588220158514323</v>
      </c>
      <c r="P82" s="9">
        <f t="shared" si="32"/>
        <v>9.2863424951423159</v>
      </c>
      <c r="Q82" s="9">
        <f t="shared" si="33"/>
        <v>13.232388924863633</v>
      </c>
      <c r="R82" s="9">
        <f t="shared" si="34"/>
        <v>7.4309642235024072</v>
      </c>
      <c r="S82" s="9">
        <f t="shared" si="35"/>
        <v>7.4309642235024072</v>
      </c>
      <c r="T82">
        <f t="shared" si="36"/>
        <v>5</v>
      </c>
      <c r="V82" s="36" t="s">
        <v>177</v>
      </c>
      <c r="W82">
        <v>3</v>
      </c>
      <c r="Y82" s="35" t="s">
        <v>175</v>
      </c>
      <c r="Z82" s="37" t="str">
        <f t="shared" si="25"/>
        <v/>
      </c>
      <c r="AA82" s="37" t="str">
        <f t="shared" si="25"/>
        <v/>
      </c>
      <c r="AB82" s="37" t="str">
        <f t="shared" si="25"/>
        <v/>
      </c>
      <c r="AC82" s="37" t="str">
        <f t="shared" si="25"/>
        <v/>
      </c>
      <c r="AD82" s="37" t="str">
        <f t="shared" si="25"/>
        <v/>
      </c>
      <c r="AE82" s="38" t="str">
        <f t="shared" si="26"/>
        <v/>
      </c>
      <c r="AF82" s="38" t="str">
        <f t="shared" si="26"/>
        <v/>
      </c>
      <c r="AG82" s="38" t="str">
        <f t="shared" si="26"/>
        <v/>
      </c>
      <c r="AH82" s="38" t="str">
        <f t="shared" si="26"/>
        <v/>
      </c>
      <c r="AI82" s="38" t="str">
        <f t="shared" si="26"/>
        <v/>
      </c>
      <c r="AJ82" s="39" t="str">
        <f t="shared" si="27"/>
        <v/>
      </c>
      <c r="AK82" s="39" t="str">
        <f t="shared" si="27"/>
        <v/>
      </c>
      <c r="AL82" s="39" t="str">
        <f t="shared" si="27"/>
        <v/>
      </c>
      <c r="AM82" s="39" t="str">
        <f t="shared" si="27"/>
        <v/>
      </c>
      <c r="AN82" s="39" t="str">
        <f t="shared" si="27"/>
        <v/>
      </c>
      <c r="AO82" s="40" t="str">
        <f t="shared" si="28"/>
        <v/>
      </c>
      <c r="AP82" s="40" t="str">
        <f t="shared" si="28"/>
        <v/>
      </c>
      <c r="AQ82" s="40" t="str">
        <f t="shared" si="28"/>
        <v/>
      </c>
      <c r="AR82" s="40" t="str">
        <f t="shared" si="28"/>
        <v/>
      </c>
      <c r="AS82" s="40" t="str">
        <f t="shared" si="28"/>
        <v/>
      </c>
      <c r="AT82" s="41">
        <f t="shared" si="29"/>
        <v>9.9026701262089389</v>
      </c>
      <c r="AU82" s="41">
        <f t="shared" si="29"/>
        <v>13.588220158514323</v>
      </c>
      <c r="AV82" s="41">
        <f t="shared" si="29"/>
        <v>9.2863424951423159</v>
      </c>
      <c r="AW82" s="41">
        <f t="shared" si="29"/>
        <v>13.232388924863633</v>
      </c>
      <c r="AX82" s="41">
        <f t="shared" si="29"/>
        <v>7.4309642235024072</v>
      </c>
    </row>
    <row r="83" spans="1:50" x14ac:dyDescent="0.25">
      <c r="A83" t="s">
        <v>178</v>
      </c>
      <c r="B83">
        <v>25</v>
      </c>
      <c r="C83">
        <v>5</v>
      </c>
      <c r="D83">
        <v>19</v>
      </c>
      <c r="E83">
        <v>38</v>
      </c>
      <c r="F83">
        <v>56</v>
      </c>
      <c r="G83" t="s">
        <v>178</v>
      </c>
      <c r="H83" s="9">
        <v>0.71877228187814424</v>
      </c>
      <c r="I83" s="9">
        <v>-1.6380159798224403</v>
      </c>
      <c r="J83" s="9">
        <v>-1.1634247844807639</v>
      </c>
      <c r="K83" s="9">
        <v>-0.86610839318280197</v>
      </c>
      <c r="L83" s="9">
        <v>0.3863004166667342</v>
      </c>
      <c r="M83" s="35" t="s">
        <v>177</v>
      </c>
      <c r="N83" s="9">
        <f t="shared" si="30"/>
        <v>13.904004936075676</v>
      </c>
      <c r="O83" s="9">
        <f t="shared" si="31"/>
        <v>9.3253220239726833</v>
      </c>
      <c r="P83" s="9">
        <f t="shared" si="32"/>
        <v>7.9828656371443705</v>
      </c>
      <c r="Q83" s="9">
        <f t="shared" si="33"/>
        <v>12.100346001779561</v>
      </c>
      <c r="R83" s="9">
        <f t="shared" si="34"/>
        <v>11.698821252642333</v>
      </c>
      <c r="S83" s="9">
        <f t="shared" si="35"/>
        <v>7.9828656371443705</v>
      </c>
      <c r="T83">
        <f t="shared" si="36"/>
        <v>3</v>
      </c>
      <c r="V83" s="36" t="s">
        <v>179</v>
      </c>
      <c r="W83">
        <v>3</v>
      </c>
      <c r="Y83" s="35" t="s">
        <v>177</v>
      </c>
      <c r="Z83" s="37" t="str">
        <f t="shared" si="25"/>
        <v/>
      </c>
      <c r="AA83" s="37" t="str">
        <f t="shared" si="25"/>
        <v/>
      </c>
      <c r="AB83" s="37" t="str">
        <f t="shared" si="25"/>
        <v/>
      </c>
      <c r="AC83" s="37" t="str">
        <f t="shared" si="25"/>
        <v/>
      </c>
      <c r="AD83" s="37" t="str">
        <f t="shared" si="25"/>
        <v/>
      </c>
      <c r="AE83" s="38" t="str">
        <f t="shared" si="26"/>
        <v/>
      </c>
      <c r="AF83" s="38" t="str">
        <f t="shared" si="26"/>
        <v/>
      </c>
      <c r="AG83" s="38" t="str">
        <f t="shared" si="26"/>
        <v/>
      </c>
      <c r="AH83" s="38" t="str">
        <f t="shared" si="26"/>
        <v/>
      </c>
      <c r="AI83" s="38" t="str">
        <f t="shared" si="26"/>
        <v/>
      </c>
      <c r="AJ83" s="39">
        <f t="shared" si="27"/>
        <v>13.904004936075676</v>
      </c>
      <c r="AK83" s="39">
        <f t="shared" si="27"/>
        <v>9.3253220239726833</v>
      </c>
      <c r="AL83" s="39">
        <f t="shared" si="27"/>
        <v>7.9828656371443705</v>
      </c>
      <c r="AM83" s="39">
        <f t="shared" si="27"/>
        <v>12.100346001779561</v>
      </c>
      <c r="AN83" s="39">
        <f t="shared" si="27"/>
        <v>11.698821252642333</v>
      </c>
      <c r="AO83" s="40" t="str">
        <f t="shared" si="28"/>
        <v/>
      </c>
      <c r="AP83" s="40" t="str">
        <f t="shared" si="28"/>
        <v/>
      </c>
      <c r="AQ83" s="40" t="str">
        <f t="shared" si="28"/>
        <v/>
      </c>
      <c r="AR83" s="40" t="str">
        <f t="shared" si="28"/>
        <v/>
      </c>
      <c r="AS83" s="40" t="str">
        <f t="shared" si="28"/>
        <v/>
      </c>
      <c r="AT83" s="41" t="str">
        <f t="shared" si="29"/>
        <v/>
      </c>
      <c r="AU83" s="41" t="str">
        <f t="shared" si="29"/>
        <v/>
      </c>
      <c r="AV83" s="41" t="str">
        <f t="shared" si="29"/>
        <v/>
      </c>
      <c r="AW83" s="41" t="str">
        <f t="shared" si="29"/>
        <v/>
      </c>
      <c r="AX83" s="41" t="str">
        <f t="shared" si="29"/>
        <v/>
      </c>
    </row>
    <row r="84" spans="1:50" x14ac:dyDescent="0.25">
      <c r="A84" t="s">
        <v>180</v>
      </c>
      <c r="B84">
        <v>22</v>
      </c>
      <c r="C84">
        <v>16</v>
      </c>
      <c r="D84">
        <v>28</v>
      </c>
      <c r="E84">
        <v>32</v>
      </c>
      <c r="F84">
        <v>66</v>
      </c>
      <c r="G84" t="s">
        <v>180</v>
      </c>
      <c r="H84" s="9">
        <v>0.25998146365805214</v>
      </c>
      <c r="I84" s="9">
        <v>-1.0954632614229569</v>
      </c>
      <c r="J84" s="9">
        <v>-0.75296523683956929</v>
      </c>
      <c r="K84" s="9">
        <v>-1.1339769683939778</v>
      </c>
      <c r="L84" s="9">
        <v>1.2152712678829027</v>
      </c>
      <c r="M84" s="35" t="s">
        <v>179</v>
      </c>
      <c r="N84" s="9">
        <f t="shared" si="30"/>
        <v>16.128553546489492</v>
      </c>
      <c r="O84" s="9">
        <f t="shared" si="31"/>
        <v>9.62844292750232</v>
      </c>
      <c r="P84" s="9">
        <f t="shared" si="32"/>
        <v>6.087688270076602</v>
      </c>
      <c r="Q84" s="9">
        <f t="shared" si="33"/>
        <v>12.649119784907839</v>
      </c>
      <c r="R84" s="9">
        <f t="shared" si="34"/>
        <v>11.709996863421658</v>
      </c>
      <c r="S84" s="9">
        <f t="shared" si="35"/>
        <v>6.087688270076602</v>
      </c>
      <c r="T84">
        <f t="shared" si="36"/>
        <v>3</v>
      </c>
      <c r="V84" s="36" t="s">
        <v>181</v>
      </c>
      <c r="W84">
        <v>3</v>
      </c>
      <c r="Y84" s="35" t="s">
        <v>179</v>
      </c>
      <c r="Z84" s="37" t="str">
        <f t="shared" si="25"/>
        <v/>
      </c>
      <c r="AA84" s="37" t="str">
        <f t="shared" si="25"/>
        <v/>
      </c>
      <c r="AB84" s="37" t="str">
        <f t="shared" si="25"/>
        <v/>
      </c>
      <c r="AC84" s="37" t="str">
        <f t="shared" si="25"/>
        <v/>
      </c>
      <c r="AD84" s="37" t="str">
        <f t="shared" si="25"/>
        <v/>
      </c>
      <c r="AE84" s="38" t="str">
        <f t="shared" si="26"/>
        <v/>
      </c>
      <c r="AF84" s="38" t="str">
        <f t="shared" si="26"/>
        <v/>
      </c>
      <c r="AG84" s="38" t="str">
        <f t="shared" si="26"/>
        <v/>
      </c>
      <c r="AH84" s="38" t="str">
        <f t="shared" si="26"/>
        <v/>
      </c>
      <c r="AI84" s="38" t="str">
        <f t="shared" si="26"/>
        <v/>
      </c>
      <c r="AJ84" s="39">
        <f t="shared" si="27"/>
        <v>16.128553546489492</v>
      </c>
      <c r="AK84" s="39">
        <f t="shared" si="27"/>
        <v>9.62844292750232</v>
      </c>
      <c r="AL84" s="39">
        <f t="shared" si="27"/>
        <v>6.087688270076602</v>
      </c>
      <c r="AM84" s="39">
        <f t="shared" si="27"/>
        <v>12.649119784907839</v>
      </c>
      <c r="AN84" s="39">
        <f t="shared" si="27"/>
        <v>11.709996863421658</v>
      </c>
      <c r="AO84" s="40" t="str">
        <f t="shared" si="28"/>
        <v/>
      </c>
      <c r="AP84" s="40" t="str">
        <f t="shared" si="28"/>
        <v/>
      </c>
      <c r="AQ84" s="40" t="str">
        <f t="shared" si="28"/>
        <v/>
      </c>
      <c r="AR84" s="40" t="str">
        <f t="shared" si="28"/>
        <v/>
      </c>
      <c r="AS84" s="40" t="str">
        <f t="shared" si="28"/>
        <v/>
      </c>
      <c r="AT84" s="41" t="str">
        <f t="shared" si="29"/>
        <v/>
      </c>
      <c r="AU84" s="41" t="str">
        <f t="shared" si="29"/>
        <v/>
      </c>
      <c r="AV84" s="41" t="str">
        <f t="shared" si="29"/>
        <v/>
      </c>
      <c r="AW84" s="41" t="str">
        <f t="shared" si="29"/>
        <v/>
      </c>
      <c r="AX84" s="41" t="str">
        <f t="shared" si="29"/>
        <v/>
      </c>
    </row>
    <row r="85" spans="1:50" x14ac:dyDescent="0.25">
      <c r="A85" t="s">
        <v>182</v>
      </c>
      <c r="B85">
        <v>19</v>
      </c>
      <c r="C85">
        <v>16</v>
      </c>
      <c r="D85">
        <v>66</v>
      </c>
      <c r="E85">
        <v>51</v>
      </c>
      <c r="F85">
        <v>63</v>
      </c>
      <c r="G85" t="s">
        <v>182</v>
      </c>
      <c r="H85" s="9">
        <v>-0.19880935456204005</v>
      </c>
      <c r="I85" s="9">
        <v>-1.0954632614229569</v>
      </c>
      <c r="J85" s="9">
        <v>0.98008618653436386</v>
      </c>
      <c r="K85" s="9">
        <v>-0.28572648022525421</v>
      </c>
      <c r="L85" s="9">
        <v>0.96658001251805215</v>
      </c>
      <c r="M85" s="35" t="s">
        <v>181</v>
      </c>
      <c r="N85" s="9">
        <f t="shared" si="30"/>
        <v>8.7288046971272344</v>
      </c>
      <c r="O85" s="9">
        <f t="shared" si="31"/>
        <v>5.4065911409763459</v>
      </c>
      <c r="P85" s="9">
        <f t="shared" si="32"/>
        <v>2.8716770541900227</v>
      </c>
      <c r="Q85" s="9">
        <f t="shared" si="33"/>
        <v>6.5511287106550036</v>
      </c>
      <c r="R85" s="9">
        <f t="shared" si="34"/>
        <v>5.7164734305005869</v>
      </c>
      <c r="S85" s="9">
        <f t="shared" si="35"/>
        <v>2.8716770541900227</v>
      </c>
      <c r="T85">
        <f t="shared" si="36"/>
        <v>3</v>
      </c>
      <c r="V85" s="36" t="s">
        <v>183</v>
      </c>
      <c r="W85">
        <v>2</v>
      </c>
      <c r="Y85" s="35" t="s">
        <v>181</v>
      </c>
      <c r="Z85" s="37" t="str">
        <f t="shared" si="25"/>
        <v/>
      </c>
      <c r="AA85" s="37" t="str">
        <f t="shared" si="25"/>
        <v/>
      </c>
      <c r="AB85" s="37" t="str">
        <f t="shared" si="25"/>
        <v/>
      </c>
      <c r="AC85" s="37" t="str">
        <f t="shared" si="25"/>
        <v/>
      </c>
      <c r="AD85" s="37" t="str">
        <f t="shared" si="25"/>
        <v/>
      </c>
      <c r="AE85" s="38" t="str">
        <f t="shared" si="26"/>
        <v/>
      </c>
      <c r="AF85" s="38" t="str">
        <f t="shared" si="26"/>
        <v/>
      </c>
      <c r="AG85" s="38" t="str">
        <f t="shared" si="26"/>
        <v/>
      </c>
      <c r="AH85" s="38" t="str">
        <f t="shared" si="26"/>
        <v/>
      </c>
      <c r="AI85" s="38" t="str">
        <f t="shared" si="26"/>
        <v/>
      </c>
      <c r="AJ85" s="39">
        <f t="shared" si="27"/>
        <v>8.7288046971272344</v>
      </c>
      <c r="AK85" s="39">
        <f t="shared" si="27"/>
        <v>5.4065911409763459</v>
      </c>
      <c r="AL85" s="39">
        <f t="shared" si="27"/>
        <v>2.8716770541900227</v>
      </c>
      <c r="AM85" s="39">
        <f t="shared" si="27"/>
        <v>6.5511287106550036</v>
      </c>
      <c r="AN85" s="39">
        <f t="shared" si="27"/>
        <v>5.7164734305005869</v>
      </c>
      <c r="AO85" s="40" t="str">
        <f t="shared" si="28"/>
        <v/>
      </c>
      <c r="AP85" s="40" t="str">
        <f t="shared" si="28"/>
        <v/>
      </c>
      <c r="AQ85" s="40" t="str">
        <f t="shared" si="28"/>
        <v/>
      </c>
      <c r="AR85" s="40" t="str">
        <f t="shared" si="28"/>
        <v/>
      </c>
      <c r="AS85" s="40" t="str">
        <f t="shared" si="28"/>
        <v/>
      </c>
      <c r="AT85" s="41" t="str">
        <f t="shared" si="29"/>
        <v/>
      </c>
      <c r="AU85" s="41" t="str">
        <f t="shared" si="29"/>
        <v/>
      </c>
      <c r="AV85" s="41" t="str">
        <f t="shared" si="29"/>
        <v/>
      </c>
      <c r="AW85" s="41" t="str">
        <f t="shared" si="29"/>
        <v/>
      </c>
      <c r="AX85" s="41" t="str">
        <f t="shared" si="29"/>
        <v/>
      </c>
    </row>
    <row r="86" spans="1:50" x14ac:dyDescent="0.25">
      <c r="A86" t="s">
        <v>184</v>
      </c>
      <c r="B86">
        <v>27</v>
      </c>
      <c r="C86">
        <v>12</v>
      </c>
      <c r="D86">
        <v>50</v>
      </c>
      <c r="E86">
        <v>26</v>
      </c>
      <c r="F86">
        <v>38</v>
      </c>
      <c r="G86" t="s">
        <v>184</v>
      </c>
      <c r="H86" s="9">
        <v>1.0246328273582057</v>
      </c>
      <c r="I86" s="9">
        <v>-1.2927551590227691</v>
      </c>
      <c r="J86" s="9">
        <v>0.25038032406112881</v>
      </c>
      <c r="K86" s="9">
        <v>-1.4018455436051538</v>
      </c>
      <c r="L86" s="9">
        <v>-1.105847115522369</v>
      </c>
      <c r="M86" s="35" t="s">
        <v>183</v>
      </c>
      <c r="N86" s="9">
        <f t="shared" si="30"/>
        <v>10.326061279362232</v>
      </c>
      <c r="O86" s="9">
        <f t="shared" si="31"/>
        <v>2.1417418658351819</v>
      </c>
      <c r="P86" s="9">
        <f t="shared" si="32"/>
        <v>7.2802876228194249</v>
      </c>
      <c r="Q86" s="9">
        <f t="shared" si="33"/>
        <v>9.4183781705148206</v>
      </c>
      <c r="R86" s="9">
        <f t="shared" si="34"/>
        <v>8.3995846652790043</v>
      </c>
      <c r="S86" s="9">
        <f t="shared" si="35"/>
        <v>2.1417418658351819</v>
      </c>
      <c r="T86">
        <f t="shared" si="36"/>
        <v>2</v>
      </c>
      <c r="V86" s="36" t="s">
        <v>185</v>
      </c>
      <c r="W86">
        <v>5</v>
      </c>
      <c r="Y86" s="35" t="s">
        <v>183</v>
      </c>
      <c r="Z86" s="37" t="str">
        <f t="shared" si="25"/>
        <v/>
      </c>
      <c r="AA86" s="37" t="str">
        <f t="shared" si="25"/>
        <v/>
      </c>
      <c r="AB86" s="37" t="str">
        <f t="shared" si="25"/>
        <v/>
      </c>
      <c r="AC86" s="37" t="str">
        <f t="shared" si="25"/>
        <v/>
      </c>
      <c r="AD86" s="37" t="str">
        <f t="shared" si="25"/>
        <v/>
      </c>
      <c r="AE86" s="38">
        <f t="shared" si="26"/>
        <v>10.326061279362232</v>
      </c>
      <c r="AF86" s="38">
        <f t="shared" si="26"/>
        <v>2.1417418658351819</v>
      </c>
      <c r="AG86" s="38">
        <f t="shared" si="26"/>
        <v>7.2802876228194249</v>
      </c>
      <c r="AH86" s="38">
        <f t="shared" si="26"/>
        <v>9.4183781705148206</v>
      </c>
      <c r="AI86" s="38">
        <f t="shared" si="26"/>
        <v>8.3995846652790043</v>
      </c>
      <c r="AJ86" s="39" t="str">
        <f t="shared" si="27"/>
        <v/>
      </c>
      <c r="AK86" s="39" t="str">
        <f t="shared" si="27"/>
        <v/>
      </c>
      <c r="AL86" s="39" t="str">
        <f t="shared" si="27"/>
        <v/>
      </c>
      <c r="AM86" s="39" t="str">
        <f t="shared" si="27"/>
        <v/>
      </c>
      <c r="AN86" s="39" t="str">
        <f t="shared" si="27"/>
        <v/>
      </c>
      <c r="AO86" s="40" t="str">
        <f t="shared" si="28"/>
        <v/>
      </c>
      <c r="AP86" s="40" t="str">
        <f t="shared" si="28"/>
        <v/>
      </c>
      <c r="AQ86" s="40" t="str">
        <f t="shared" si="28"/>
        <v/>
      </c>
      <c r="AR86" s="40" t="str">
        <f t="shared" si="28"/>
        <v/>
      </c>
      <c r="AS86" s="40" t="str">
        <f t="shared" si="28"/>
        <v/>
      </c>
      <c r="AT86" s="41" t="str">
        <f t="shared" si="29"/>
        <v/>
      </c>
      <c r="AU86" s="41" t="str">
        <f t="shared" si="29"/>
        <v/>
      </c>
      <c r="AV86" s="41" t="str">
        <f t="shared" si="29"/>
        <v/>
      </c>
      <c r="AW86" s="41" t="str">
        <f t="shared" si="29"/>
        <v/>
      </c>
      <c r="AX86" s="41" t="str">
        <f t="shared" si="29"/>
        <v/>
      </c>
    </row>
    <row r="87" spans="1:50" x14ac:dyDescent="0.25">
      <c r="A87" t="s">
        <v>186</v>
      </c>
      <c r="B87">
        <v>30</v>
      </c>
      <c r="C87">
        <v>65</v>
      </c>
      <c r="D87">
        <v>63</v>
      </c>
      <c r="E87">
        <v>26</v>
      </c>
      <c r="F87">
        <v>35</v>
      </c>
      <c r="G87" t="s">
        <v>186</v>
      </c>
      <c r="H87" s="9">
        <v>1.4834236455782979</v>
      </c>
      <c r="I87" s="9">
        <v>1.3213624841747418</v>
      </c>
      <c r="J87" s="9">
        <v>0.84326633732063228</v>
      </c>
      <c r="K87" s="9">
        <v>-1.4018455436051538</v>
      </c>
      <c r="L87" s="9">
        <v>-1.3545383708872196</v>
      </c>
      <c r="M87" s="35" t="s">
        <v>185</v>
      </c>
      <c r="N87" s="9">
        <f t="shared" si="30"/>
        <v>13.629931680172756</v>
      </c>
      <c r="O87" s="9">
        <f t="shared" si="31"/>
        <v>8.7215135363882244</v>
      </c>
      <c r="P87" s="9">
        <f t="shared" si="32"/>
        <v>13.947653110724801</v>
      </c>
      <c r="Q87" s="9">
        <f t="shared" si="33"/>
        <v>19.236335302571064</v>
      </c>
      <c r="R87" s="9">
        <f t="shared" si="34"/>
        <v>8.3299320075858745</v>
      </c>
      <c r="S87" s="9">
        <f t="shared" si="35"/>
        <v>8.3299320075858745</v>
      </c>
      <c r="T87">
        <f t="shared" si="36"/>
        <v>5</v>
      </c>
      <c r="V87" s="36" t="s">
        <v>187</v>
      </c>
      <c r="W87">
        <v>4</v>
      </c>
      <c r="Y87" s="35" t="s">
        <v>185</v>
      </c>
      <c r="Z87" s="37" t="str">
        <f t="shared" si="25"/>
        <v/>
      </c>
      <c r="AA87" s="37" t="str">
        <f t="shared" si="25"/>
        <v/>
      </c>
      <c r="AB87" s="37" t="str">
        <f t="shared" si="25"/>
        <v/>
      </c>
      <c r="AC87" s="37" t="str">
        <f t="shared" si="25"/>
        <v/>
      </c>
      <c r="AD87" s="37" t="str">
        <f t="shared" si="25"/>
        <v/>
      </c>
      <c r="AE87" s="38" t="str">
        <f t="shared" si="26"/>
        <v/>
      </c>
      <c r="AF87" s="38" t="str">
        <f t="shared" si="26"/>
        <v/>
      </c>
      <c r="AG87" s="38" t="str">
        <f t="shared" si="26"/>
        <v/>
      </c>
      <c r="AH87" s="38" t="str">
        <f t="shared" si="26"/>
        <v/>
      </c>
      <c r="AI87" s="38" t="str">
        <f t="shared" si="26"/>
        <v/>
      </c>
      <c r="AJ87" s="39" t="str">
        <f t="shared" si="27"/>
        <v/>
      </c>
      <c r="AK87" s="39" t="str">
        <f t="shared" si="27"/>
        <v/>
      </c>
      <c r="AL87" s="39" t="str">
        <f t="shared" si="27"/>
        <v/>
      </c>
      <c r="AM87" s="39" t="str">
        <f t="shared" si="27"/>
        <v/>
      </c>
      <c r="AN87" s="39" t="str">
        <f t="shared" si="27"/>
        <v/>
      </c>
      <c r="AO87" s="40" t="str">
        <f t="shared" si="28"/>
        <v/>
      </c>
      <c r="AP87" s="40" t="str">
        <f t="shared" si="28"/>
        <v/>
      </c>
      <c r="AQ87" s="40" t="str">
        <f t="shared" si="28"/>
        <v/>
      </c>
      <c r="AR87" s="40" t="str">
        <f t="shared" si="28"/>
        <v/>
      </c>
      <c r="AS87" s="40" t="str">
        <f t="shared" si="28"/>
        <v/>
      </c>
      <c r="AT87" s="41">
        <f t="shared" si="29"/>
        <v>13.629931680172756</v>
      </c>
      <c r="AU87" s="41">
        <f t="shared" si="29"/>
        <v>8.7215135363882244</v>
      </c>
      <c r="AV87" s="41">
        <f t="shared" si="29"/>
        <v>13.947653110724801</v>
      </c>
      <c r="AW87" s="41">
        <f t="shared" si="29"/>
        <v>19.236335302571064</v>
      </c>
      <c r="AX87" s="41">
        <f t="shared" si="29"/>
        <v>8.3299320075858745</v>
      </c>
    </row>
    <row r="88" spans="1:50" x14ac:dyDescent="0.25">
      <c r="A88" t="s">
        <v>188</v>
      </c>
      <c r="B88">
        <v>10</v>
      </c>
      <c r="C88">
        <v>43</v>
      </c>
      <c r="D88">
        <v>39</v>
      </c>
      <c r="E88">
        <v>60</v>
      </c>
      <c r="F88">
        <v>50</v>
      </c>
      <c r="G88" t="s">
        <v>188</v>
      </c>
      <c r="H88" s="9">
        <v>-1.5751818092223167</v>
      </c>
      <c r="I88" s="9">
        <v>0.23625704737577499</v>
      </c>
      <c r="J88" s="9">
        <v>-0.25129245638922021</v>
      </c>
      <c r="K88" s="9">
        <v>0.11607638259150961</v>
      </c>
      <c r="L88" s="9">
        <v>-0.11108209406296686</v>
      </c>
      <c r="M88" s="35" t="s">
        <v>187</v>
      </c>
      <c r="N88" s="9">
        <f t="shared" si="30"/>
        <v>10.617175268931673</v>
      </c>
      <c r="O88" s="9">
        <f t="shared" si="31"/>
        <v>14.028124957167195</v>
      </c>
      <c r="P88" s="9">
        <f t="shared" si="32"/>
        <v>16.036373632977963</v>
      </c>
      <c r="Q88" s="9">
        <f t="shared" si="33"/>
        <v>4.5580855587295144</v>
      </c>
      <c r="R88" s="9">
        <f t="shared" si="34"/>
        <v>10.285425574901524</v>
      </c>
      <c r="S88" s="9">
        <f t="shared" si="35"/>
        <v>4.5580855587295144</v>
      </c>
      <c r="T88">
        <f t="shared" si="36"/>
        <v>4</v>
      </c>
      <c r="V88" s="36" t="s">
        <v>189</v>
      </c>
      <c r="W88">
        <v>5</v>
      </c>
      <c r="Y88" s="35" t="s">
        <v>187</v>
      </c>
      <c r="Z88" s="37" t="str">
        <f t="shared" si="25"/>
        <v/>
      </c>
      <c r="AA88" s="37" t="str">
        <f t="shared" si="25"/>
        <v/>
      </c>
      <c r="AB88" s="37" t="str">
        <f t="shared" si="25"/>
        <v/>
      </c>
      <c r="AC88" s="37" t="str">
        <f t="shared" si="25"/>
        <v/>
      </c>
      <c r="AD88" s="37" t="str">
        <f t="shared" si="25"/>
        <v/>
      </c>
      <c r="AE88" s="38" t="str">
        <f t="shared" si="26"/>
        <v/>
      </c>
      <c r="AF88" s="38" t="str">
        <f t="shared" si="26"/>
        <v/>
      </c>
      <c r="AG88" s="38" t="str">
        <f t="shared" si="26"/>
        <v/>
      </c>
      <c r="AH88" s="38" t="str">
        <f t="shared" si="26"/>
        <v/>
      </c>
      <c r="AI88" s="38" t="str">
        <f t="shared" si="26"/>
        <v/>
      </c>
      <c r="AJ88" s="39" t="str">
        <f t="shared" si="27"/>
        <v/>
      </c>
      <c r="AK88" s="39" t="str">
        <f t="shared" si="27"/>
        <v/>
      </c>
      <c r="AL88" s="39" t="str">
        <f t="shared" si="27"/>
        <v/>
      </c>
      <c r="AM88" s="39" t="str">
        <f t="shared" si="27"/>
        <v/>
      </c>
      <c r="AN88" s="39" t="str">
        <f t="shared" si="27"/>
        <v/>
      </c>
      <c r="AO88" s="40">
        <f t="shared" si="28"/>
        <v>10.617175268931673</v>
      </c>
      <c r="AP88" s="40">
        <f t="shared" si="28"/>
        <v>14.028124957167195</v>
      </c>
      <c r="AQ88" s="40">
        <f t="shared" si="28"/>
        <v>16.036373632977963</v>
      </c>
      <c r="AR88" s="40">
        <f t="shared" si="28"/>
        <v>4.5580855587295144</v>
      </c>
      <c r="AS88" s="40">
        <f t="shared" si="28"/>
        <v>10.285425574901524</v>
      </c>
      <c r="AT88" s="41" t="str">
        <f t="shared" si="29"/>
        <v/>
      </c>
      <c r="AU88" s="41" t="str">
        <f t="shared" si="29"/>
        <v/>
      </c>
      <c r="AV88" s="41" t="str">
        <f t="shared" si="29"/>
        <v/>
      </c>
      <c r="AW88" s="41" t="str">
        <f t="shared" si="29"/>
        <v/>
      </c>
      <c r="AX88" s="41" t="str">
        <f t="shared" si="29"/>
        <v/>
      </c>
    </row>
    <row r="89" spans="1:50" x14ac:dyDescent="0.25">
      <c r="A89" t="s">
        <v>190</v>
      </c>
      <c r="B89">
        <v>27</v>
      </c>
      <c r="C89">
        <v>63</v>
      </c>
      <c r="D89">
        <v>50</v>
      </c>
      <c r="E89">
        <v>59</v>
      </c>
      <c r="F89">
        <v>32</v>
      </c>
      <c r="G89" t="s">
        <v>190</v>
      </c>
      <c r="H89" s="9">
        <v>1.0246328273582057</v>
      </c>
      <c r="I89" s="9">
        <v>1.2227165353748357</v>
      </c>
      <c r="J89" s="9">
        <v>0.25038032406112881</v>
      </c>
      <c r="K89" s="9">
        <v>7.1431620056313636E-2</v>
      </c>
      <c r="L89" s="9">
        <v>-1.60322962625207</v>
      </c>
      <c r="M89" s="35" t="s">
        <v>189</v>
      </c>
      <c r="N89" s="9">
        <f t="shared" si="30"/>
        <v>6.7348030803133652</v>
      </c>
      <c r="O89" s="9">
        <f t="shared" si="31"/>
        <v>11.679279587610079</v>
      </c>
      <c r="P89" s="9">
        <f t="shared" si="32"/>
        <v>16.244971662220529</v>
      </c>
      <c r="Q89" s="9">
        <f t="shared" si="33"/>
        <v>14.056005524309322</v>
      </c>
      <c r="R89" s="9">
        <f t="shared" si="34"/>
        <v>5.0231324974784552</v>
      </c>
      <c r="S89" s="9">
        <f t="shared" si="35"/>
        <v>5.0231324974784552</v>
      </c>
      <c r="T89">
        <f t="shared" si="36"/>
        <v>5</v>
      </c>
      <c r="V89" s="36" t="s">
        <v>53</v>
      </c>
      <c r="W89">
        <v>4</v>
      </c>
      <c r="Y89" s="35" t="s">
        <v>189</v>
      </c>
      <c r="Z89" s="37" t="str">
        <f t="shared" si="25"/>
        <v/>
      </c>
      <c r="AA89" s="37" t="str">
        <f t="shared" si="25"/>
        <v/>
      </c>
      <c r="AB89" s="37" t="str">
        <f t="shared" si="25"/>
        <v/>
      </c>
      <c r="AC89" s="37" t="str">
        <f t="shared" si="25"/>
        <v/>
      </c>
      <c r="AD89" s="37" t="str">
        <f t="shared" si="25"/>
        <v/>
      </c>
      <c r="AE89" s="38" t="str">
        <f t="shared" si="26"/>
        <v/>
      </c>
      <c r="AF89" s="38" t="str">
        <f t="shared" si="26"/>
        <v/>
      </c>
      <c r="AG89" s="38" t="str">
        <f t="shared" si="26"/>
        <v/>
      </c>
      <c r="AH89" s="38" t="str">
        <f t="shared" si="26"/>
        <v/>
      </c>
      <c r="AI89" s="38" t="str">
        <f t="shared" si="26"/>
        <v/>
      </c>
      <c r="AJ89" s="39" t="str">
        <f t="shared" si="27"/>
        <v/>
      </c>
      <c r="AK89" s="39" t="str">
        <f t="shared" si="27"/>
        <v/>
      </c>
      <c r="AL89" s="39" t="str">
        <f t="shared" si="27"/>
        <v/>
      </c>
      <c r="AM89" s="39" t="str">
        <f t="shared" si="27"/>
        <v/>
      </c>
      <c r="AN89" s="39" t="str">
        <f t="shared" si="27"/>
        <v/>
      </c>
      <c r="AO89" s="40" t="str">
        <f t="shared" si="28"/>
        <v/>
      </c>
      <c r="AP89" s="40" t="str">
        <f t="shared" si="28"/>
        <v/>
      </c>
      <c r="AQ89" s="40" t="str">
        <f t="shared" si="28"/>
        <v/>
      </c>
      <c r="AR89" s="40" t="str">
        <f t="shared" si="28"/>
        <v/>
      </c>
      <c r="AS89" s="40" t="str">
        <f t="shared" si="28"/>
        <v/>
      </c>
      <c r="AT89" s="41">
        <f t="shared" si="29"/>
        <v>6.7348030803133652</v>
      </c>
      <c r="AU89" s="41">
        <f t="shared" si="29"/>
        <v>11.679279587610079</v>
      </c>
      <c r="AV89" s="41">
        <f t="shared" si="29"/>
        <v>16.244971662220529</v>
      </c>
      <c r="AW89" s="41">
        <f t="shared" si="29"/>
        <v>14.056005524309322</v>
      </c>
      <c r="AX89" s="41">
        <f t="shared" si="29"/>
        <v>5.0231324974784552</v>
      </c>
    </row>
    <row r="90" spans="1:50" x14ac:dyDescent="0.25">
      <c r="A90" t="s">
        <v>191</v>
      </c>
      <c r="B90">
        <v>17</v>
      </c>
      <c r="C90">
        <v>43</v>
      </c>
      <c r="D90">
        <v>55</v>
      </c>
      <c r="E90">
        <v>33</v>
      </c>
      <c r="F90">
        <v>70</v>
      </c>
      <c r="G90" t="s">
        <v>191</v>
      </c>
      <c r="H90" s="9">
        <v>-0.50466990004210155</v>
      </c>
      <c r="I90" s="9">
        <v>0.23625704737577499</v>
      </c>
      <c r="J90" s="9">
        <v>0.47841340608401478</v>
      </c>
      <c r="K90" s="9">
        <v>-1.0893322058587818</v>
      </c>
      <c r="L90" s="9">
        <v>1.54685960836937</v>
      </c>
      <c r="M90" s="35" t="s">
        <v>192</v>
      </c>
      <c r="N90" s="9">
        <f t="shared" si="30"/>
        <v>16.472003449926916</v>
      </c>
      <c r="O90" s="9">
        <f t="shared" si="31"/>
        <v>10.425126366556711</v>
      </c>
      <c r="P90" s="9">
        <f t="shared" si="32"/>
        <v>6.6821837610420571</v>
      </c>
      <c r="Q90" s="9">
        <f t="shared" si="33"/>
        <v>12.446752247668035</v>
      </c>
      <c r="R90" s="9">
        <f t="shared" si="34"/>
        <v>10.139060357385397</v>
      </c>
      <c r="S90" s="9">
        <f t="shared" si="35"/>
        <v>6.6821837610420571</v>
      </c>
      <c r="T90">
        <f t="shared" si="36"/>
        <v>3</v>
      </c>
      <c r="V90" s="36" t="s">
        <v>192</v>
      </c>
      <c r="W90">
        <v>3</v>
      </c>
      <c r="Y90" s="35" t="s">
        <v>192</v>
      </c>
      <c r="Z90" s="37" t="str">
        <f t="shared" si="25"/>
        <v/>
      </c>
      <c r="AA90" s="37" t="str">
        <f t="shared" si="25"/>
        <v/>
      </c>
      <c r="AB90" s="37" t="str">
        <f t="shared" si="25"/>
        <v/>
      </c>
      <c r="AC90" s="37" t="str">
        <f t="shared" si="25"/>
        <v/>
      </c>
      <c r="AD90" s="37" t="str">
        <f t="shared" si="25"/>
        <v/>
      </c>
      <c r="AE90" s="38" t="str">
        <f t="shared" si="26"/>
        <v/>
      </c>
      <c r="AF90" s="38" t="str">
        <f t="shared" si="26"/>
        <v/>
      </c>
      <c r="AG90" s="38" t="str">
        <f t="shared" si="26"/>
        <v/>
      </c>
      <c r="AH90" s="38" t="str">
        <f t="shared" si="26"/>
        <v/>
      </c>
      <c r="AI90" s="38" t="str">
        <f t="shared" si="26"/>
        <v/>
      </c>
      <c r="AJ90" s="39">
        <f t="shared" si="27"/>
        <v>16.472003449926916</v>
      </c>
      <c r="AK90" s="39">
        <f t="shared" si="27"/>
        <v>10.425126366556711</v>
      </c>
      <c r="AL90" s="39">
        <f t="shared" si="27"/>
        <v>6.6821837610420571</v>
      </c>
      <c r="AM90" s="39">
        <f t="shared" si="27"/>
        <v>12.446752247668035</v>
      </c>
      <c r="AN90" s="39">
        <f t="shared" si="27"/>
        <v>10.139060357385397</v>
      </c>
      <c r="AO90" s="40" t="str">
        <f t="shared" si="28"/>
        <v/>
      </c>
      <c r="AP90" s="40" t="str">
        <f t="shared" si="28"/>
        <v/>
      </c>
      <c r="AQ90" s="40" t="str">
        <f t="shared" si="28"/>
        <v/>
      </c>
      <c r="AR90" s="40" t="str">
        <f t="shared" si="28"/>
        <v/>
      </c>
      <c r="AS90" s="40" t="str">
        <f t="shared" si="28"/>
        <v/>
      </c>
      <c r="AT90" s="41" t="str">
        <f t="shared" si="29"/>
        <v/>
      </c>
      <c r="AU90" s="41" t="str">
        <f t="shared" si="29"/>
        <v/>
      </c>
      <c r="AV90" s="41" t="str">
        <f t="shared" si="29"/>
        <v/>
      </c>
      <c r="AW90" s="41" t="str">
        <f t="shared" si="29"/>
        <v/>
      </c>
      <c r="AX90" s="41" t="str">
        <f t="shared" si="29"/>
        <v/>
      </c>
    </row>
    <row r="91" spans="1:50" x14ac:dyDescent="0.25">
      <c r="A91" t="s">
        <v>193</v>
      </c>
      <c r="B91">
        <v>15</v>
      </c>
      <c r="C91">
        <v>51</v>
      </c>
      <c r="D91">
        <v>34</v>
      </c>
      <c r="E91">
        <v>49</v>
      </c>
      <c r="F91">
        <v>65</v>
      </c>
      <c r="G91" t="s">
        <v>193</v>
      </c>
      <c r="H91" s="9">
        <v>-0.81053044552216291</v>
      </c>
      <c r="I91" s="9">
        <v>0.6308408425753993</v>
      </c>
      <c r="J91" s="9">
        <v>-0.47932553841210612</v>
      </c>
      <c r="K91" s="9">
        <v>-0.37501600529564616</v>
      </c>
      <c r="L91" s="9">
        <v>1.1323741827612859</v>
      </c>
      <c r="M91" s="35" t="s">
        <v>194</v>
      </c>
      <c r="N91" s="9">
        <f t="shared" si="30"/>
        <v>14.670682770267998</v>
      </c>
      <c r="O91" s="9">
        <f t="shared" si="31"/>
        <v>15.106448509635774</v>
      </c>
      <c r="P91" s="9">
        <f t="shared" si="32"/>
        <v>11.934255381777019</v>
      </c>
      <c r="Q91" s="9">
        <f t="shared" si="33"/>
        <v>11.376858387266536</v>
      </c>
      <c r="R91" s="9">
        <f t="shared" si="34"/>
        <v>10.423344759378447</v>
      </c>
      <c r="S91" s="9">
        <f t="shared" si="35"/>
        <v>10.423344759378447</v>
      </c>
      <c r="T91">
        <f t="shared" si="36"/>
        <v>5</v>
      </c>
      <c r="V91" s="36" t="s">
        <v>194</v>
      </c>
      <c r="W91">
        <v>5</v>
      </c>
      <c r="Y91" s="35" t="s">
        <v>194</v>
      </c>
      <c r="Z91" s="37" t="str">
        <f t="shared" si="25"/>
        <v/>
      </c>
      <c r="AA91" s="37" t="str">
        <f t="shared" si="25"/>
        <v/>
      </c>
      <c r="AB91" s="37" t="str">
        <f t="shared" si="25"/>
        <v/>
      </c>
      <c r="AC91" s="37" t="str">
        <f t="shared" si="25"/>
        <v/>
      </c>
      <c r="AD91" s="37" t="str">
        <f t="shared" si="25"/>
        <v/>
      </c>
      <c r="AE91" s="38" t="str">
        <f t="shared" si="26"/>
        <v/>
      </c>
      <c r="AF91" s="38" t="str">
        <f t="shared" si="26"/>
        <v/>
      </c>
      <c r="AG91" s="38" t="str">
        <f t="shared" si="26"/>
        <v/>
      </c>
      <c r="AH91" s="38" t="str">
        <f t="shared" si="26"/>
        <v/>
      </c>
      <c r="AI91" s="38" t="str">
        <f t="shared" si="26"/>
        <v/>
      </c>
      <c r="AJ91" s="39" t="str">
        <f t="shared" si="27"/>
        <v/>
      </c>
      <c r="AK91" s="39" t="str">
        <f t="shared" si="27"/>
        <v/>
      </c>
      <c r="AL91" s="39" t="str">
        <f t="shared" si="27"/>
        <v/>
      </c>
      <c r="AM91" s="39" t="str">
        <f t="shared" si="27"/>
        <v/>
      </c>
      <c r="AN91" s="39" t="str">
        <f t="shared" si="27"/>
        <v/>
      </c>
      <c r="AO91" s="40" t="str">
        <f t="shared" si="28"/>
        <v/>
      </c>
      <c r="AP91" s="40" t="str">
        <f t="shared" si="28"/>
        <v/>
      </c>
      <c r="AQ91" s="40" t="str">
        <f t="shared" si="28"/>
        <v/>
      </c>
      <c r="AR91" s="40" t="str">
        <f t="shared" si="28"/>
        <v/>
      </c>
      <c r="AS91" s="40" t="str">
        <f t="shared" si="28"/>
        <v/>
      </c>
      <c r="AT91" s="41">
        <f t="shared" si="29"/>
        <v>14.670682770267998</v>
      </c>
      <c r="AU91" s="41">
        <f t="shared" si="29"/>
        <v>15.106448509635774</v>
      </c>
      <c r="AV91" s="41">
        <f t="shared" si="29"/>
        <v>11.934255381777019</v>
      </c>
      <c r="AW91" s="41">
        <f t="shared" si="29"/>
        <v>11.376858387266536</v>
      </c>
      <c r="AX91" s="41">
        <f t="shared" si="29"/>
        <v>10.423344759378447</v>
      </c>
    </row>
    <row r="92" spans="1:50" x14ac:dyDescent="0.25">
      <c r="A92" t="s">
        <v>195</v>
      </c>
      <c r="B92">
        <v>29</v>
      </c>
      <c r="C92">
        <v>9</v>
      </c>
      <c r="D92">
        <v>17</v>
      </c>
      <c r="E92">
        <v>47</v>
      </c>
      <c r="F92">
        <v>51</v>
      </c>
      <c r="G92" t="s">
        <v>195</v>
      </c>
      <c r="H92" s="9">
        <v>1.3304933728382671</v>
      </c>
      <c r="I92" s="9">
        <v>-1.4407240822226282</v>
      </c>
      <c r="J92" s="9">
        <v>-1.2546380172899183</v>
      </c>
      <c r="K92" s="9">
        <v>-0.46430553036603811</v>
      </c>
      <c r="L92" s="9">
        <v>-2.8185008941350009E-2</v>
      </c>
      <c r="M92" s="35" t="s">
        <v>196</v>
      </c>
      <c r="N92" s="9">
        <f t="shared" si="30"/>
        <v>11.463697836869226</v>
      </c>
      <c r="O92" s="9">
        <f t="shared" si="31"/>
        <v>10.043798932530084</v>
      </c>
      <c r="P92" s="9">
        <f t="shared" si="32"/>
        <v>8.923124995323807</v>
      </c>
      <c r="Q92" s="9">
        <f t="shared" si="33"/>
        <v>13.843247417792105</v>
      </c>
      <c r="R92" s="9">
        <f t="shared" si="34"/>
        <v>9.8382396602310411</v>
      </c>
      <c r="S92" s="9">
        <f t="shared" si="35"/>
        <v>8.923124995323807</v>
      </c>
      <c r="T92">
        <f t="shared" si="36"/>
        <v>3</v>
      </c>
      <c r="V92" s="36" t="s">
        <v>196</v>
      </c>
      <c r="W92">
        <v>3</v>
      </c>
      <c r="Y92" s="35" t="s">
        <v>196</v>
      </c>
      <c r="Z92" s="37" t="str">
        <f t="shared" si="25"/>
        <v/>
      </c>
      <c r="AA92" s="37" t="str">
        <f t="shared" si="25"/>
        <v/>
      </c>
      <c r="AB92" s="37" t="str">
        <f t="shared" si="25"/>
        <v/>
      </c>
      <c r="AC92" s="37" t="str">
        <f t="shared" si="25"/>
        <v/>
      </c>
      <c r="AD92" s="37" t="str">
        <f t="shared" si="25"/>
        <v/>
      </c>
      <c r="AE92" s="38" t="str">
        <f t="shared" si="26"/>
        <v/>
      </c>
      <c r="AF92" s="38" t="str">
        <f t="shared" si="26"/>
        <v/>
      </c>
      <c r="AG92" s="38" t="str">
        <f t="shared" si="26"/>
        <v/>
      </c>
      <c r="AH92" s="38" t="str">
        <f t="shared" si="26"/>
        <v/>
      </c>
      <c r="AI92" s="38" t="str">
        <f t="shared" si="26"/>
        <v/>
      </c>
      <c r="AJ92" s="39">
        <f t="shared" si="27"/>
        <v>11.463697836869226</v>
      </c>
      <c r="AK92" s="39">
        <f t="shared" si="27"/>
        <v>10.043798932530084</v>
      </c>
      <c r="AL92" s="39">
        <f t="shared" si="27"/>
        <v>8.923124995323807</v>
      </c>
      <c r="AM92" s="39">
        <f t="shared" si="27"/>
        <v>13.843247417792105</v>
      </c>
      <c r="AN92" s="39">
        <f t="shared" si="27"/>
        <v>9.8382396602310411</v>
      </c>
      <c r="AO92" s="40" t="str">
        <f t="shared" si="28"/>
        <v/>
      </c>
      <c r="AP92" s="40" t="str">
        <f t="shared" si="28"/>
        <v/>
      </c>
      <c r="AQ92" s="40" t="str">
        <f t="shared" si="28"/>
        <v/>
      </c>
      <c r="AR92" s="40" t="str">
        <f t="shared" si="28"/>
        <v/>
      </c>
      <c r="AS92" s="40" t="str">
        <f t="shared" si="28"/>
        <v/>
      </c>
      <c r="AT92" s="41" t="str">
        <f t="shared" si="29"/>
        <v/>
      </c>
      <c r="AU92" s="41" t="str">
        <f t="shared" si="29"/>
        <v/>
      </c>
      <c r="AV92" s="41" t="str">
        <f t="shared" si="29"/>
        <v/>
      </c>
      <c r="AW92" s="41" t="str">
        <f t="shared" si="29"/>
        <v/>
      </c>
      <c r="AX92" s="41" t="str">
        <f t="shared" si="29"/>
        <v/>
      </c>
    </row>
    <row r="93" spans="1:50" x14ac:dyDescent="0.25">
      <c r="A93" t="s">
        <v>197</v>
      </c>
      <c r="B93">
        <v>18</v>
      </c>
      <c r="C93">
        <v>33</v>
      </c>
      <c r="D93">
        <v>21</v>
      </c>
      <c r="E93">
        <v>92</v>
      </c>
      <c r="F93">
        <v>67</v>
      </c>
      <c r="G93" t="s">
        <v>197</v>
      </c>
      <c r="H93" s="9">
        <v>-0.35173962730207076</v>
      </c>
      <c r="I93" s="9">
        <v>-0.25697269662375533</v>
      </c>
      <c r="J93" s="9">
        <v>-1.0722115516716095</v>
      </c>
      <c r="K93" s="9">
        <v>1.5447087837177811</v>
      </c>
      <c r="L93" s="9">
        <v>1.2981683530045196</v>
      </c>
      <c r="M93" s="35" t="s">
        <v>198</v>
      </c>
      <c r="N93" s="9">
        <f t="shared" si="30"/>
        <v>10.872689957390484</v>
      </c>
      <c r="O93" s="9">
        <f t="shared" si="31"/>
        <v>22.469304147334213</v>
      </c>
      <c r="P93" s="9">
        <f t="shared" si="32"/>
        <v>15.491262219277996</v>
      </c>
      <c r="Q93" s="9">
        <f t="shared" si="33"/>
        <v>13.642075171795268</v>
      </c>
      <c r="R93" s="9">
        <f t="shared" si="34"/>
        <v>10.336246269016087</v>
      </c>
      <c r="S93" s="9">
        <f t="shared" si="35"/>
        <v>10.336246269016087</v>
      </c>
      <c r="T93">
        <f t="shared" si="36"/>
        <v>5</v>
      </c>
      <c r="V93" s="36" t="s">
        <v>198</v>
      </c>
      <c r="W93">
        <v>5</v>
      </c>
      <c r="Y93" s="35" t="s">
        <v>198</v>
      </c>
      <c r="Z93" s="37" t="str">
        <f t="shared" si="25"/>
        <v/>
      </c>
      <c r="AA93" s="37" t="str">
        <f t="shared" si="25"/>
        <v/>
      </c>
      <c r="AB93" s="37" t="str">
        <f t="shared" si="25"/>
        <v/>
      </c>
      <c r="AC93" s="37" t="str">
        <f t="shared" si="25"/>
        <v/>
      </c>
      <c r="AD93" s="37" t="str">
        <f t="shared" si="25"/>
        <v/>
      </c>
      <c r="AE93" s="38" t="str">
        <f t="shared" si="26"/>
        <v/>
      </c>
      <c r="AF93" s="38" t="str">
        <f t="shared" si="26"/>
        <v/>
      </c>
      <c r="AG93" s="38" t="str">
        <f t="shared" si="26"/>
        <v/>
      </c>
      <c r="AH93" s="38" t="str">
        <f t="shared" si="26"/>
        <v/>
      </c>
      <c r="AI93" s="38" t="str">
        <f t="shared" si="26"/>
        <v/>
      </c>
      <c r="AJ93" s="39" t="str">
        <f t="shared" si="27"/>
        <v/>
      </c>
      <c r="AK93" s="39" t="str">
        <f t="shared" si="27"/>
        <v/>
      </c>
      <c r="AL93" s="39" t="str">
        <f t="shared" si="27"/>
        <v/>
      </c>
      <c r="AM93" s="39" t="str">
        <f t="shared" si="27"/>
        <v/>
      </c>
      <c r="AN93" s="39" t="str">
        <f t="shared" si="27"/>
        <v/>
      </c>
      <c r="AO93" s="40" t="str">
        <f t="shared" si="28"/>
        <v/>
      </c>
      <c r="AP93" s="40" t="str">
        <f t="shared" si="28"/>
        <v/>
      </c>
      <c r="AQ93" s="40" t="str">
        <f t="shared" si="28"/>
        <v/>
      </c>
      <c r="AR93" s="40" t="str">
        <f t="shared" si="28"/>
        <v/>
      </c>
      <c r="AS93" s="40" t="str">
        <f t="shared" si="28"/>
        <v/>
      </c>
      <c r="AT93" s="41">
        <f t="shared" si="29"/>
        <v>10.872689957390484</v>
      </c>
      <c r="AU93" s="41">
        <f t="shared" si="29"/>
        <v>22.469304147334213</v>
      </c>
      <c r="AV93" s="41">
        <f t="shared" si="29"/>
        <v>15.491262219277996</v>
      </c>
      <c r="AW93" s="41">
        <f t="shared" si="29"/>
        <v>13.642075171795268</v>
      </c>
      <c r="AX93" s="41">
        <f t="shared" si="29"/>
        <v>10.336246269016087</v>
      </c>
    </row>
    <row r="94" spans="1:50" x14ac:dyDescent="0.25">
      <c r="A94" t="s">
        <v>199</v>
      </c>
      <c r="B94">
        <v>13</v>
      </c>
      <c r="C94">
        <v>43</v>
      </c>
      <c r="D94">
        <v>76</v>
      </c>
      <c r="E94">
        <v>54</v>
      </c>
      <c r="F94">
        <v>47</v>
      </c>
      <c r="G94" t="s">
        <v>199</v>
      </c>
      <c r="H94" s="9">
        <v>-1.1163909910022243</v>
      </c>
      <c r="I94" s="9">
        <v>0.23625704737577499</v>
      </c>
      <c r="J94" s="9">
        <v>1.4361523505801357</v>
      </c>
      <c r="K94" s="9">
        <v>-0.15179219261966628</v>
      </c>
      <c r="L94" s="9">
        <v>-0.35977334942781741</v>
      </c>
      <c r="M94" s="35" t="s">
        <v>200</v>
      </c>
      <c r="N94" s="9">
        <f t="shared" si="30"/>
        <v>7.9077380364784355</v>
      </c>
      <c r="O94" s="9">
        <f t="shared" si="31"/>
        <v>7.6784396291337842</v>
      </c>
      <c r="P94" s="9">
        <f t="shared" si="32"/>
        <v>11.048147204896651</v>
      </c>
      <c r="Q94" s="9">
        <f t="shared" si="33"/>
        <v>4.0465213815187768</v>
      </c>
      <c r="R94" s="9">
        <f t="shared" si="34"/>
        <v>6.367217994314335</v>
      </c>
      <c r="S94" s="9">
        <f t="shared" si="35"/>
        <v>4.0465213815187768</v>
      </c>
      <c r="T94">
        <f t="shared" si="36"/>
        <v>4</v>
      </c>
      <c r="V94" s="36" t="s">
        <v>200</v>
      </c>
      <c r="W94">
        <v>4</v>
      </c>
      <c r="Y94" s="35" t="s">
        <v>200</v>
      </c>
      <c r="Z94" s="37" t="str">
        <f t="shared" si="25"/>
        <v/>
      </c>
      <c r="AA94" s="37" t="str">
        <f t="shared" si="25"/>
        <v/>
      </c>
      <c r="AB94" s="37" t="str">
        <f t="shared" si="25"/>
        <v/>
      </c>
      <c r="AC94" s="37" t="str">
        <f t="shared" si="25"/>
        <v/>
      </c>
      <c r="AD94" s="37" t="str">
        <f t="shared" si="25"/>
        <v/>
      </c>
      <c r="AE94" s="38" t="str">
        <f t="shared" si="26"/>
        <v/>
      </c>
      <c r="AF94" s="38" t="str">
        <f t="shared" si="26"/>
        <v/>
      </c>
      <c r="AG94" s="38" t="str">
        <f t="shared" si="26"/>
        <v/>
      </c>
      <c r="AH94" s="38" t="str">
        <f t="shared" si="26"/>
        <v/>
      </c>
      <c r="AI94" s="38" t="str">
        <f t="shared" si="26"/>
        <v/>
      </c>
      <c r="AJ94" s="39" t="str">
        <f t="shared" si="27"/>
        <v/>
      </c>
      <c r="AK94" s="39" t="str">
        <f t="shared" si="27"/>
        <v/>
      </c>
      <c r="AL94" s="39" t="str">
        <f t="shared" si="27"/>
        <v/>
      </c>
      <c r="AM94" s="39" t="str">
        <f t="shared" si="27"/>
        <v/>
      </c>
      <c r="AN94" s="39" t="str">
        <f t="shared" si="27"/>
        <v/>
      </c>
      <c r="AO94" s="40">
        <f t="shared" si="28"/>
        <v>7.9077380364784355</v>
      </c>
      <c r="AP94" s="40">
        <f t="shared" si="28"/>
        <v>7.6784396291337842</v>
      </c>
      <c r="AQ94" s="40">
        <f t="shared" si="28"/>
        <v>11.048147204896651</v>
      </c>
      <c r="AR94" s="40">
        <f t="shared" si="28"/>
        <v>4.0465213815187768</v>
      </c>
      <c r="AS94" s="40">
        <f t="shared" si="28"/>
        <v>6.367217994314335</v>
      </c>
      <c r="AT94" s="41" t="str">
        <f t="shared" si="29"/>
        <v/>
      </c>
      <c r="AU94" s="41" t="str">
        <f t="shared" si="29"/>
        <v/>
      </c>
      <c r="AV94" s="41" t="str">
        <f t="shared" si="29"/>
        <v/>
      </c>
      <c r="AW94" s="41" t="str">
        <f t="shared" si="29"/>
        <v/>
      </c>
      <c r="AX94" s="41" t="str">
        <f t="shared" si="29"/>
        <v/>
      </c>
    </row>
    <row r="95" spans="1:50" x14ac:dyDescent="0.25">
      <c r="A95" t="s">
        <v>201</v>
      </c>
      <c r="B95">
        <v>24</v>
      </c>
      <c r="C95">
        <v>49</v>
      </c>
      <c r="D95">
        <v>71</v>
      </c>
      <c r="E95">
        <v>52</v>
      </c>
      <c r="F95">
        <v>70</v>
      </c>
      <c r="G95" t="s">
        <v>201</v>
      </c>
      <c r="H95" s="9">
        <v>0.56584200913811356</v>
      </c>
      <c r="I95" s="9">
        <v>0.53219489377549323</v>
      </c>
      <c r="J95" s="9">
        <v>1.2081192685572497</v>
      </c>
      <c r="K95" s="9">
        <v>-0.24108171769005823</v>
      </c>
      <c r="L95" s="9">
        <v>1.54685960836937</v>
      </c>
      <c r="M95" s="35" t="s">
        <v>202</v>
      </c>
      <c r="N95" s="9">
        <f t="shared" si="30"/>
        <v>11.482161260165933</v>
      </c>
      <c r="O95" s="9">
        <f t="shared" si="31"/>
        <v>10.167408534253211</v>
      </c>
      <c r="P95" s="9">
        <f t="shared" si="32"/>
        <v>4.1865074379359077</v>
      </c>
      <c r="Q95" s="9">
        <f t="shared" si="33"/>
        <v>15.734178650344111</v>
      </c>
      <c r="R95" s="9">
        <f t="shared" si="34"/>
        <v>4.8471430069910779</v>
      </c>
      <c r="S95" s="9">
        <f t="shared" si="35"/>
        <v>4.1865074379359077</v>
      </c>
      <c r="T95">
        <f t="shared" si="36"/>
        <v>3</v>
      </c>
      <c r="V95" s="36" t="s">
        <v>202</v>
      </c>
      <c r="W95">
        <v>3</v>
      </c>
      <c r="Y95" s="35" t="s">
        <v>202</v>
      </c>
      <c r="Z95" s="37" t="str">
        <f t="shared" si="25"/>
        <v/>
      </c>
      <c r="AA95" s="37" t="str">
        <f t="shared" si="25"/>
        <v/>
      </c>
      <c r="AB95" s="37" t="str">
        <f t="shared" si="25"/>
        <v/>
      </c>
      <c r="AC95" s="37" t="str">
        <f t="shared" si="25"/>
        <v/>
      </c>
      <c r="AD95" s="37" t="str">
        <f t="shared" si="25"/>
        <v/>
      </c>
      <c r="AE95" s="38" t="str">
        <f t="shared" si="26"/>
        <v/>
      </c>
      <c r="AF95" s="38" t="str">
        <f t="shared" si="26"/>
        <v/>
      </c>
      <c r="AG95" s="38" t="str">
        <f t="shared" si="26"/>
        <v/>
      </c>
      <c r="AH95" s="38" t="str">
        <f t="shared" si="26"/>
        <v/>
      </c>
      <c r="AI95" s="38" t="str">
        <f t="shared" si="26"/>
        <v/>
      </c>
      <c r="AJ95" s="39">
        <f t="shared" si="27"/>
        <v>11.482161260165933</v>
      </c>
      <c r="AK95" s="39">
        <f t="shared" si="27"/>
        <v>10.167408534253211</v>
      </c>
      <c r="AL95" s="39">
        <f t="shared" si="27"/>
        <v>4.1865074379359077</v>
      </c>
      <c r="AM95" s="39">
        <f t="shared" si="27"/>
        <v>15.734178650344111</v>
      </c>
      <c r="AN95" s="39">
        <f t="shared" si="27"/>
        <v>4.8471430069910779</v>
      </c>
      <c r="AO95" s="40" t="str">
        <f t="shared" si="28"/>
        <v/>
      </c>
      <c r="AP95" s="40" t="str">
        <f t="shared" si="28"/>
        <v/>
      </c>
      <c r="AQ95" s="40" t="str">
        <f t="shared" si="28"/>
        <v/>
      </c>
      <c r="AR95" s="40" t="str">
        <f t="shared" si="28"/>
        <v/>
      </c>
      <c r="AS95" s="40" t="str">
        <f t="shared" si="28"/>
        <v/>
      </c>
      <c r="AT95" s="41" t="str">
        <f t="shared" si="29"/>
        <v/>
      </c>
      <c r="AU95" s="41" t="str">
        <f t="shared" si="29"/>
        <v/>
      </c>
      <c r="AV95" s="41" t="str">
        <f t="shared" si="29"/>
        <v/>
      </c>
      <c r="AW95" s="41" t="str">
        <f t="shared" si="29"/>
        <v/>
      </c>
      <c r="AX95" s="41" t="str">
        <f t="shared" si="29"/>
        <v/>
      </c>
    </row>
    <row r="96" spans="1:50" x14ac:dyDescent="0.25">
      <c r="A96" t="s">
        <v>203</v>
      </c>
      <c r="B96">
        <v>13</v>
      </c>
      <c r="C96">
        <v>55</v>
      </c>
      <c r="D96">
        <v>44</v>
      </c>
      <c r="E96">
        <v>66</v>
      </c>
      <c r="F96">
        <v>36</v>
      </c>
      <c r="G96" t="s">
        <v>203</v>
      </c>
      <c r="H96" s="9">
        <v>-1.1163909910022243</v>
      </c>
      <c r="I96" s="9">
        <v>0.82813274017521143</v>
      </c>
      <c r="J96" s="9">
        <v>-2.3259374366334275E-2</v>
      </c>
      <c r="K96" s="9">
        <v>0.3839449578026855</v>
      </c>
      <c r="L96" s="9">
        <v>-1.2716412857656028</v>
      </c>
      <c r="M96" s="35" t="s">
        <v>204</v>
      </c>
      <c r="N96" s="9">
        <f t="shared" si="30"/>
        <v>8.0449549043898472</v>
      </c>
      <c r="O96" s="9">
        <f t="shared" si="31"/>
        <v>14.460489782856298</v>
      </c>
      <c r="P96" s="9">
        <f t="shared" si="32"/>
        <v>19.940613619619356</v>
      </c>
      <c r="Q96" s="9">
        <f t="shared" si="33"/>
        <v>5.7466067404514174</v>
      </c>
      <c r="R96" s="9">
        <f t="shared" si="34"/>
        <v>8.8422562597251968</v>
      </c>
      <c r="S96" s="9">
        <f t="shared" si="35"/>
        <v>5.7466067404514174</v>
      </c>
      <c r="T96">
        <f t="shared" si="36"/>
        <v>4</v>
      </c>
      <c r="V96" s="36" t="s">
        <v>204</v>
      </c>
      <c r="W96">
        <v>4</v>
      </c>
      <c r="Y96" s="35" t="s">
        <v>204</v>
      </c>
      <c r="Z96" s="37" t="str">
        <f t="shared" si="25"/>
        <v/>
      </c>
      <c r="AA96" s="37" t="str">
        <f t="shared" si="25"/>
        <v/>
      </c>
      <c r="AB96" s="37" t="str">
        <f t="shared" si="25"/>
        <v/>
      </c>
      <c r="AC96" s="37" t="str">
        <f t="shared" si="25"/>
        <v/>
      </c>
      <c r="AD96" s="37" t="str">
        <f t="shared" si="25"/>
        <v/>
      </c>
      <c r="AE96" s="38" t="str">
        <f t="shared" si="26"/>
        <v/>
      </c>
      <c r="AF96" s="38" t="str">
        <f t="shared" si="26"/>
        <v/>
      </c>
      <c r="AG96" s="38" t="str">
        <f t="shared" si="26"/>
        <v/>
      </c>
      <c r="AH96" s="38" t="str">
        <f t="shared" si="26"/>
        <v/>
      </c>
      <c r="AI96" s="38" t="str">
        <f t="shared" si="26"/>
        <v/>
      </c>
      <c r="AJ96" s="39" t="str">
        <f t="shared" si="27"/>
        <v/>
      </c>
      <c r="AK96" s="39" t="str">
        <f t="shared" si="27"/>
        <v/>
      </c>
      <c r="AL96" s="39" t="str">
        <f t="shared" si="27"/>
        <v/>
      </c>
      <c r="AM96" s="39" t="str">
        <f t="shared" si="27"/>
        <v/>
      </c>
      <c r="AN96" s="39" t="str">
        <f t="shared" si="27"/>
        <v/>
      </c>
      <c r="AO96" s="40">
        <f t="shared" si="28"/>
        <v>8.0449549043898472</v>
      </c>
      <c r="AP96" s="40">
        <f t="shared" si="28"/>
        <v>14.460489782856298</v>
      </c>
      <c r="AQ96" s="40">
        <f t="shared" si="28"/>
        <v>19.940613619619356</v>
      </c>
      <c r="AR96" s="40">
        <f t="shared" si="28"/>
        <v>5.7466067404514174</v>
      </c>
      <c r="AS96" s="40">
        <f t="shared" si="28"/>
        <v>8.8422562597251968</v>
      </c>
      <c r="AT96" s="41" t="str">
        <f t="shared" si="29"/>
        <v/>
      </c>
      <c r="AU96" s="41" t="str">
        <f t="shared" si="29"/>
        <v/>
      </c>
      <c r="AV96" s="41" t="str">
        <f t="shared" si="29"/>
        <v/>
      </c>
      <c r="AW96" s="41" t="str">
        <f t="shared" si="29"/>
        <v/>
      </c>
      <c r="AX96" s="41" t="str">
        <f t="shared" si="29"/>
        <v/>
      </c>
    </row>
    <row r="97" spans="1:50" x14ac:dyDescent="0.25">
      <c r="A97" t="s">
        <v>205</v>
      </c>
      <c r="B97">
        <v>24</v>
      </c>
      <c r="C97">
        <v>32</v>
      </c>
      <c r="D97">
        <v>21</v>
      </c>
      <c r="E97">
        <v>93</v>
      </c>
      <c r="F97">
        <v>43</v>
      </c>
      <c r="G97" t="s">
        <v>205</v>
      </c>
      <c r="H97" s="9">
        <v>0.56584200913811356</v>
      </c>
      <c r="I97" s="9">
        <v>-0.30629567102370836</v>
      </c>
      <c r="J97" s="9">
        <v>-1.0722115516716095</v>
      </c>
      <c r="K97" s="9">
        <v>1.5893535462529769</v>
      </c>
      <c r="L97" s="9">
        <v>-0.69136168991428482</v>
      </c>
      <c r="M97" s="35" t="s">
        <v>206</v>
      </c>
      <c r="N97" s="9">
        <f t="shared" si="30"/>
        <v>4.4348368658657922</v>
      </c>
      <c r="O97" s="9">
        <f t="shared" si="31"/>
        <v>17.552933677670318</v>
      </c>
      <c r="P97" s="9">
        <f t="shared" si="32"/>
        <v>16.988827149510975</v>
      </c>
      <c r="Q97" s="9">
        <f t="shared" si="33"/>
        <v>11.137849927815415</v>
      </c>
      <c r="R97" s="9">
        <f t="shared" si="34"/>
        <v>6.4851016572296976</v>
      </c>
      <c r="S97" s="9">
        <f t="shared" si="35"/>
        <v>4.4348368658657922</v>
      </c>
      <c r="T97">
        <f t="shared" si="36"/>
        <v>1</v>
      </c>
      <c r="V97" s="36" t="s">
        <v>206</v>
      </c>
      <c r="W97">
        <v>1</v>
      </c>
      <c r="Y97" s="35" t="s">
        <v>206</v>
      </c>
      <c r="Z97" s="37">
        <f t="shared" si="25"/>
        <v>4.4348368658657922</v>
      </c>
      <c r="AA97" s="37">
        <f t="shared" si="25"/>
        <v>17.552933677670318</v>
      </c>
      <c r="AB97" s="37">
        <f t="shared" si="25"/>
        <v>16.988827149510975</v>
      </c>
      <c r="AC97" s="37">
        <f t="shared" si="25"/>
        <v>11.137849927815415</v>
      </c>
      <c r="AD97" s="37">
        <f t="shared" si="25"/>
        <v>6.4851016572296976</v>
      </c>
      <c r="AE97" s="38" t="str">
        <f t="shared" si="26"/>
        <v/>
      </c>
      <c r="AF97" s="38" t="str">
        <f t="shared" si="26"/>
        <v/>
      </c>
      <c r="AG97" s="38" t="str">
        <f t="shared" si="26"/>
        <v/>
      </c>
      <c r="AH97" s="38" t="str">
        <f t="shared" si="26"/>
        <v/>
      </c>
      <c r="AI97" s="38" t="str">
        <f t="shared" si="26"/>
        <v/>
      </c>
      <c r="AJ97" s="39" t="str">
        <f t="shared" si="27"/>
        <v/>
      </c>
      <c r="AK97" s="39" t="str">
        <f t="shared" si="27"/>
        <v/>
      </c>
      <c r="AL97" s="39" t="str">
        <f t="shared" si="27"/>
        <v/>
      </c>
      <c r="AM97" s="39" t="str">
        <f t="shared" si="27"/>
        <v/>
      </c>
      <c r="AN97" s="39" t="str">
        <f t="shared" si="27"/>
        <v/>
      </c>
      <c r="AO97" s="40" t="str">
        <f t="shared" si="28"/>
        <v/>
      </c>
      <c r="AP97" s="40" t="str">
        <f t="shared" si="28"/>
        <v/>
      </c>
      <c r="AQ97" s="40" t="str">
        <f t="shared" si="28"/>
        <v/>
      </c>
      <c r="AR97" s="40" t="str">
        <f t="shared" si="28"/>
        <v/>
      </c>
      <c r="AS97" s="40" t="str">
        <f t="shared" si="28"/>
        <v/>
      </c>
      <c r="AT97" s="41" t="str">
        <f t="shared" si="29"/>
        <v/>
      </c>
      <c r="AU97" s="41" t="str">
        <f t="shared" si="29"/>
        <v/>
      </c>
      <c r="AV97" s="41" t="str">
        <f t="shared" si="29"/>
        <v/>
      </c>
      <c r="AW97" s="41" t="str">
        <f t="shared" si="29"/>
        <v/>
      </c>
      <c r="AX97" s="41" t="str">
        <f t="shared" si="29"/>
        <v/>
      </c>
    </row>
    <row r="98" spans="1:50" x14ac:dyDescent="0.25">
      <c r="A98" t="s">
        <v>207</v>
      </c>
      <c r="B98">
        <v>16</v>
      </c>
      <c r="C98">
        <v>47</v>
      </c>
      <c r="D98">
        <v>17</v>
      </c>
      <c r="E98">
        <v>27</v>
      </c>
      <c r="F98">
        <v>36</v>
      </c>
      <c r="G98" t="s">
        <v>207</v>
      </c>
      <c r="H98" s="9">
        <v>-0.65760017278213223</v>
      </c>
      <c r="I98" s="9">
        <v>0.4335489449755871</v>
      </c>
      <c r="J98" s="9">
        <v>-1.2546380172899183</v>
      </c>
      <c r="K98" s="9">
        <v>-1.3572007810699578</v>
      </c>
      <c r="L98" s="9">
        <v>-1.2716412857656028</v>
      </c>
      <c r="M98" s="35" t="s">
        <v>208</v>
      </c>
      <c r="N98" s="9">
        <f t="shared" si="30"/>
        <v>16.970358046182046</v>
      </c>
      <c r="O98" s="9">
        <f t="shared" si="31"/>
        <v>13.64732465637843</v>
      </c>
      <c r="P98" s="9">
        <f t="shared" si="32"/>
        <v>20.526711673371683</v>
      </c>
      <c r="Q98" s="9">
        <f t="shared" si="33"/>
        <v>10.349825872963345</v>
      </c>
      <c r="R98" s="9">
        <f t="shared" si="34"/>
        <v>15.576971250378785</v>
      </c>
      <c r="S98" s="9">
        <f t="shared" si="35"/>
        <v>10.349825872963345</v>
      </c>
      <c r="T98">
        <f t="shared" si="36"/>
        <v>4</v>
      </c>
      <c r="V98" s="36" t="s">
        <v>208</v>
      </c>
      <c r="W98">
        <v>4</v>
      </c>
      <c r="Y98" s="35" t="s">
        <v>208</v>
      </c>
      <c r="Z98" s="37" t="str">
        <f t="shared" si="25"/>
        <v/>
      </c>
      <c r="AA98" s="37" t="str">
        <f t="shared" si="25"/>
        <v/>
      </c>
      <c r="AB98" s="37" t="str">
        <f t="shared" si="25"/>
        <v/>
      </c>
      <c r="AC98" s="37" t="str">
        <f t="shared" si="25"/>
        <v/>
      </c>
      <c r="AD98" s="37" t="str">
        <f t="shared" si="25"/>
        <v/>
      </c>
      <c r="AE98" s="38" t="str">
        <f t="shared" si="26"/>
        <v/>
      </c>
      <c r="AF98" s="38" t="str">
        <f t="shared" si="26"/>
        <v/>
      </c>
      <c r="AG98" s="38" t="str">
        <f t="shared" si="26"/>
        <v/>
      </c>
      <c r="AH98" s="38" t="str">
        <f t="shared" si="26"/>
        <v/>
      </c>
      <c r="AI98" s="38" t="str">
        <f t="shared" si="26"/>
        <v/>
      </c>
      <c r="AJ98" s="39" t="str">
        <f t="shared" si="27"/>
        <v/>
      </c>
      <c r="AK98" s="39" t="str">
        <f t="shared" si="27"/>
        <v/>
      </c>
      <c r="AL98" s="39" t="str">
        <f t="shared" si="27"/>
        <v/>
      </c>
      <c r="AM98" s="39" t="str">
        <f t="shared" si="27"/>
        <v/>
      </c>
      <c r="AN98" s="39" t="str">
        <f t="shared" si="27"/>
        <v/>
      </c>
      <c r="AO98" s="40">
        <f t="shared" si="28"/>
        <v>16.970358046182046</v>
      </c>
      <c r="AP98" s="40">
        <f t="shared" si="28"/>
        <v>13.64732465637843</v>
      </c>
      <c r="AQ98" s="40">
        <f t="shared" si="28"/>
        <v>20.526711673371683</v>
      </c>
      <c r="AR98" s="40">
        <f t="shared" si="28"/>
        <v>10.349825872963345</v>
      </c>
      <c r="AS98" s="40">
        <f t="shared" si="28"/>
        <v>15.576971250378785</v>
      </c>
      <c r="AT98" s="41" t="str">
        <f t="shared" si="29"/>
        <v/>
      </c>
      <c r="AU98" s="41" t="str">
        <f t="shared" si="29"/>
        <v/>
      </c>
      <c r="AV98" s="41" t="str">
        <f t="shared" si="29"/>
        <v/>
      </c>
      <c r="AW98" s="41" t="str">
        <f t="shared" si="29"/>
        <v/>
      </c>
      <c r="AX98" s="41" t="str">
        <f t="shared" si="29"/>
        <v/>
      </c>
    </row>
    <row r="99" spans="1:50" x14ac:dyDescent="0.25">
      <c r="A99" t="s">
        <v>209</v>
      </c>
      <c r="B99">
        <v>13</v>
      </c>
      <c r="C99">
        <v>18</v>
      </c>
      <c r="D99">
        <v>59</v>
      </c>
      <c r="E99">
        <v>51</v>
      </c>
      <c r="F99">
        <v>42</v>
      </c>
      <c r="G99" t="s">
        <v>209</v>
      </c>
      <c r="H99" s="9">
        <v>-1.1163909910022243</v>
      </c>
      <c r="I99" s="9">
        <v>-0.99681731262305084</v>
      </c>
      <c r="J99" s="9">
        <v>0.6608398717023235</v>
      </c>
      <c r="K99" s="9">
        <v>-0.28572648022525421</v>
      </c>
      <c r="L99" s="9">
        <v>-0.77425877503590157</v>
      </c>
      <c r="M99" s="35" t="s">
        <v>210</v>
      </c>
      <c r="N99" s="9">
        <f t="shared" si="30"/>
        <v>7.3726294251445559</v>
      </c>
      <c r="O99" s="9">
        <f t="shared" si="31"/>
        <v>5.7585377445875041</v>
      </c>
      <c r="P99" s="9">
        <f t="shared" si="32"/>
        <v>10.848572950119411</v>
      </c>
      <c r="Q99" s="9">
        <f t="shared" si="33"/>
        <v>0.67753165950604854</v>
      </c>
      <c r="R99" s="9">
        <f t="shared" si="34"/>
        <v>8.1172886047631945</v>
      </c>
      <c r="S99" s="9">
        <f t="shared" si="35"/>
        <v>0.67753165950604854</v>
      </c>
      <c r="T99">
        <f t="shared" si="36"/>
        <v>4</v>
      </c>
      <c r="V99" s="36" t="s">
        <v>210</v>
      </c>
      <c r="W99">
        <v>4</v>
      </c>
      <c r="Y99" s="35" t="s">
        <v>210</v>
      </c>
      <c r="Z99" s="37" t="str">
        <f t="shared" si="25"/>
        <v/>
      </c>
      <c r="AA99" s="37" t="str">
        <f t="shared" si="25"/>
        <v/>
      </c>
      <c r="AB99" s="37" t="str">
        <f t="shared" si="25"/>
        <v/>
      </c>
      <c r="AC99" s="37" t="str">
        <f t="shared" si="25"/>
        <v/>
      </c>
      <c r="AD99" s="37" t="str">
        <f t="shared" si="25"/>
        <v/>
      </c>
      <c r="AE99" s="38" t="str">
        <f t="shared" si="26"/>
        <v/>
      </c>
      <c r="AF99" s="38" t="str">
        <f t="shared" si="26"/>
        <v/>
      </c>
      <c r="AG99" s="38" t="str">
        <f t="shared" si="26"/>
        <v/>
      </c>
      <c r="AH99" s="38" t="str">
        <f t="shared" si="26"/>
        <v/>
      </c>
      <c r="AI99" s="38" t="str">
        <f t="shared" si="26"/>
        <v/>
      </c>
      <c r="AJ99" s="39" t="str">
        <f t="shared" si="27"/>
        <v/>
      </c>
      <c r="AK99" s="39" t="str">
        <f t="shared" si="27"/>
        <v/>
      </c>
      <c r="AL99" s="39" t="str">
        <f t="shared" si="27"/>
        <v/>
      </c>
      <c r="AM99" s="39" t="str">
        <f t="shared" si="27"/>
        <v/>
      </c>
      <c r="AN99" s="39" t="str">
        <f t="shared" si="27"/>
        <v/>
      </c>
      <c r="AO99" s="40">
        <f t="shared" si="28"/>
        <v>7.3726294251445559</v>
      </c>
      <c r="AP99" s="40">
        <f t="shared" si="28"/>
        <v>5.7585377445875041</v>
      </c>
      <c r="AQ99" s="40">
        <f t="shared" si="28"/>
        <v>10.848572950119411</v>
      </c>
      <c r="AR99" s="40">
        <f t="shared" si="28"/>
        <v>0.67753165950604854</v>
      </c>
      <c r="AS99" s="40">
        <f t="shared" si="28"/>
        <v>8.1172886047631945</v>
      </c>
      <c r="AT99" s="41" t="str">
        <f t="shared" si="29"/>
        <v/>
      </c>
      <c r="AU99" s="41" t="str">
        <f t="shared" si="29"/>
        <v/>
      </c>
      <c r="AV99" s="41" t="str">
        <f t="shared" si="29"/>
        <v/>
      </c>
      <c r="AW99" s="41" t="str">
        <f t="shared" si="29"/>
        <v/>
      </c>
      <c r="AX99" s="41" t="str">
        <f t="shared" si="29"/>
        <v/>
      </c>
    </row>
    <row r="100" spans="1:50" x14ac:dyDescent="0.25">
      <c r="A100" t="s">
        <v>211</v>
      </c>
      <c r="B100">
        <v>12</v>
      </c>
      <c r="C100">
        <v>58</v>
      </c>
      <c r="D100">
        <v>53</v>
      </c>
      <c r="E100">
        <v>95</v>
      </c>
      <c r="F100">
        <v>55</v>
      </c>
      <c r="G100" t="s">
        <v>211</v>
      </c>
      <c r="H100" s="9">
        <v>-1.2693212637422551</v>
      </c>
      <c r="I100" s="9">
        <v>0.97610166337507054</v>
      </c>
      <c r="J100" s="9">
        <v>0.38720017327486039</v>
      </c>
      <c r="K100" s="9">
        <v>1.6786430713233689</v>
      </c>
      <c r="L100" s="9">
        <v>0.30340333154511739</v>
      </c>
      <c r="M100" s="35" t="s">
        <v>212</v>
      </c>
      <c r="N100" s="9">
        <f t="shared" si="30"/>
        <v>8.5563781093693994</v>
      </c>
      <c r="O100" s="9">
        <f t="shared" si="31"/>
        <v>21.598782953524189</v>
      </c>
      <c r="P100" s="9">
        <f t="shared" si="32"/>
        <v>19.646463786598741</v>
      </c>
      <c r="Q100" s="9">
        <f t="shared" si="33"/>
        <v>10.090612051032702</v>
      </c>
      <c r="R100" s="9">
        <f t="shared" si="34"/>
        <v>8.6011718251279721</v>
      </c>
      <c r="S100" s="9">
        <f t="shared" si="35"/>
        <v>8.5563781093693994</v>
      </c>
      <c r="T100">
        <f t="shared" si="36"/>
        <v>1</v>
      </c>
      <c r="V100" s="36" t="s">
        <v>56</v>
      </c>
      <c r="W100">
        <v>4</v>
      </c>
      <c r="Y100" s="35" t="s">
        <v>212</v>
      </c>
      <c r="Z100" s="37">
        <f t="shared" si="25"/>
        <v>8.5563781093693994</v>
      </c>
      <c r="AA100" s="37">
        <f t="shared" si="25"/>
        <v>21.598782953524189</v>
      </c>
      <c r="AB100" s="37">
        <f t="shared" si="25"/>
        <v>19.646463786598741</v>
      </c>
      <c r="AC100" s="37">
        <f t="shared" si="25"/>
        <v>10.090612051032702</v>
      </c>
      <c r="AD100" s="37">
        <f t="shared" si="25"/>
        <v>8.6011718251279721</v>
      </c>
      <c r="AE100" s="38" t="str">
        <f t="shared" si="26"/>
        <v/>
      </c>
      <c r="AF100" s="38" t="str">
        <f t="shared" si="26"/>
        <v/>
      </c>
      <c r="AG100" s="38" t="str">
        <f t="shared" si="26"/>
        <v/>
      </c>
      <c r="AH100" s="38" t="str">
        <f t="shared" si="26"/>
        <v/>
      </c>
      <c r="AI100" s="38" t="str">
        <f t="shared" si="26"/>
        <v/>
      </c>
      <c r="AJ100" s="39" t="str">
        <f t="shared" si="27"/>
        <v/>
      </c>
      <c r="AK100" s="39" t="str">
        <f t="shared" si="27"/>
        <v/>
      </c>
      <c r="AL100" s="39" t="str">
        <f t="shared" si="27"/>
        <v/>
      </c>
      <c r="AM100" s="39" t="str">
        <f t="shared" si="27"/>
        <v/>
      </c>
      <c r="AN100" s="39" t="str">
        <f t="shared" si="27"/>
        <v/>
      </c>
      <c r="AO100" s="40" t="str">
        <f t="shared" si="28"/>
        <v/>
      </c>
      <c r="AP100" s="40" t="str">
        <f t="shared" si="28"/>
        <v/>
      </c>
      <c r="AQ100" s="40" t="str">
        <f t="shared" si="28"/>
        <v/>
      </c>
      <c r="AR100" s="40" t="str">
        <f t="shared" si="28"/>
        <v/>
      </c>
      <c r="AS100" s="40" t="str">
        <f t="shared" si="28"/>
        <v/>
      </c>
      <c r="AT100" s="41" t="str">
        <f t="shared" si="29"/>
        <v/>
      </c>
      <c r="AU100" s="41" t="str">
        <f t="shared" si="29"/>
        <v/>
      </c>
      <c r="AV100" s="41" t="str">
        <f t="shared" si="29"/>
        <v/>
      </c>
      <c r="AW100" s="41" t="str">
        <f t="shared" si="29"/>
        <v/>
      </c>
      <c r="AX100" s="41" t="str">
        <f t="shared" si="29"/>
        <v/>
      </c>
    </row>
    <row r="101" spans="1:50" x14ac:dyDescent="0.25">
      <c r="A101" t="s">
        <v>213</v>
      </c>
      <c r="B101">
        <v>25</v>
      </c>
      <c r="C101">
        <v>48</v>
      </c>
      <c r="D101">
        <v>30</v>
      </c>
      <c r="E101">
        <v>26</v>
      </c>
      <c r="F101">
        <v>69</v>
      </c>
      <c r="G101" t="s">
        <v>213</v>
      </c>
      <c r="H101" s="9">
        <v>0.71877228187814424</v>
      </c>
      <c r="I101" s="9">
        <v>0.48287191937554014</v>
      </c>
      <c r="J101" s="9">
        <v>-0.6617520040304149</v>
      </c>
      <c r="K101" s="9">
        <v>-1.4018455436051538</v>
      </c>
      <c r="L101" s="9">
        <v>1.4639625232477531</v>
      </c>
      <c r="M101" s="35" t="s">
        <v>214</v>
      </c>
      <c r="N101" s="9">
        <f t="shared" si="30"/>
        <v>19.274168398576585</v>
      </c>
      <c r="O101" s="9">
        <f t="shared" si="31"/>
        <v>13.177766963558383</v>
      </c>
      <c r="P101" s="9">
        <f t="shared" si="32"/>
        <v>8.2080369192733773</v>
      </c>
      <c r="Q101" s="9">
        <f t="shared" si="33"/>
        <v>19.692628102696403</v>
      </c>
      <c r="R101" s="9">
        <f t="shared" si="34"/>
        <v>11.681840914521848</v>
      </c>
      <c r="S101" s="9">
        <f t="shared" si="35"/>
        <v>8.2080369192733773</v>
      </c>
      <c r="T101">
        <f t="shared" si="36"/>
        <v>3</v>
      </c>
      <c r="V101" s="36" t="s">
        <v>212</v>
      </c>
      <c r="W101">
        <v>1</v>
      </c>
      <c r="Y101" s="35" t="s">
        <v>214</v>
      </c>
      <c r="Z101" s="37" t="str">
        <f t="shared" si="25"/>
        <v/>
      </c>
      <c r="AA101" s="37" t="str">
        <f t="shared" si="25"/>
        <v/>
      </c>
      <c r="AB101" s="37" t="str">
        <f t="shared" si="25"/>
        <v/>
      </c>
      <c r="AC101" s="37" t="str">
        <f t="shared" si="25"/>
        <v/>
      </c>
      <c r="AD101" s="37" t="str">
        <f t="shared" si="25"/>
        <v/>
      </c>
      <c r="AE101" s="38" t="str">
        <f t="shared" si="26"/>
        <v/>
      </c>
      <c r="AF101" s="38" t="str">
        <f t="shared" si="26"/>
        <v/>
      </c>
      <c r="AG101" s="38" t="str">
        <f t="shared" si="26"/>
        <v/>
      </c>
      <c r="AH101" s="38" t="str">
        <f t="shared" si="26"/>
        <v/>
      </c>
      <c r="AI101" s="38" t="str">
        <f t="shared" si="26"/>
        <v/>
      </c>
      <c r="AJ101" s="39">
        <f t="shared" si="27"/>
        <v>19.274168398576585</v>
      </c>
      <c r="AK101" s="39">
        <f t="shared" si="27"/>
        <v>13.177766963558383</v>
      </c>
      <c r="AL101" s="39">
        <f t="shared" si="27"/>
        <v>8.2080369192733773</v>
      </c>
      <c r="AM101" s="39">
        <f t="shared" si="27"/>
        <v>19.692628102696403</v>
      </c>
      <c r="AN101" s="39">
        <f t="shared" si="27"/>
        <v>11.681840914521848</v>
      </c>
      <c r="AO101" s="40" t="str">
        <f t="shared" si="28"/>
        <v/>
      </c>
      <c r="AP101" s="40" t="str">
        <f t="shared" si="28"/>
        <v/>
      </c>
      <c r="AQ101" s="40" t="str">
        <f t="shared" si="28"/>
        <v/>
      </c>
      <c r="AR101" s="40" t="str">
        <f t="shared" si="28"/>
        <v/>
      </c>
      <c r="AS101" s="40" t="str">
        <f t="shared" si="28"/>
        <v/>
      </c>
      <c r="AT101" s="41" t="str">
        <f t="shared" si="29"/>
        <v/>
      </c>
      <c r="AU101" s="41" t="str">
        <f t="shared" si="29"/>
        <v/>
      </c>
      <c r="AV101" s="41" t="str">
        <f t="shared" si="29"/>
        <v/>
      </c>
      <c r="AW101" s="41" t="str">
        <f t="shared" si="29"/>
        <v/>
      </c>
      <c r="AX101" s="41" t="str">
        <f t="shared" si="29"/>
        <v/>
      </c>
    </row>
    <row r="102" spans="1:50" x14ac:dyDescent="0.25">
      <c r="A102" t="s">
        <v>215</v>
      </c>
      <c r="B102">
        <v>14</v>
      </c>
      <c r="C102">
        <v>12</v>
      </c>
      <c r="D102">
        <v>31</v>
      </c>
      <c r="E102">
        <v>52</v>
      </c>
      <c r="F102">
        <v>62</v>
      </c>
      <c r="G102" t="s">
        <v>215</v>
      </c>
      <c r="H102" s="9">
        <v>-0.9634607182621937</v>
      </c>
      <c r="I102" s="9">
        <v>-1.2927551590227691</v>
      </c>
      <c r="J102" s="9">
        <v>-0.6161453876258377</v>
      </c>
      <c r="K102" s="9">
        <v>-0.24108171769005823</v>
      </c>
      <c r="L102" s="9">
        <v>0.88368292739643528</v>
      </c>
      <c r="M102" s="35" t="s">
        <v>216</v>
      </c>
      <c r="N102" s="9">
        <f t="shared" si="30"/>
        <v>13.005857584080223</v>
      </c>
      <c r="O102" s="9">
        <f t="shared" si="31"/>
        <v>11.760108301352091</v>
      </c>
      <c r="P102" s="9">
        <f t="shared" si="32"/>
        <v>9.8735492560147851</v>
      </c>
      <c r="Q102" s="9">
        <f t="shared" si="33"/>
        <v>6.252858318338566</v>
      </c>
      <c r="R102" s="9">
        <f t="shared" si="34"/>
        <v>11.865880243189853</v>
      </c>
      <c r="S102" s="9">
        <f t="shared" si="35"/>
        <v>6.252858318338566</v>
      </c>
      <c r="T102">
        <f t="shared" si="36"/>
        <v>4</v>
      </c>
      <c r="V102" s="36" t="s">
        <v>214</v>
      </c>
      <c r="W102">
        <v>3</v>
      </c>
      <c r="Y102" s="35" t="s">
        <v>216</v>
      </c>
      <c r="Z102" s="37" t="str">
        <f t="shared" si="25"/>
        <v/>
      </c>
      <c r="AA102" s="37" t="str">
        <f t="shared" si="25"/>
        <v/>
      </c>
      <c r="AB102" s="37" t="str">
        <f t="shared" si="25"/>
        <v/>
      </c>
      <c r="AC102" s="37" t="str">
        <f t="shared" si="25"/>
        <v/>
      </c>
      <c r="AD102" s="37" t="str">
        <f t="shared" si="25"/>
        <v/>
      </c>
      <c r="AE102" s="38" t="str">
        <f t="shared" si="26"/>
        <v/>
      </c>
      <c r="AF102" s="38" t="str">
        <f t="shared" si="26"/>
        <v/>
      </c>
      <c r="AG102" s="38" t="str">
        <f t="shared" si="26"/>
        <v/>
      </c>
      <c r="AH102" s="38" t="str">
        <f t="shared" si="26"/>
        <v/>
      </c>
      <c r="AI102" s="38" t="str">
        <f t="shared" si="26"/>
        <v/>
      </c>
      <c r="AJ102" s="39" t="str">
        <f t="shared" si="27"/>
        <v/>
      </c>
      <c r="AK102" s="39" t="str">
        <f t="shared" si="27"/>
        <v/>
      </c>
      <c r="AL102" s="39" t="str">
        <f t="shared" si="27"/>
        <v/>
      </c>
      <c r="AM102" s="39" t="str">
        <f t="shared" si="27"/>
        <v/>
      </c>
      <c r="AN102" s="39" t="str">
        <f t="shared" si="27"/>
        <v/>
      </c>
      <c r="AO102" s="40">
        <f t="shared" si="28"/>
        <v>13.005857584080223</v>
      </c>
      <c r="AP102" s="40">
        <f t="shared" si="28"/>
        <v>11.760108301352091</v>
      </c>
      <c r="AQ102" s="40">
        <f t="shared" si="28"/>
        <v>9.8735492560147851</v>
      </c>
      <c r="AR102" s="40">
        <f t="shared" si="28"/>
        <v>6.252858318338566</v>
      </c>
      <c r="AS102" s="40">
        <f t="shared" si="28"/>
        <v>11.865880243189853</v>
      </c>
      <c r="AT102" s="41" t="str">
        <f t="shared" si="29"/>
        <v/>
      </c>
      <c r="AU102" s="41" t="str">
        <f t="shared" si="29"/>
        <v/>
      </c>
      <c r="AV102" s="41" t="str">
        <f t="shared" si="29"/>
        <v/>
      </c>
      <c r="AW102" s="41" t="str">
        <f t="shared" si="29"/>
        <v/>
      </c>
      <c r="AX102" s="41" t="str">
        <f t="shared" si="29"/>
        <v/>
      </c>
    </row>
    <row r="103" spans="1:50" x14ac:dyDescent="0.25">
      <c r="A103" t="s">
        <v>217</v>
      </c>
      <c r="B103">
        <v>15</v>
      </c>
      <c r="C103">
        <v>65</v>
      </c>
      <c r="D103">
        <v>17</v>
      </c>
      <c r="E103">
        <v>89</v>
      </c>
      <c r="F103">
        <v>42</v>
      </c>
      <c r="G103" t="s">
        <v>217</v>
      </c>
      <c r="H103" s="9">
        <v>-0.81053044552216291</v>
      </c>
      <c r="I103" s="9">
        <v>1.3213624841747418</v>
      </c>
      <c r="J103" s="9">
        <v>-1.2546380172899183</v>
      </c>
      <c r="K103" s="9">
        <v>1.4107744961121931</v>
      </c>
      <c r="L103" s="9">
        <v>-0.77425877503590157</v>
      </c>
      <c r="M103" s="35" t="s">
        <v>218</v>
      </c>
      <c r="N103" s="9">
        <f t="shared" si="30"/>
        <v>11.144656887597097</v>
      </c>
      <c r="O103" s="9">
        <f t="shared" si="31"/>
        <v>25.858891804655798</v>
      </c>
      <c r="P103" s="9">
        <f t="shared" si="32"/>
        <v>27.146302006577326</v>
      </c>
      <c r="Q103" s="9">
        <f t="shared" si="33"/>
        <v>13.462214659239336</v>
      </c>
      <c r="R103" s="9">
        <f t="shared" si="34"/>
        <v>12.464735950247423</v>
      </c>
      <c r="S103" s="9">
        <f t="shared" si="35"/>
        <v>11.144656887597097</v>
      </c>
      <c r="T103">
        <f t="shared" si="36"/>
        <v>1</v>
      </c>
      <c r="V103" s="36" t="s">
        <v>216</v>
      </c>
      <c r="W103">
        <v>4</v>
      </c>
      <c r="Y103" s="35" t="s">
        <v>218</v>
      </c>
      <c r="Z103" s="37">
        <f t="shared" si="25"/>
        <v>11.144656887597097</v>
      </c>
      <c r="AA103" s="37">
        <f t="shared" si="25"/>
        <v>25.858891804655798</v>
      </c>
      <c r="AB103" s="37">
        <f t="shared" si="25"/>
        <v>27.146302006577326</v>
      </c>
      <c r="AC103" s="37">
        <f t="shared" si="25"/>
        <v>13.462214659239336</v>
      </c>
      <c r="AD103" s="37">
        <f t="shared" si="25"/>
        <v>12.464735950247423</v>
      </c>
      <c r="AE103" s="38" t="str">
        <f t="shared" si="26"/>
        <v/>
      </c>
      <c r="AF103" s="38" t="str">
        <f t="shared" si="26"/>
        <v/>
      </c>
      <c r="AG103" s="38" t="str">
        <f t="shared" si="26"/>
        <v/>
      </c>
      <c r="AH103" s="38" t="str">
        <f t="shared" si="26"/>
        <v/>
      </c>
      <c r="AI103" s="38" t="str">
        <f t="shared" si="26"/>
        <v/>
      </c>
      <c r="AJ103" s="39" t="str">
        <f t="shared" si="27"/>
        <v/>
      </c>
      <c r="AK103" s="39" t="str">
        <f t="shared" si="27"/>
        <v/>
      </c>
      <c r="AL103" s="39" t="str">
        <f t="shared" si="27"/>
        <v/>
      </c>
      <c r="AM103" s="39" t="str">
        <f t="shared" si="27"/>
        <v/>
      </c>
      <c r="AN103" s="39" t="str">
        <f t="shared" si="27"/>
        <v/>
      </c>
      <c r="AO103" s="40" t="str">
        <f t="shared" si="28"/>
        <v/>
      </c>
      <c r="AP103" s="40" t="str">
        <f t="shared" si="28"/>
        <v/>
      </c>
      <c r="AQ103" s="40" t="str">
        <f t="shared" si="28"/>
        <v/>
      </c>
      <c r="AR103" s="40" t="str">
        <f t="shared" si="28"/>
        <v/>
      </c>
      <c r="AS103" s="40" t="str">
        <f t="shared" si="28"/>
        <v/>
      </c>
      <c r="AT103" s="41" t="str">
        <f t="shared" si="29"/>
        <v/>
      </c>
      <c r="AU103" s="41" t="str">
        <f t="shared" si="29"/>
        <v/>
      </c>
      <c r="AV103" s="41" t="str">
        <f t="shared" si="29"/>
        <v/>
      </c>
      <c r="AW103" s="41" t="str">
        <f t="shared" si="29"/>
        <v/>
      </c>
      <c r="AX103" s="41" t="str">
        <f t="shared" si="29"/>
        <v/>
      </c>
    </row>
    <row r="104" spans="1:50" x14ac:dyDescent="0.25">
      <c r="A104" t="s">
        <v>219</v>
      </c>
      <c r="B104">
        <v>26</v>
      </c>
      <c r="C104">
        <v>57</v>
      </c>
      <c r="D104">
        <v>67</v>
      </c>
      <c r="E104">
        <v>85</v>
      </c>
      <c r="F104">
        <v>45</v>
      </c>
      <c r="G104" t="s">
        <v>219</v>
      </c>
      <c r="H104" s="9">
        <v>0.87170255461817503</v>
      </c>
      <c r="I104" s="9">
        <v>0.9267786889751175</v>
      </c>
      <c r="J104" s="9">
        <v>1.0256928029389409</v>
      </c>
      <c r="K104" s="9">
        <v>1.2321954459714091</v>
      </c>
      <c r="L104" s="9">
        <v>-0.52556751967105109</v>
      </c>
      <c r="M104" s="35" t="s">
        <v>220</v>
      </c>
      <c r="N104" s="9">
        <f t="shared" si="30"/>
        <v>2.7721808616434864</v>
      </c>
      <c r="O104" s="9">
        <f t="shared" si="31"/>
        <v>12.725457839033492</v>
      </c>
      <c r="P104" s="9">
        <f t="shared" si="32"/>
        <v>12.155439489461578</v>
      </c>
      <c r="Q104" s="9">
        <f t="shared" si="33"/>
        <v>12.947900456554397</v>
      </c>
      <c r="R104" s="9">
        <f t="shared" si="34"/>
        <v>1.276451301874356</v>
      </c>
      <c r="S104" s="9">
        <f t="shared" si="35"/>
        <v>1.276451301874356</v>
      </c>
      <c r="T104">
        <f t="shared" si="36"/>
        <v>5</v>
      </c>
      <c r="V104" s="36" t="s">
        <v>218</v>
      </c>
      <c r="W104">
        <v>1</v>
      </c>
      <c r="Y104" s="35" t="s">
        <v>220</v>
      </c>
      <c r="Z104" s="37" t="str">
        <f t="shared" si="25"/>
        <v/>
      </c>
      <c r="AA104" s="37" t="str">
        <f t="shared" si="25"/>
        <v/>
      </c>
      <c r="AB104" s="37" t="str">
        <f t="shared" si="25"/>
        <v/>
      </c>
      <c r="AC104" s="37" t="str">
        <f t="shared" si="25"/>
        <v/>
      </c>
      <c r="AD104" s="37" t="str">
        <f t="shared" si="25"/>
        <v/>
      </c>
      <c r="AE104" s="38" t="str">
        <f t="shared" si="26"/>
        <v/>
      </c>
      <c r="AF104" s="38" t="str">
        <f t="shared" si="26"/>
        <v/>
      </c>
      <c r="AG104" s="38" t="str">
        <f t="shared" si="26"/>
        <v/>
      </c>
      <c r="AH104" s="38" t="str">
        <f t="shared" si="26"/>
        <v/>
      </c>
      <c r="AI104" s="38" t="str">
        <f t="shared" si="26"/>
        <v/>
      </c>
      <c r="AJ104" s="39" t="str">
        <f t="shared" si="27"/>
        <v/>
      </c>
      <c r="AK104" s="39" t="str">
        <f t="shared" si="27"/>
        <v/>
      </c>
      <c r="AL104" s="39" t="str">
        <f t="shared" si="27"/>
        <v/>
      </c>
      <c r="AM104" s="39" t="str">
        <f t="shared" si="27"/>
        <v/>
      </c>
      <c r="AN104" s="39" t="str">
        <f t="shared" si="27"/>
        <v/>
      </c>
      <c r="AO104" s="40" t="str">
        <f t="shared" si="28"/>
        <v/>
      </c>
      <c r="AP104" s="40" t="str">
        <f t="shared" si="28"/>
        <v/>
      </c>
      <c r="AQ104" s="40" t="str">
        <f t="shared" si="28"/>
        <v/>
      </c>
      <c r="AR104" s="40" t="str">
        <f t="shared" si="28"/>
        <v/>
      </c>
      <c r="AS104" s="40" t="str">
        <f t="shared" si="28"/>
        <v/>
      </c>
      <c r="AT104" s="41">
        <f t="shared" si="29"/>
        <v>2.7721808616434864</v>
      </c>
      <c r="AU104" s="41">
        <f t="shared" si="29"/>
        <v>12.725457839033492</v>
      </c>
      <c r="AV104" s="41">
        <f t="shared" si="29"/>
        <v>12.155439489461578</v>
      </c>
      <c r="AW104" s="41">
        <f t="shared" si="29"/>
        <v>12.947900456554397</v>
      </c>
      <c r="AX104" s="41">
        <f t="shared" si="29"/>
        <v>1.276451301874356</v>
      </c>
    </row>
    <row r="105" spans="1:50" x14ac:dyDescent="0.25">
      <c r="A105" t="s">
        <v>221</v>
      </c>
      <c r="B105">
        <v>27</v>
      </c>
      <c r="C105">
        <v>54</v>
      </c>
      <c r="D105">
        <v>17</v>
      </c>
      <c r="E105">
        <v>84</v>
      </c>
      <c r="F105">
        <v>39</v>
      </c>
      <c r="G105" t="s">
        <v>221</v>
      </c>
      <c r="H105" s="9">
        <v>1.0246328273582057</v>
      </c>
      <c r="I105" s="9">
        <v>0.7788097657752584</v>
      </c>
      <c r="J105" s="9">
        <v>-1.2546380172899183</v>
      </c>
      <c r="K105" s="9">
        <v>1.1875506834362131</v>
      </c>
      <c r="L105" s="9">
        <v>-1.0229500304007522</v>
      </c>
      <c r="M105" s="35" t="s">
        <v>222</v>
      </c>
      <c r="N105" s="9">
        <f t="shared" si="30"/>
        <v>7.1941389726900402</v>
      </c>
      <c r="O105" s="9">
        <f t="shared" si="31"/>
        <v>19.895213888802729</v>
      </c>
      <c r="P105" s="9">
        <f t="shared" si="32"/>
        <v>20.291748298195337</v>
      </c>
      <c r="Q105" s="9">
        <f t="shared" si="33"/>
        <v>16.375954645235083</v>
      </c>
      <c r="R105" s="9">
        <f t="shared" si="34"/>
        <v>7.5261011838130027</v>
      </c>
      <c r="S105" s="9">
        <f t="shared" si="35"/>
        <v>7.1941389726900402</v>
      </c>
      <c r="T105">
        <f t="shared" si="36"/>
        <v>1</v>
      </c>
      <c r="V105" s="36" t="s">
        <v>220</v>
      </c>
      <c r="W105">
        <v>5</v>
      </c>
      <c r="Y105" s="35" t="s">
        <v>222</v>
      </c>
      <c r="Z105" s="37">
        <f t="shared" si="25"/>
        <v>7.1941389726900402</v>
      </c>
      <c r="AA105" s="37">
        <f t="shared" si="25"/>
        <v>19.895213888802729</v>
      </c>
      <c r="AB105" s="37">
        <f t="shared" si="25"/>
        <v>20.291748298195337</v>
      </c>
      <c r="AC105" s="37">
        <f t="shared" si="25"/>
        <v>16.375954645235083</v>
      </c>
      <c r="AD105" s="37">
        <f t="shared" si="25"/>
        <v>7.5261011838130027</v>
      </c>
      <c r="AE105" s="38" t="str">
        <f t="shared" si="26"/>
        <v/>
      </c>
      <c r="AF105" s="38" t="str">
        <f t="shared" si="26"/>
        <v/>
      </c>
      <c r="AG105" s="38" t="str">
        <f t="shared" si="26"/>
        <v/>
      </c>
      <c r="AH105" s="38" t="str">
        <f t="shared" si="26"/>
        <v/>
      </c>
      <c r="AI105" s="38" t="str">
        <f t="shared" si="26"/>
        <v/>
      </c>
      <c r="AJ105" s="39" t="str">
        <f t="shared" si="27"/>
        <v/>
      </c>
      <c r="AK105" s="39" t="str">
        <f t="shared" si="27"/>
        <v/>
      </c>
      <c r="AL105" s="39" t="str">
        <f t="shared" si="27"/>
        <v/>
      </c>
      <c r="AM105" s="39" t="str">
        <f t="shared" si="27"/>
        <v/>
      </c>
      <c r="AN105" s="39" t="str">
        <f t="shared" si="27"/>
        <v/>
      </c>
      <c r="AO105" s="40" t="str">
        <f t="shared" si="28"/>
        <v/>
      </c>
      <c r="AP105" s="40" t="str">
        <f t="shared" si="28"/>
        <v/>
      </c>
      <c r="AQ105" s="40" t="str">
        <f t="shared" si="28"/>
        <v/>
      </c>
      <c r="AR105" s="40" t="str">
        <f t="shared" si="28"/>
        <v/>
      </c>
      <c r="AS105" s="40" t="str">
        <f t="shared" si="28"/>
        <v/>
      </c>
      <c r="AT105" s="41" t="str">
        <f t="shared" si="29"/>
        <v/>
      </c>
      <c r="AU105" s="41" t="str">
        <f t="shared" si="29"/>
        <v/>
      </c>
      <c r="AV105" s="41" t="str">
        <f t="shared" si="29"/>
        <v/>
      </c>
      <c r="AW105" s="41" t="str">
        <f t="shared" si="29"/>
        <v/>
      </c>
      <c r="AX105" s="41" t="str">
        <f t="shared" si="29"/>
        <v/>
      </c>
    </row>
    <row r="106" spans="1:50" x14ac:dyDescent="0.25">
      <c r="A106" t="s">
        <v>223</v>
      </c>
      <c r="B106">
        <v>29</v>
      </c>
      <c r="C106">
        <v>51</v>
      </c>
      <c r="D106">
        <v>34</v>
      </c>
      <c r="E106">
        <v>89</v>
      </c>
      <c r="F106">
        <v>33</v>
      </c>
      <c r="G106" t="s">
        <v>223</v>
      </c>
      <c r="H106" s="9">
        <v>1.3304933728382671</v>
      </c>
      <c r="I106" s="9">
        <v>0.6308408425753993</v>
      </c>
      <c r="J106" s="9">
        <v>-0.47932553841210612</v>
      </c>
      <c r="K106" s="9">
        <v>1.4107744961121931</v>
      </c>
      <c r="L106" s="9">
        <v>-1.5203325411304531</v>
      </c>
      <c r="M106" s="35" t="s">
        <v>224</v>
      </c>
      <c r="N106" s="9">
        <f t="shared" si="30"/>
        <v>4.3217758858485702</v>
      </c>
      <c r="O106" s="9">
        <f t="shared" si="31"/>
        <v>17.518969482430151</v>
      </c>
      <c r="P106" s="9">
        <f t="shared" si="32"/>
        <v>19.451047850788836</v>
      </c>
      <c r="Q106" s="9">
        <f t="shared" si="33"/>
        <v>15.672897616819169</v>
      </c>
      <c r="R106" s="9">
        <f t="shared" si="34"/>
        <v>5.3780497813398336</v>
      </c>
      <c r="S106" s="9">
        <f t="shared" si="35"/>
        <v>4.3217758858485702</v>
      </c>
      <c r="T106">
        <f t="shared" si="36"/>
        <v>1</v>
      </c>
      <c r="V106" s="36" t="s">
        <v>222</v>
      </c>
      <c r="W106">
        <v>1</v>
      </c>
      <c r="Y106" s="35" t="s">
        <v>224</v>
      </c>
      <c r="Z106" s="37">
        <f t="shared" si="25"/>
        <v>4.3217758858485702</v>
      </c>
      <c r="AA106" s="37">
        <f t="shared" si="25"/>
        <v>17.518969482430151</v>
      </c>
      <c r="AB106" s="37">
        <f t="shared" si="25"/>
        <v>19.451047850788836</v>
      </c>
      <c r="AC106" s="37">
        <f t="shared" si="25"/>
        <v>15.672897616819169</v>
      </c>
      <c r="AD106" s="37">
        <f t="shared" si="25"/>
        <v>5.3780497813398336</v>
      </c>
      <c r="AE106" s="38" t="str">
        <f t="shared" si="26"/>
        <v/>
      </c>
      <c r="AF106" s="38" t="str">
        <f t="shared" si="26"/>
        <v/>
      </c>
      <c r="AG106" s="38" t="str">
        <f t="shared" si="26"/>
        <v/>
      </c>
      <c r="AH106" s="38" t="str">
        <f t="shared" si="26"/>
        <v/>
      </c>
      <c r="AI106" s="38" t="str">
        <f t="shared" si="26"/>
        <v/>
      </c>
      <c r="AJ106" s="39" t="str">
        <f t="shared" si="27"/>
        <v/>
      </c>
      <c r="AK106" s="39" t="str">
        <f t="shared" si="27"/>
        <v/>
      </c>
      <c r="AL106" s="39" t="str">
        <f t="shared" si="27"/>
        <v/>
      </c>
      <c r="AM106" s="39" t="str">
        <f t="shared" si="27"/>
        <v/>
      </c>
      <c r="AN106" s="39" t="str">
        <f t="shared" si="27"/>
        <v/>
      </c>
      <c r="AO106" s="40" t="str">
        <f t="shared" si="28"/>
        <v/>
      </c>
      <c r="AP106" s="40" t="str">
        <f t="shared" si="28"/>
        <v/>
      </c>
      <c r="AQ106" s="40" t="str">
        <f t="shared" si="28"/>
        <v/>
      </c>
      <c r="AR106" s="40" t="str">
        <f t="shared" si="28"/>
        <v/>
      </c>
      <c r="AS106" s="40" t="str">
        <f t="shared" si="28"/>
        <v/>
      </c>
      <c r="AT106" s="41" t="str">
        <f t="shared" si="29"/>
        <v/>
      </c>
      <c r="AU106" s="41" t="str">
        <f t="shared" si="29"/>
        <v/>
      </c>
      <c r="AV106" s="41" t="str">
        <f t="shared" si="29"/>
        <v/>
      </c>
      <c r="AW106" s="41" t="str">
        <f t="shared" si="29"/>
        <v/>
      </c>
      <c r="AX106" s="41" t="str">
        <f t="shared" si="29"/>
        <v/>
      </c>
    </row>
    <row r="107" spans="1:50" x14ac:dyDescent="0.25">
      <c r="A107" t="s">
        <v>225</v>
      </c>
      <c r="B107">
        <v>25</v>
      </c>
      <c r="C107">
        <v>62</v>
      </c>
      <c r="D107">
        <v>67</v>
      </c>
      <c r="E107">
        <v>82</v>
      </c>
      <c r="F107">
        <v>70</v>
      </c>
      <c r="G107" t="s">
        <v>225</v>
      </c>
      <c r="H107" s="9">
        <v>0.71877228187814424</v>
      </c>
      <c r="I107" s="9">
        <v>1.1733935609748827</v>
      </c>
      <c r="J107" s="9">
        <v>1.0256928029389409</v>
      </c>
      <c r="K107" s="9">
        <v>1.0982611583658213</v>
      </c>
      <c r="L107" s="9">
        <v>1.54685960836937</v>
      </c>
      <c r="M107" s="35" t="s">
        <v>226</v>
      </c>
      <c r="N107" s="9">
        <f t="shared" si="30"/>
        <v>10.045867358859677</v>
      </c>
      <c r="O107" s="9">
        <f t="shared" si="31"/>
        <v>18.164506266231179</v>
      </c>
      <c r="P107" s="9">
        <f t="shared" si="32"/>
        <v>10.009602351203302</v>
      </c>
      <c r="Q107" s="9">
        <f t="shared" si="33"/>
        <v>19.858149514107595</v>
      </c>
      <c r="R107" s="9">
        <f t="shared" si="34"/>
        <v>4.747309030986286</v>
      </c>
      <c r="S107" s="9">
        <f t="shared" si="35"/>
        <v>4.747309030986286</v>
      </c>
      <c r="T107">
        <f t="shared" si="36"/>
        <v>5</v>
      </c>
      <c r="V107" s="36" t="s">
        <v>224</v>
      </c>
      <c r="W107">
        <v>1</v>
      </c>
      <c r="Y107" s="35" t="s">
        <v>226</v>
      </c>
      <c r="Z107" s="37" t="str">
        <f t="shared" si="25"/>
        <v/>
      </c>
      <c r="AA107" s="37" t="str">
        <f t="shared" si="25"/>
        <v/>
      </c>
      <c r="AB107" s="37" t="str">
        <f t="shared" si="25"/>
        <v/>
      </c>
      <c r="AC107" s="37" t="str">
        <f t="shared" si="25"/>
        <v/>
      </c>
      <c r="AD107" s="37" t="str">
        <f t="shared" si="25"/>
        <v/>
      </c>
      <c r="AE107" s="38" t="str">
        <f t="shared" si="26"/>
        <v/>
      </c>
      <c r="AF107" s="38" t="str">
        <f t="shared" si="26"/>
        <v/>
      </c>
      <c r="AG107" s="38" t="str">
        <f t="shared" si="26"/>
        <v/>
      </c>
      <c r="AH107" s="38" t="str">
        <f t="shared" si="26"/>
        <v/>
      </c>
      <c r="AI107" s="38" t="str">
        <f t="shared" si="26"/>
        <v/>
      </c>
      <c r="AJ107" s="39" t="str">
        <f t="shared" si="27"/>
        <v/>
      </c>
      <c r="AK107" s="39" t="str">
        <f t="shared" si="27"/>
        <v/>
      </c>
      <c r="AL107" s="39" t="str">
        <f t="shared" si="27"/>
        <v/>
      </c>
      <c r="AM107" s="39" t="str">
        <f t="shared" si="27"/>
        <v/>
      </c>
      <c r="AN107" s="39" t="str">
        <f t="shared" si="27"/>
        <v/>
      </c>
      <c r="AO107" s="40" t="str">
        <f t="shared" si="28"/>
        <v/>
      </c>
      <c r="AP107" s="40" t="str">
        <f t="shared" si="28"/>
        <v/>
      </c>
      <c r="AQ107" s="40" t="str">
        <f t="shared" si="28"/>
        <v/>
      </c>
      <c r="AR107" s="40" t="str">
        <f t="shared" si="28"/>
        <v/>
      </c>
      <c r="AS107" s="40" t="str">
        <f t="shared" si="28"/>
        <v/>
      </c>
      <c r="AT107" s="41">
        <f t="shared" si="29"/>
        <v>10.045867358859677</v>
      </c>
      <c r="AU107" s="41">
        <f t="shared" si="29"/>
        <v>18.164506266231179</v>
      </c>
      <c r="AV107" s="41">
        <f t="shared" si="29"/>
        <v>10.009602351203302</v>
      </c>
      <c r="AW107" s="41">
        <f t="shared" si="29"/>
        <v>19.858149514107595</v>
      </c>
      <c r="AX107" s="41">
        <f t="shared" si="29"/>
        <v>4.747309030986286</v>
      </c>
    </row>
    <row r="108" spans="1:50" x14ac:dyDescent="0.25">
      <c r="A108" t="s">
        <v>227</v>
      </c>
      <c r="B108">
        <v>24</v>
      </c>
      <c r="C108">
        <v>18</v>
      </c>
      <c r="D108">
        <v>14</v>
      </c>
      <c r="E108">
        <v>82</v>
      </c>
      <c r="F108">
        <v>41</v>
      </c>
      <c r="G108" t="s">
        <v>227</v>
      </c>
      <c r="H108" s="9">
        <v>0.56584200913811356</v>
      </c>
      <c r="I108" s="9">
        <v>-0.99681731262305084</v>
      </c>
      <c r="J108" s="9">
        <v>-1.3914578665036499</v>
      </c>
      <c r="K108" s="9">
        <v>1.0982611583658213</v>
      </c>
      <c r="L108" s="9">
        <v>-0.85715586015751843</v>
      </c>
      <c r="M108" s="35" t="s">
        <v>228</v>
      </c>
      <c r="N108" s="9">
        <f t="shared" si="30"/>
        <v>6.1178072364837517</v>
      </c>
      <c r="O108" s="9">
        <f t="shared" si="31"/>
        <v>15.706161256904775</v>
      </c>
      <c r="P108" s="9">
        <f t="shared" si="32"/>
        <v>16.451769449592049</v>
      </c>
      <c r="Q108" s="9">
        <f t="shared" si="33"/>
        <v>10.081710660234071</v>
      </c>
      <c r="R108" s="9">
        <f t="shared" si="34"/>
        <v>8.6166631794921891</v>
      </c>
      <c r="S108" s="9">
        <f t="shared" si="35"/>
        <v>6.1178072364837517</v>
      </c>
      <c r="T108">
        <f t="shared" si="36"/>
        <v>1</v>
      </c>
      <c r="V108" s="36" t="s">
        <v>226</v>
      </c>
      <c r="W108">
        <v>5</v>
      </c>
      <c r="Y108" s="35" t="s">
        <v>228</v>
      </c>
      <c r="Z108" s="37">
        <f t="shared" si="25"/>
        <v>6.1178072364837517</v>
      </c>
      <c r="AA108" s="37">
        <f t="shared" si="25"/>
        <v>15.706161256904775</v>
      </c>
      <c r="AB108" s="37">
        <f t="shared" si="25"/>
        <v>16.451769449592049</v>
      </c>
      <c r="AC108" s="37">
        <f t="shared" si="25"/>
        <v>10.081710660234071</v>
      </c>
      <c r="AD108" s="37">
        <f t="shared" si="25"/>
        <v>8.6166631794921891</v>
      </c>
      <c r="AE108" s="38" t="str">
        <f t="shared" si="26"/>
        <v/>
      </c>
      <c r="AF108" s="38" t="str">
        <f t="shared" si="26"/>
        <v/>
      </c>
      <c r="AG108" s="38" t="str">
        <f t="shared" si="26"/>
        <v/>
      </c>
      <c r="AH108" s="38" t="str">
        <f t="shared" si="26"/>
        <v/>
      </c>
      <c r="AI108" s="38" t="str">
        <f t="shared" si="26"/>
        <v/>
      </c>
      <c r="AJ108" s="39" t="str">
        <f t="shared" si="27"/>
        <v/>
      </c>
      <c r="AK108" s="39" t="str">
        <f t="shared" si="27"/>
        <v/>
      </c>
      <c r="AL108" s="39" t="str">
        <f t="shared" si="27"/>
        <v/>
      </c>
      <c r="AM108" s="39" t="str">
        <f t="shared" si="27"/>
        <v/>
      </c>
      <c r="AN108" s="39" t="str">
        <f t="shared" si="27"/>
        <v/>
      </c>
      <c r="AO108" s="40" t="str">
        <f t="shared" si="28"/>
        <v/>
      </c>
      <c r="AP108" s="40" t="str">
        <f t="shared" si="28"/>
        <v/>
      </c>
      <c r="AQ108" s="40" t="str">
        <f t="shared" si="28"/>
        <v/>
      </c>
      <c r="AR108" s="40" t="str">
        <f t="shared" si="28"/>
        <v/>
      </c>
      <c r="AS108" s="40" t="str">
        <f t="shared" si="28"/>
        <v/>
      </c>
      <c r="AT108" s="41" t="str">
        <f t="shared" si="29"/>
        <v/>
      </c>
      <c r="AU108" s="41" t="str">
        <f t="shared" si="29"/>
        <v/>
      </c>
      <c r="AV108" s="41" t="str">
        <f t="shared" si="29"/>
        <v/>
      </c>
      <c r="AW108" s="41" t="str">
        <f t="shared" si="29"/>
        <v/>
      </c>
      <c r="AX108" s="41" t="str">
        <f t="shared" si="29"/>
        <v/>
      </c>
    </row>
    <row r="109" spans="1:50" x14ac:dyDescent="0.25">
      <c r="A109" t="s">
        <v>229</v>
      </c>
      <c r="B109">
        <v>19</v>
      </c>
      <c r="C109">
        <v>8</v>
      </c>
      <c r="D109">
        <v>38</v>
      </c>
      <c r="E109">
        <v>41</v>
      </c>
      <c r="F109">
        <v>34</v>
      </c>
      <c r="G109" t="s">
        <v>229</v>
      </c>
      <c r="H109" s="9">
        <v>-0.19880935456204005</v>
      </c>
      <c r="I109" s="9">
        <v>-1.4900470566225812</v>
      </c>
      <c r="J109" s="9">
        <v>-0.2968990727937974</v>
      </c>
      <c r="K109" s="9">
        <v>-0.73217410557721396</v>
      </c>
      <c r="L109" s="9">
        <v>-1.4374354560088365</v>
      </c>
      <c r="M109" s="35" t="s">
        <v>230</v>
      </c>
      <c r="N109" s="9">
        <f t="shared" si="30"/>
        <v>9.0314303550042254</v>
      </c>
      <c r="O109" s="9">
        <f t="shared" si="31"/>
        <v>5.5997801038248101</v>
      </c>
      <c r="P109" s="9">
        <f t="shared" si="32"/>
        <v>12.441899080986163</v>
      </c>
      <c r="Q109" s="9">
        <f t="shared" si="33"/>
        <v>3.8180472280175106</v>
      </c>
      <c r="R109" s="9">
        <f t="shared" si="34"/>
        <v>10.336759734151272</v>
      </c>
      <c r="S109" s="9">
        <f t="shared" si="35"/>
        <v>3.8180472280175106</v>
      </c>
      <c r="T109">
        <f t="shared" si="36"/>
        <v>4</v>
      </c>
      <c r="V109" s="36" t="s">
        <v>228</v>
      </c>
      <c r="W109">
        <v>1</v>
      </c>
      <c r="Y109" s="35" t="s">
        <v>230</v>
      </c>
      <c r="Z109" s="37" t="str">
        <f t="shared" si="25"/>
        <v/>
      </c>
      <c r="AA109" s="37" t="str">
        <f t="shared" si="25"/>
        <v/>
      </c>
      <c r="AB109" s="37" t="str">
        <f t="shared" si="25"/>
        <v/>
      </c>
      <c r="AC109" s="37" t="str">
        <f t="shared" si="25"/>
        <v/>
      </c>
      <c r="AD109" s="37" t="str">
        <f t="shared" si="25"/>
        <v/>
      </c>
      <c r="AE109" s="38" t="str">
        <f t="shared" si="26"/>
        <v/>
      </c>
      <c r="AF109" s="38" t="str">
        <f t="shared" si="26"/>
        <v/>
      </c>
      <c r="AG109" s="38" t="str">
        <f t="shared" si="26"/>
        <v/>
      </c>
      <c r="AH109" s="38" t="str">
        <f t="shared" si="26"/>
        <v/>
      </c>
      <c r="AI109" s="38" t="str">
        <f t="shared" si="26"/>
        <v/>
      </c>
      <c r="AJ109" s="39" t="str">
        <f t="shared" si="27"/>
        <v/>
      </c>
      <c r="AK109" s="39" t="str">
        <f t="shared" si="27"/>
        <v/>
      </c>
      <c r="AL109" s="39" t="str">
        <f t="shared" si="27"/>
        <v/>
      </c>
      <c r="AM109" s="39" t="str">
        <f t="shared" si="27"/>
        <v/>
      </c>
      <c r="AN109" s="39" t="str">
        <f t="shared" si="27"/>
        <v/>
      </c>
      <c r="AO109" s="40">
        <f t="shared" si="28"/>
        <v>9.0314303550042254</v>
      </c>
      <c r="AP109" s="40">
        <f t="shared" si="28"/>
        <v>5.5997801038248101</v>
      </c>
      <c r="AQ109" s="40">
        <f t="shared" si="28"/>
        <v>12.441899080986163</v>
      </c>
      <c r="AR109" s="40">
        <f t="shared" si="28"/>
        <v>3.8180472280175106</v>
      </c>
      <c r="AS109" s="40">
        <f t="shared" si="28"/>
        <v>10.336759734151272</v>
      </c>
      <c r="AT109" s="41" t="str">
        <f t="shared" si="29"/>
        <v/>
      </c>
      <c r="AU109" s="41" t="str">
        <f t="shared" si="29"/>
        <v/>
      </c>
      <c r="AV109" s="41" t="str">
        <f t="shared" si="29"/>
        <v/>
      </c>
      <c r="AW109" s="41" t="str">
        <f t="shared" si="29"/>
        <v/>
      </c>
      <c r="AX109" s="41" t="str">
        <f t="shared" si="29"/>
        <v/>
      </c>
    </row>
    <row r="110" spans="1:50" x14ac:dyDescent="0.25">
      <c r="A110" t="s">
        <v>231</v>
      </c>
      <c r="B110">
        <v>27</v>
      </c>
      <c r="C110">
        <v>71</v>
      </c>
      <c r="D110">
        <v>10</v>
      </c>
      <c r="E110">
        <v>58</v>
      </c>
      <c r="F110">
        <v>62</v>
      </c>
      <c r="G110" t="s">
        <v>231</v>
      </c>
      <c r="H110" s="9">
        <v>1.0246328273582057</v>
      </c>
      <c r="I110" s="9">
        <v>1.61730033057446</v>
      </c>
      <c r="J110" s="9">
        <v>-1.5738843321219587</v>
      </c>
      <c r="K110" s="9">
        <v>2.6786857521117653E-2</v>
      </c>
      <c r="L110" s="9">
        <v>0.88368292739643528</v>
      </c>
      <c r="M110" s="35" t="s">
        <v>41</v>
      </c>
      <c r="N110" s="9">
        <f t="shared" si="30"/>
        <v>17.761024470697713</v>
      </c>
      <c r="O110" s="9">
        <f t="shared" si="31"/>
        <v>23.694603667321349</v>
      </c>
      <c r="P110" s="9">
        <f t="shared" si="32"/>
        <v>18.093395017818082</v>
      </c>
      <c r="Q110" s="9">
        <f t="shared" si="33"/>
        <v>24.987397324749839</v>
      </c>
      <c r="R110" s="9">
        <f t="shared" si="34"/>
        <v>12.219340550928068</v>
      </c>
      <c r="S110" s="9">
        <f t="shared" si="35"/>
        <v>12.219340550928068</v>
      </c>
      <c r="T110">
        <f t="shared" si="36"/>
        <v>5</v>
      </c>
      <c r="V110" s="36" t="s">
        <v>230</v>
      </c>
      <c r="W110">
        <v>4</v>
      </c>
      <c r="Y110" s="35" t="s">
        <v>41</v>
      </c>
      <c r="Z110" s="37" t="str">
        <f t="shared" si="25"/>
        <v/>
      </c>
      <c r="AA110" s="37" t="str">
        <f t="shared" si="25"/>
        <v/>
      </c>
      <c r="AB110" s="37" t="str">
        <f t="shared" si="25"/>
        <v/>
      </c>
      <c r="AC110" s="37" t="str">
        <f t="shared" si="25"/>
        <v/>
      </c>
      <c r="AD110" s="37" t="str">
        <f t="shared" si="25"/>
        <v/>
      </c>
      <c r="AE110" s="38" t="str">
        <f t="shared" si="26"/>
        <v/>
      </c>
      <c r="AF110" s="38" t="str">
        <f t="shared" si="26"/>
        <v/>
      </c>
      <c r="AG110" s="38" t="str">
        <f t="shared" si="26"/>
        <v/>
      </c>
      <c r="AH110" s="38" t="str">
        <f t="shared" si="26"/>
        <v/>
      </c>
      <c r="AI110" s="38" t="str">
        <f t="shared" si="26"/>
        <v/>
      </c>
      <c r="AJ110" s="39" t="str">
        <f t="shared" si="27"/>
        <v/>
      </c>
      <c r="AK110" s="39" t="str">
        <f t="shared" si="27"/>
        <v/>
      </c>
      <c r="AL110" s="39" t="str">
        <f t="shared" si="27"/>
        <v/>
      </c>
      <c r="AM110" s="39" t="str">
        <f t="shared" si="27"/>
        <v/>
      </c>
      <c r="AN110" s="39" t="str">
        <f t="shared" si="27"/>
        <v/>
      </c>
      <c r="AO110" s="40" t="str">
        <f t="shared" si="28"/>
        <v/>
      </c>
      <c r="AP110" s="40" t="str">
        <f t="shared" si="28"/>
        <v/>
      </c>
      <c r="AQ110" s="40" t="str">
        <f t="shared" si="28"/>
        <v/>
      </c>
      <c r="AR110" s="40" t="str">
        <f t="shared" si="28"/>
        <v/>
      </c>
      <c r="AS110" s="40" t="str">
        <f t="shared" si="28"/>
        <v/>
      </c>
      <c r="AT110" s="41">
        <f t="shared" si="29"/>
        <v>17.761024470697713</v>
      </c>
      <c r="AU110" s="41">
        <f t="shared" si="29"/>
        <v>23.694603667321349</v>
      </c>
      <c r="AV110" s="41">
        <f t="shared" si="29"/>
        <v>18.093395017818082</v>
      </c>
      <c r="AW110" s="41">
        <f t="shared" si="29"/>
        <v>24.987397324749839</v>
      </c>
      <c r="AX110" s="41">
        <f t="shared" si="29"/>
        <v>12.219340550928068</v>
      </c>
    </row>
  </sheetData>
  <mergeCells count="6">
    <mergeCell ref="AZ1:BF1"/>
    <mergeCell ref="Z8:AD8"/>
    <mergeCell ref="AE8:AI8"/>
    <mergeCell ref="AJ8:AN8"/>
    <mergeCell ref="AO8:AS8"/>
    <mergeCell ref="AT8:AX8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EE3AAB481B4C429AA2FAEA076A0965" ma:contentTypeVersion="6" ma:contentTypeDescription="Create a new document." ma:contentTypeScope="" ma:versionID="a0509a55ecce16ca5e6e443f1170b7cd">
  <xsd:schema xmlns:xsd="http://www.w3.org/2001/XMLSchema" xmlns:xs="http://www.w3.org/2001/XMLSchema" xmlns:p="http://schemas.microsoft.com/office/2006/metadata/properties" xmlns:ns3="45fb5b74-0fa7-4f51-819c-706a02143554" targetNamespace="http://schemas.microsoft.com/office/2006/metadata/properties" ma:root="true" ma:fieldsID="5587cfd1930d3a42061f3e9c1d5d8479" ns3:_="">
    <xsd:import namespace="45fb5b74-0fa7-4f51-819c-706a0214355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b5b74-0fa7-4f51-819c-706a0214355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5fb5b74-0fa7-4f51-819c-706a02143554" xsi:nil="true"/>
  </documentManagement>
</p:properties>
</file>

<file path=customXml/itemProps1.xml><?xml version="1.0" encoding="utf-8"?>
<ds:datastoreItem xmlns:ds="http://schemas.openxmlformats.org/officeDocument/2006/customXml" ds:itemID="{83EAE7EB-C83D-43B3-B999-1AE137A93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b5b74-0fa7-4f51-819c-706a02143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1ED93-D5E3-4FDF-85D0-6A500DB614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EBAAB7-CD44-4447-B0AB-0CE8AC77C940}">
  <ds:schemaRefs>
    <ds:schemaRef ds:uri="http://schemas.microsoft.com/office/2006/metadata/properties"/>
    <ds:schemaRef ds:uri="http://purl.org/dc/terms/"/>
    <ds:schemaRef ds:uri="45fb5b74-0fa7-4f51-819c-706a02143554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Stanback, Bryce</dc:creator>
  <cp:lastModifiedBy>Stanback, Bryce</cp:lastModifiedBy>
  <dcterms:created xsi:type="dcterms:W3CDTF">2024-10-10T18:40:49Z</dcterms:created>
  <dcterms:modified xsi:type="dcterms:W3CDTF">2024-10-10T18:42:28Z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0x0101005EEE3AAB481B4C429AA2FAEA076A0965</vt:lpwstr>
  </property>
</Properties>
</file>