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6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9" l="1"/>
  <c r="N7" i="9"/>
  <c r="C13" i="9"/>
  <c r="N13" i="9"/>
  <c r="O13" i="9"/>
  <c r="N21" i="9"/>
  <c r="C21" i="9"/>
  <c r="O21" i="9"/>
  <c r="N22" i="9"/>
  <c r="C22" i="9"/>
  <c r="O22" i="9"/>
  <c r="N20" i="9"/>
  <c r="C20" i="9"/>
  <c r="O20" i="9"/>
  <c r="N19" i="9"/>
  <c r="C19" i="9"/>
  <c r="O19" i="9"/>
  <c r="O24" i="9"/>
  <c r="W9" i="9"/>
  <c r="N14" i="9"/>
  <c r="C14" i="9"/>
  <c r="O14" i="9"/>
  <c r="N15" i="9"/>
  <c r="C15" i="9"/>
  <c r="O15" i="9"/>
  <c r="N16" i="9"/>
  <c r="C16" i="9"/>
  <c r="O16" i="9"/>
  <c r="O18" i="9"/>
  <c r="W8" i="9"/>
  <c r="N9" i="9"/>
  <c r="C9" i="9"/>
  <c r="O9" i="9"/>
  <c r="N10" i="9"/>
  <c r="C10" i="9"/>
  <c r="O10" i="9"/>
  <c r="C8" i="9"/>
  <c r="N8" i="9"/>
  <c r="O8" i="9"/>
  <c r="O12" i="9"/>
  <c r="W7" i="9"/>
  <c r="O23" i="9"/>
  <c r="V9" i="9"/>
  <c r="O17" i="9"/>
  <c r="V8" i="9"/>
  <c r="O11" i="9"/>
  <c r="V7" i="9"/>
  <c r="P21" i="8"/>
  <c r="P15" i="8"/>
  <c r="P9" i="8"/>
  <c r="M21" i="8"/>
  <c r="M15" i="8"/>
  <c r="M9" i="8"/>
  <c r="F21" i="8"/>
  <c r="F15" i="8"/>
  <c r="F9" i="8"/>
  <c r="Q21" i="8"/>
  <c r="Q15" i="8"/>
  <c r="Q9" i="8"/>
  <c r="N21" i="8"/>
  <c r="N15" i="8"/>
  <c r="N9" i="8"/>
  <c r="G21" i="8"/>
  <c r="G15" i="8"/>
  <c r="G9" i="8"/>
  <c r="Y14" i="8"/>
  <c r="Y13" i="8"/>
  <c r="Y12" i="8"/>
  <c r="W14" i="8"/>
  <c r="W13" i="8"/>
  <c r="W12" i="8"/>
  <c r="U14" i="8"/>
  <c r="U13" i="8"/>
  <c r="U12" i="8"/>
  <c r="X17" i="8"/>
  <c r="X18" i="8"/>
  <c r="X16" i="8"/>
  <c r="V17" i="8"/>
  <c r="V18" i="8"/>
  <c r="V16" i="8"/>
  <c r="V14" i="8"/>
  <c r="V13" i="8"/>
  <c r="V12" i="8"/>
  <c r="X14" i="8"/>
  <c r="X13" i="8"/>
  <c r="X12" i="8"/>
  <c r="T14" i="8"/>
  <c r="T13" i="8"/>
  <c r="T12" i="8"/>
  <c r="P20" i="8"/>
  <c r="P14" i="8"/>
  <c r="P8" i="8"/>
  <c r="O21" i="8"/>
  <c r="O20" i="8"/>
  <c r="O15" i="8"/>
  <c r="O14" i="8"/>
  <c r="O9" i="8"/>
  <c r="O8" i="8"/>
  <c r="T7" i="8"/>
  <c r="T8" i="8"/>
  <c r="AN16" i="6"/>
  <c r="AO16" i="6"/>
  <c r="AP16" i="6"/>
  <c r="AM16" i="6"/>
  <c r="L20" i="8"/>
  <c r="M20" i="8"/>
  <c r="L14" i="8"/>
  <c r="M14" i="8"/>
  <c r="L8" i="8"/>
  <c r="M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U9" i="9"/>
  <c r="L13" i="9"/>
  <c r="L14" i="9"/>
  <c r="L15" i="9"/>
  <c r="L16" i="9"/>
  <c r="L18" i="9"/>
  <c r="U8" i="9"/>
  <c r="C7" i="9"/>
  <c r="L7" i="9"/>
  <c r="L8" i="9"/>
  <c r="L9" i="9"/>
  <c r="L10" i="9"/>
  <c r="L12" i="9"/>
  <c r="U7" i="9"/>
  <c r="L23" i="9"/>
  <c r="T9" i="9"/>
  <c r="L17" i="9"/>
  <c r="T8" i="9"/>
  <c r="L11" i="9"/>
  <c r="T7" i="9"/>
  <c r="H19" i="9"/>
  <c r="H20" i="9"/>
  <c r="H21" i="9"/>
  <c r="H22" i="9"/>
  <c r="H24" i="9"/>
  <c r="S9" i="9"/>
  <c r="H13" i="9"/>
  <c r="H14" i="9"/>
  <c r="H15" i="9"/>
  <c r="H16" i="9"/>
  <c r="H18" i="9"/>
  <c r="S8" i="9"/>
  <c r="H7" i="9"/>
  <c r="H8" i="9"/>
  <c r="H9" i="9"/>
  <c r="H10" i="9"/>
  <c r="H12" i="9"/>
  <c r="S7" i="9"/>
  <c r="H23" i="9"/>
  <c r="R9" i="9"/>
  <c r="H17" i="9"/>
  <c r="R8" i="9"/>
  <c r="H11" i="9"/>
  <c r="R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<sst xmlns="http://schemas.openxmlformats.org/spreadsheetml/2006/main" count="137" uniqueCount="76">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</sst>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8680"/>
        <c:axId val="2131223816"/>
      </c:scatterChart>
      <c:valAx>
        <c:axId val="213121868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23816"/>
        <c:crosses val="autoZero"/>
        <c:crossBetween val="midCat"/>
      </c:valAx>
      <c:valAx>
        <c:axId val="213122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1868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3288"/>
        <c:axId val="2129806248"/>
      </c:scatterChart>
      <c:valAx>
        <c:axId val="2129813288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806248"/>
        <c:crosses val="autoZero"/>
        <c:crossBetween val="midCat"/>
      </c:valAx>
      <c:valAx>
        <c:axId val="2129806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813288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57960"/>
        <c:axId val="2129663544"/>
      </c:scatterChart>
      <c:valAx>
        <c:axId val="212965796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63544"/>
        <c:crosses val="autoZero"/>
        <c:crossBetween val="midCat"/>
      </c:valAx>
      <c:valAx>
        <c:axId val="2129663544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29657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plus>
            <c:minus>
              <c:numRef>
                <c:f>'LP, AFM'!$U$12:$U$14</c:f>
                <c:numCache>
                  <c:formatCode>General</c:formatCode>
                  <c:ptCount val="3"/>
                  <c:pt idx="0">
                    <c:v>0.285881054514705</c:v>
                  </c:pt>
                  <c:pt idx="1">
                    <c:v>0.219187077328185</c:v>
                  </c:pt>
                  <c:pt idx="2">
                    <c:v>0.216382288623501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AFM'!$T$12:$T$14</c:f>
              <c:numCache>
                <c:formatCode>0.000</c:formatCode>
                <c:ptCount val="3"/>
                <c:pt idx="0">
                  <c:v>7.891172676573041</c:v>
                </c:pt>
                <c:pt idx="1">
                  <c:v>8.095248584708238</c:v>
                </c:pt>
                <c:pt idx="2">
                  <c:v>8.148357155345368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AFM'!$S$12:$S$14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45320"/>
        <c:axId val="2131250856"/>
      </c:scatterChart>
      <c:valAx>
        <c:axId val="213124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50856"/>
        <c:crosses val="autoZero"/>
        <c:crossBetween val="midCat"/>
      </c:valAx>
      <c:valAx>
        <c:axId val="2131250856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1245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Error'!$S$7:$S$9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Error'!$R$7:$R$9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Error'!$U$7:$U$9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Error'!$T$7:$T$9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Error'!$W$7:$W$9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Error'!$W$7:$W$9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Error'!$Q$7:$Q$9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Error'!$V$7:$V$9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9112"/>
        <c:axId val="2130944536"/>
      </c:scatterChart>
      <c:valAx>
        <c:axId val="21309391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44536"/>
        <c:crosses val="autoZero"/>
        <c:crossBetween val="midCat"/>
      </c:valAx>
      <c:valAx>
        <c:axId val="213094453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30939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160866</xdr:colOff>
      <xdr:row>3</xdr:row>
      <xdr:rowOff>42332</xdr:rowOff>
    </xdr:from>
    <xdr:to>
      <xdr:col>33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67733</xdr:colOff>
      <xdr:row>9</xdr:row>
      <xdr:rowOff>169333</xdr:rowOff>
    </xdr:from>
    <xdr:to>
      <xdr:col>21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1"/>
  <sheetViews>
    <sheetView topLeftCell="Q1" zoomScale="150" zoomScaleNormal="150" zoomScalePageLayoutView="150" workbookViewId="0">
      <selection activeCell="W8" sqref="W8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4" width="10.83203125" style="42"/>
    <col min="15" max="15" width="16.6640625" bestFit="1" customWidth="1"/>
    <col min="16" max="41" width="10.83203125" style="42"/>
  </cols>
  <sheetData>
    <row r="3" spans="1:41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41" t="s">
        <v>19</v>
      </c>
      <c r="N3" s="41"/>
      <c r="O3" s="2" t="s">
        <v>40</v>
      </c>
      <c r="P3" s="41" t="s">
        <v>19</v>
      </c>
      <c r="Q3" s="41"/>
      <c r="S3" t="s">
        <v>62</v>
      </c>
      <c r="T3"/>
      <c r="U3"/>
    </row>
    <row r="4" spans="1:41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42"/>
      <c r="N4" s="42"/>
      <c r="O4" s="23">
        <v>35.9251</v>
      </c>
      <c r="P4" s="42"/>
      <c r="Q4" s="42"/>
      <c r="R4" s="42"/>
      <c r="S4">
        <v>1</v>
      </c>
      <c r="T4">
        <v>0.18703</v>
      </c>
      <c r="U4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42"/>
      <c r="N5" s="42"/>
      <c r="O5" s="53">
        <v>34.667000000000002</v>
      </c>
      <c r="P5" s="42"/>
      <c r="Q5" s="42"/>
      <c r="R5" s="42"/>
      <c r="S5">
        <v>2</v>
      </c>
      <c r="T5">
        <v>0.18687999999999999</v>
      </c>
      <c r="U5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42"/>
      <c r="N6" s="42"/>
      <c r="O6" s="23">
        <v>34.352499999999999</v>
      </c>
      <c r="P6" s="42"/>
      <c r="Q6" s="42"/>
      <c r="R6" s="42"/>
      <c r="S6">
        <v>3</v>
      </c>
      <c r="T6">
        <v>0.18692</v>
      </c>
      <c r="U6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42"/>
      <c r="N7" s="42"/>
      <c r="O7" s="23">
        <v>34.806800000000003</v>
      </c>
      <c r="P7" s="42"/>
      <c r="Q7" s="42"/>
      <c r="R7" s="42"/>
      <c r="S7" t="s">
        <v>34</v>
      </c>
      <c r="T7" s="55">
        <f>AVERAGE(T4:T6)</f>
        <v>0.18694333333333332</v>
      </c>
      <c r="U7" s="55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43">
        <f>B4/L8</f>
        <v>7.8911726765730412</v>
      </c>
      <c r="N8" s="43"/>
      <c r="O8" s="26">
        <f>AVERAGE(O4:O7)</f>
        <v>34.937850000000005</v>
      </c>
      <c r="P8" s="45">
        <f>B4/O8</f>
        <v>7.0124521113920855</v>
      </c>
      <c r="Q8" s="45"/>
      <c r="R8" s="42"/>
      <c r="S8" t="s">
        <v>10</v>
      </c>
      <c r="T8" s="55">
        <f>STDEV(T4:T6)</f>
        <v>7.7674534651544719E-5</v>
      </c>
      <c r="U8" s="55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43">
        <f>M8*SQRT((0)^2+(L9/L8)^2)</f>
        <v>0.28588105451470536</v>
      </c>
      <c r="N9" s="43">
        <f>M9/M8*100</f>
        <v>3.6227955746478107</v>
      </c>
      <c r="O9" s="27">
        <f>STDEV(O4:O7)</f>
        <v>0.68503795758580666</v>
      </c>
      <c r="P9" s="45">
        <f>P8*SQRT((0)^2+(O9/O8)^2)</f>
        <v>0.13749546328856271</v>
      </c>
      <c r="Q9" s="43">
        <f>P9/P8*100</f>
        <v>1.9607330090025761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42"/>
      <c r="N10" s="42"/>
      <c r="O10" s="28">
        <v>67.726399999999998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42"/>
      <c r="N11" s="42"/>
      <c r="O11" s="28">
        <v>77.476500000000001</v>
      </c>
      <c r="P11" s="42"/>
      <c r="Q11" s="42"/>
      <c r="R11" s="42"/>
      <c r="S11" s="42" t="s">
        <v>0</v>
      </c>
      <c r="T11" s="42" t="s">
        <v>63</v>
      </c>
      <c r="U11" s="42" t="s">
        <v>66</v>
      </c>
      <c r="V11" s="42" t="s">
        <v>64</v>
      </c>
      <c r="W11" s="42" t="s">
        <v>66</v>
      </c>
      <c r="X11" s="42" t="s">
        <v>65</v>
      </c>
      <c r="Y11" s="42" t="s">
        <v>66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42"/>
      <c r="N12" s="42"/>
      <c r="O12" s="28">
        <v>66.608199999999997</v>
      </c>
      <c r="P12" s="42"/>
      <c r="Q12" s="42"/>
      <c r="R12" s="42"/>
      <c r="S12" s="42">
        <v>245.2</v>
      </c>
      <c r="T12" s="56">
        <f>M8</f>
        <v>7.8911726765730412</v>
      </c>
      <c r="U12" s="56">
        <f>M9</f>
        <v>0.28588105451470536</v>
      </c>
      <c r="V12" s="56">
        <f>F8</f>
        <v>6.2315068377010396</v>
      </c>
      <c r="W12" s="56">
        <f>F9</f>
        <v>0.51346301269000694</v>
      </c>
      <c r="X12" s="56">
        <f>P8</f>
        <v>7.0124521113920855</v>
      </c>
      <c r="Y12" s="56">
        <f>P9</f>
        <v>0.13749546328856271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42"/>
      <c r="N13" s="42"/>
      <c r="O13" s="28">
        <v>71.116299999999995</v>
      </c>
      <c r="P13" s="42"/>
      <c r="Q13" s="42"/>
      <c r="R13" s="42"/>
      <c r="S13" s="42">
        <v>490.3</v>
      </c>
      <c r="T13" s="56">
        <f>M14</f>
        <v>8.0952485847082389</v>
      </c>
      <c r="U13" s="56">
        <f>M15</f>
        <v>0.21918707732818524</v>
      </c>
      <c r="V13" s="56">
        <f>F14</f>
        <v>6.4603173905591467</v>
      </c>
      <c r="W13" s="56">
        <f>F15</f>
        <v>0.40465434241416237</v>
      </c>
      <c r="X13" s="56">
        <f>P14</f>
        <v>6.9275722323111859</v>
      </c>
      <c r="Y13" s="56">
        <f>P15</f>
        <v>0.47872956808486555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43">
        <f>B10/L14</f>
        <v>8.0952485847082389</v>
      </c>
      <c r="N14" s="43"/>
      <c r="O14" s="33">
        <f>AVERAGE(O10:O13)</f>
        <v>70.731850000000009</v>
      </c>
      <c r="P14" s="43">
        <f>B10/O14</f>
        <v>6.9275722323111859</v>
      </c>
      <c r="Q14" s="43"/>
      <c r="R14" s="42"/>
      <c r="S14" s="42">
        <v>2942</v>
      </c>
      <c r="T14" s="56">
        <f>M20</f>
        <v>8.1483571553453675</v>
      </c>
      <c r="U14" s="56">
        <f>M21</f>
        <v>0.21638228862350062</v>
      </c>
      <c r="V14" s="56">
        <f>F20</f>
        <v>7.62883710799135</v>
      </c>
      <c r="W14" s="56">
        <f>F21</f>
        <v>0.1424828814607475</v>
      </c>
      <c r="X14" s="56">
        <f>P20</f>
        <v>7.92236264134766</v>
      </c>
      <c r="Y14" s="56">
        <f>P21</f>
        <v>0.19460230294651493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43">
        <f>M14*SQRT((0)^2+(L15/L14)^2)</f>
        <v>0.21918707732818524</v>
      </c>
      <c r="N15" s="43">
        <f>M15/M14*100</f>
        <v>2.7076015644809872</v>
      </c>
      <c r="O15" s="34">
        <f>STDEV(O10:O13)</f>
        <v>4.8879213185838708</v>
      </c>
      <c r="P15" s="43">
        <f>P14*SQRT((0)^2+(O15/O14)^2)</f>
        <v>0.47872956808486555</v>
      </c>
      <c r="Q15" s="43">
        <f>P15/P14*100</f>
        <v>6.9104955102741839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42"/>
      <c r="N16" s="42"/>
      <c r="O16" s="7">
        <v>361.34750000000003</v>
      </c>
      <c r="P16" s="42"/>
      <c r="Q16" s="42"/>
      <c r="R16" s="42"/>
      <c r="S16" s="42"/>
      <c r="T16" s="42"/>
      <c r="U16" s="42"/>
      <c r="V16" s="42">
        <f>(V12-T12)/T12*100</f>
        <v>-21.03192905408271</v>
      </c>
      <c r="W16" s="42"/>
      <c r="X16" s="42">
        <f>(X12-T12)/T12*100</f>
        <v>-11.135487730355488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42"/>
      <c r="N17" s="42"/>
      <c r="O17" s="7">
        <v>379.20519999999999</v>
      </c>
      <c r="P17" s="42"/>
      <c r="Q17" s="42"/>
      <c r="R17" s="42"/>
      <c r="S17" s="42"/>
      <c r="T17" s="42"/>
      <c r="U17" s="42"/>
      <c r="V17" s="42">
        <f t="shared" ref="V17:V18" si="0">(V13-T13)/T13*100</f>
        <v>-20.196182699533701</v>
      </c>
      <c r="W17" s="42"/>
      <c r="X17" s="42">
        <f t="shared" ref="X17:X18" si="1">(X13-T13)/T13*100</f>
        <v>-14.424218604018781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42"/>
      <c r="N18" s="42"/>
      <c r="O18" s="7">
        <v>373.50889999999998</v>
      </c>
      <c r="P18" s="42"/>
      <c r="Q18" s="42"/>
      <c r="R18" s="42"/>
      <c r="S18" s="42"/>
      <c r="T18" s="42"/>
      <c r="U18" s="42"/>
      <c r="V18" s="42">
        <f t="shared" si="0"/>
        <v>-6.3757643099039845</v>
      </c>
      <c r="W18" s="42"/>
      <c r="X18" s="42">
        <f t="shared" si="1"/>
        <v>-2.7734978927556444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42"/>
      <c r="N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</row>
    <row r="20" spans="1:41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3">
        <f>B16/L20</f>
        <v>8.1483571553453675</v>
      </c>
      <c r="N20" s="43"/>
      <c r="O20" s="40">
        <f>AVERAGE(O16:O19)</f>
        <v>371.35386666666665</v>
      </c>
      <c r="P20" s="45">
        <f>B16/O20</f>
        <v>7.92236264134766</v>
      </c>
      <c r="Q20" s="45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  <row r="21" spans="1:41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43">
        <f>M20*SQRT((0)^2+(L21/L20)^2)</f>
        <v>0.21638228862350062</v>
      </c>
      <c r="N21" s="43">
        <f>M21/M20*100</f>
        <v>2.6555326981654535</v>
      </c>
      <c r="O21" s="19">
        <f>STDEV(O16:O19)</f>
        <v>9.1218138998410279</v>
      </c>
      <c r="P21" s="45">
        <f>P20*SQRT((0)^2+(O21/O20)^2)</f>
        <v>0.19460230294651493</v>
      </c>
      <c r="Q21" s="43">
        <f>P21/P20*100</f>
        <v>2.4563670177235339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4"/>
  <sheetViews>
    <sheetView tabSelected="1" topLeftCell="C5" zoomScale="150" zoomScaleNormal="150" zoomScalePageLayoutView="150" workbookViewId="0">
      <selection activeCell="M10" sqref="M10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9" max="19" width="11.6640625" bestFit="1" customWidth="1"/>
    <col min="21" max="21" width="12" bestFit="1" customWidth="1"/>
  </cols>
  <sheetData>
    <row r="2" spans="2:23">
      <c r="B2" t="s">
        <v>43</v>
      </c>
    </row>
    <row r="3" spans="2:23">
      <c r="B3" t="s">
        <v>46</v>
      </c>
    </row>
    <row r="5" spans="2:23">
      <c r="Q5" t="s">
        <v>55</v>
      </c>
    </row>
    <row r="6" spans="2:23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Q6" s="2" t="s">
        <v>0</v>
      </c>
      <c r="R6" s="2" t="s">
        <v>67</v>
      </c>
      <c r="S6" s="2" t="s">
        <v>69</v>
      </c>
      <c r="T6" s="2" t="s">
        <v>68</v>
      </c>
      <c r="U6" s="2" t="s">
        <v>70</v>
      </c>
      <c r="V6" s="2" t="s">
        <v>74</v>
      </c>
      <c r="W6" s="2" t="s">
        <v>75</v>
      </c>
    </row>
    <row r="7" spans="2:23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Q7" s="2">
        <v>2942</v>
      </c>
      <c r="R7" s="3">
        <f>H11</f>
        <v>685.35986772799095</v>
      </c>
      <c r="S7" s="3">
        <f>H12</f>
        <v>14.124539009811716</v>
      </c>
      <c r="T7" s="3">
        <f>L11</f>
        <v>679.16550811036836</v>
      </c>
      <c r="U7" s="3">
        <f>L12</f>
        <v>31.368612913237573</v>
      </c>
      <c r="V7" s="3">
        <f>O11</f>
        <v>702.25720584545434</v>
      </c>
      <c r="W7" s="3">
        <f>O12</f>
        <v>16.497545564345664</v>
      </c>
    </row>
    <row r="8" spans="2:23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Q8" s="2">
        <v>490.3</v>
      </c>
      <c r="R8" s="3">
        <f>H17</f>
        <v>701.38468653133737</v>
      </c>
      <c r="S8" s="3">
        <f>H18</f>
        <v>13.138088324258353</v>
      </c>
      <c r="T8" s="3">
        <f>L17</f>
        <v>658.83120095259972</v>
      </c>
      <c r="U8" s="3">
        <f>L18</f>
        <v>23.774465543948377</v>
      </c>
      <c r="V8" s="3">
        <f>O17</f>
        <v>730.75959458237912</v>
      </c>
      <c r="W8" s="3">
        <f>O18</f>
        <v>15.685866640230246</v>
      </c>
    </row>
    <row r="9" spans="2:23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8:O10" si="6">1.854*C9/(0.001*N9)^2</f>
        <v>697.76403766118597</v>
      </c>
      <c r="Q9" s="2">
        <v>245.2</v>
      </c>
      <c r="R9" s="3">
        <f>H23</f>
        <v>646.22411757000259</v>
      </c>
      <c r="S9" s="3">
        <f>H24</f>
        <v>67.306145322027604</v>
      </c>
      <c r="T9" s="3">
        <f>L23</f>
        <v>635.48491212339718</v>
      </c>
      <c r="U9" s="3">
        <f>L24</f>
        <v>45.427421080392136</v>
      </c>
      <c r="V9" s="3">
        <f>O23</f>
        <v>658.16840260803519</v>
      </c>
      <c r="W9" s="3">
        <f>O24</f>
        <v>58.306589924730034</v>
      </c>
    </row>
    <row r="10" spans="2:23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6"/>
        <v>714.87129750982979</v>
      </c>
    </row>
    <row r="11" spans="2:23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</row>
    <row r="12" spans="2:23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</row>
    <row r="13" spans="2:23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7">SQRT(2*M13)</f>
        <v>11.178953439387785</v>
      </c>
      <c r="O13" s="34">
        <f t="shared" ref="O13:O16" si="8">1.854*C13/(0.001*N13)^2</f>
        <v>741.94122062271458</v>
      </c>
    </row>
    <row r="14" spans="2:23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7"/>
        <v>11.447689723258575</v>
      </c>
      <c r="O14" s="34">
        <f t="shared" si="8"/>
        <v>707.51572229140731</v>
      </c>
    </row>
    <row r="15" spans="2:23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7"/>
        <v>11.219518706254739</v>
      </c>
      <c r="O15" s="34">
        <f t="shared" si="8"/>
        <v>736.5857976319852</v>
      </c>
    </row>
    <row r="16" spans="2:23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7"/>
        <v>11.216398709033127</v>
      </c>
      <c r="O16" s="34">
        <f t="shared" si="8"/>
        <v>736.99563778340894</v>
      </c>
    </row>
    <row r="17" spans="2:15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</row>
    <row r="18" spans="2:15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</row>
    <row r="19" spans="2:15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</row>
    <row r="20" spans="2:15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9">SQRT(2*M20)</f>
        <v>8.2508181412512052</v>
      </c>
      <c r="O20" s="48">
        <f t="shared" ref="O20:O22" si="10">1.854*C20/(0.001*N20)^2</f>
        <v>681.13992596509797</v>
      </c>
    </row>
    <row r="21" spans="2:15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9"/>
        <v>8.263510150051248</v>
      </c>
      <c r="O21" s="48">
        <f t="shared" si="10"/>
        <v>679.04919338777142</v>
      </c>
    </row>
    <row r="22" spans="2:15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9"/>
        <v>9.004221232288776</v>
      </c>
      <c r="O22" s="48">
        <f t="shared" si="10"/>
        <v>571.923646948542</v>
      </c>
    </row>
    <row r="23" spans="2:15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</row>
    <row r="24" spans="2:15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2017-08-03T22:32:41Z</dcterms:modified>
</cp:coreProperties>
</file>