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60" yWindow="0" windowWidth="25120" windowHeight="14340" tabRatio="500" activeTab="5"/>
  </bookViews>
  <sheets>
    <sheet name="Polish 0.05" sheetId="1" r:id="rId1"/>
    <sheet name="Polish 0.5" sheetId="2" r:id="rId2"/>
    <sheet name="Polish 1" sheetId="4" r:id="rId3"/>
    <sheet name="Averages" sheetId="6" r:id="rId4"/>
    <sheet name="Areas" sheetId="5" r:id="rId5"/>
    <sheet name="Roughness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9" i="8" l="1"/>
  <c r="AA29" i="8"/>
  <c r="Z29" i="8"/>
  <c r="Y29" i="8"/>
  <c r="V29" i="8"/>
  <c r="U29" i="8"/>
  <c r="T29" i="8"/>
  <c r="S29" i="8"/>
  <c r="P29" i="8"/>
  <c r="O29" i="8"/>
  <c r="N29" i="8"/>
  <c r="M29" i="8"/>
  <c r="L29" i="8"/>
  <c r="K29" i="8"/>
  <c r="J29" i="8"/>
  <c r="I29" i="8"/>
  <c r="H29" i="8"/>
  <c r="G29" i="8"/>
  <c r="F29" i="8"/>
  <c r="E29" i="8"/>
  <c r="AB28" i="8"/>
  <c r="AA28" i="8"/>
  <c r="Z28" i="8"/>
  <c r="Y28" i="8"/>
  <c r="V28" i="8"/>
  <c r="U28" i="8"/>
  <c r="T28" i="8"/>
  <c r="S28" i="8"/>
  <c r="P28" i="8"/>
  <c r="O28" i="8"/>
  <c r="N28" i="8"/>
  <c r="M28" i="8"/>
  <c r="L28" i="8"/>
  <c r="K28" i="8"/>
  <c r="J28" i="8"/>
  <c r="I28" i="8"/>
  <c r="H28" i="8"/>
  <c r="G28" i="8"/>
  <c r="F28" i="8"/>
  <c r="E28" i="8"/>
  <c r="U14" i="6"/>
  <c r="V14" i="6"/>
  <c r="R14" i="6"/>
  <c r="S14" i="6"/>
  <c r="O14" i="6"/>
  <c r="P14" i="6"/>
  <c r="F15" i="6"/>
  <c r="G15" i="6"/>
  <c r="I15" i="6"/>
  <c r="J15" i="6"/>
  <c r="L15" i="6"/>
  <c r="M15" i="6"/>
  <c r="O15" i="6"/>
  <c r="P15" i="6"/>
  <c r="R15" i="6"/>
  <c r="S15" i="6"/>
  <c r="U15" i="6"/>
  <c r="V15" i="6"/>
  <c r="D15" i="6"/>
  <c r="C15" i="6"/>
  <c r="D10" i="6"/>
  <c r="D6" i="6"/>
  <c r="F10" i="6"/>
  <c r="F6" i="6"/>
  <c r="G10" i="6"/>
  <c r="G6" i="6"/>
  <c r="I10" i="6"/>
  <c r="I6" i="6"/>
  <c r="J10" i="6"/>
  <c r="J6" i="6"/>
  <c r="L10" i="6"/>
  <c r="L6" i="6"/>
  <c r="M10" i="6"/>
  <c r="M6" i="6"/>
  <c r="O10" i="6"/>
  <c r="O6" i="6"/>
  <c r="O13" i="6"/>
  <c r="P10" i="6"/>
  <c r="P6" i="6"/>
  <c r="P13" i="6"/>
  <c r="R10" i="6"/>
  <c r="R6" i="6"/>
  <c r="R13" i="6"/>
  <c r="S10" i="6"/>
  <c r="S6" i="6"/>
  <c r="S13" i="6"/>
  <c r="U10" i="6"/>
  <c r="U6" i="6"/>
  <c r="U13" i="6"/>
  <c r="V10" i="6"/>
  <c r="V6" i="6"/>
  <c r="V13" i="6"/>
  <c r="C10" i="6"/>
  <c r="C6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W10" i="6"/>
  <c r="T10" i="6"/>
  <c r="Q10" i="6"/>
  <c r="N10" i="6"/>
  <c r="K10" i="6"/>
  <c r="H10" i="6"/>
  <c r="E10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W6" i="6"/>
  <c r="T6" i="6"/>
  <c r="Q6" i="6"/>
  <c r="N6" i="6"/>
  <c r="K6" i="6"/>
  <c r="H6" i="6"/>
  <c r="E6" i="6"/>
  <c r="I90" i="4"/>
  <c r="E90" i="4"/>
  <c r="I89" i="4"/>
  <c r="E89" i="4"/>
  <c r="I88" i="4"/>
  <c r="E88" i="4"/>
  <c r="I78" i="4"/>
  <c r="E78" i="4"/>
  <c r="I77" i="4"/>
  <c r="E77" i="4"/>
  <c r="I76" i="4"/>
  <c r="E76" i="4"/>
  <c r="I66" i="4"/>
  <c r="E66" i="4"/>
  <c r="I65" i="4"/>
  <c r="E65" i="4"/>
  <c r="I64" i="4"/>
  <c r="E64" i="4"/>
  <c r="I54" i="4"/>
  <c r="E54" i="4"/>
  <c r="I53" i="4"/>
  <c r="E53" i="4"/>
  <c r="I52" i="4"/>
  <c r="E52" i="4"/>
  <c r="I42" i="4"/>
  <c r="E42" i="4"/>
  <c r="I41" i="4"/>
  <c r="E41" i="4"/>
  <c r="I40" i="4"/>
  <c r="E40" i="4"/>
  <c r="I30" i="4"/>
  <c r="E30" i="4"/>
  <c r="I29" i="4"/>
  <c r="E29" i="4"/>
  <c r="I28" i="4"/>
  <c r="E28" i="4"/>
  <c r="I18" i="4"/>
  <c r="E18" i="4"/>
  <c r="I17" i="4"/>
  <c r="E17" i="4"/>
  <c r="I16" i="4"/>
  <c r="E16" i="4"/>
  <c r="I42" i="2"/>
  <c r="E42" i="2"/>
  <c r="I41" i="2"/>
  <c r="E41" i="2"/>
  <c r="I40" i="2"/>
  <c r="E40" i="2"/>
  <c r="I30" i="2"/>
  <c r="E30" i="2"/>
  <c r="I29" i="2"/>
  <c r="E29" i="2"/>
  <c r="I28" i="2"/>
  <c r="E28" i="2"/>
  <c r="I18" i="2"/>
  <c r="E18" i="2"/>
  <c r="I17" i="2"/>
  <c r="E17" i="2"/>
  <c r="I16" i="2"/>
  <c r="E16" i="2"/>
  <c r="I90" i="1"/>
  <c r="E90" i="1"/>
  <c r="I89" i="1"/>
  <c r="E89" i="1"/>
  <c r="I88" i="1"/>
  <c r="E88" i="1"/>
  <c r="I78" i="1"/>
  <c r="E78" i="1"/>
  <c r="I77" i="1"/>
  <c r="E77" i="1"/>
  <c r="I76" i="1"/>
  <c r="E76" i="1"/>
  <c r="I66" i="1"/>
  <c r="E66" i="1"/>
  <c r="I65" i="1"/>
  <c r="E65" i="1"/>
  <c r="I64" i="1"/>
  <c r="E64" i="1"/>
  <c r="I54" i="1"/>
  <c r="E54" i="1"/>
  <c r="I53" i="1"/>
  <c r="E53" i="1"/>
  <c r="I52" i="1"/>
  <c r="E52" i="1"/>
  <c r="I42" i="1"/>
  <c r="E42" i="1"/>
  <c r="I41" i="1"/>
  <c r="E41" i="1"/>
  <c r="I40" i="1"/>
  <c r="E40" i="1"/>
  <c r="I30" i="1"/>
  <c r="E30" i="1"/>
  <c r="I29" i="1"/>
  <c r="E29" i="1"/>
  <c r="I28" i="1"/>
  <c r="E28" i="1"/>
  <c r="I17" i="1"/>
  <c r="I16" i="1"/>
  <c r="E16" i="1"/>
  <c r="E17" i="1"/>
  <c r="I18" i="1"/>
  <c r="E18" i="1"/>
  <c r="F14" i="5"/>
  <c r="F15" i="5"/>
  <c r="F25" i="5"/>
  <c r="F26" i="5"/>
  <c r="E14" i="5"/>
  <c r="E15" i="5"/>
  <c r="E25" i="5"/>
  <c r="E26" i="5"/>
  <c r="D26" i="5"/>
  <c r="D25" i="5"/>
  <c r="D15" i="5"/>
  <c r="D14" i="5"/>
</calcChain>
</file>

<file path=xl/sharedStrings.xml><?xml version="1.0" encoding="utf-8"?>
<sst xmlns="http://schemas.openxmlformats.org/spreadsheetml/2006/main" count="259" uniqueCount="42">
  <si>
    <t>Immediately Following Indentation</t>
  </si>
  <si>
    <t>One Week Later</t>
  </si>
  <si>
    <t>Load</t>
  </si>
  <si>
    <t>Number</t>
  </si>
  <si>
    <t>Primary Radials</t>
  </si>
  <si>
    <t>Secondary Radials</t>
  </si>
  <si>
    <t>Shallow Laterals</t>
  </si>
  <si>
    <t>Cones</t>
  </si>
  <si>
    <t>up</t>
  </si>
  <si>
    <t>Avg</t>
  </si>
  <si>
    <t>STDEV</t>
  </si>
  <si>
    <t>down</t>
  </si>
  <si>
    <t>First indent is 1 mm off each side from bottom left corner. The corner is polished off so just extrapolate to where it is.</t>
  </si>
  <si>
    <t>Time: 27 June 9:40 AM started, finished 10:40 AM</t>
  </si>
  <si>
    <t>First indent is 1 mm off each side from bottom left corner. Started from 9807</t>
  </si>
  <si>
    <t>Time: 27 June 10:50 AM started, finished 11:15 AM</t>
  </si>
  <si>
    <t>Time: 27 June 11:20 AM AM started, finished 12:35 PM</t>
  </si>
  <si>
    <t>0.05 Polish</t>
  </si>
  <si>
    <t>0.5 Polish</t>
  </si>
  <si>
    <t>1 Polish</t>
  </si>
  <si>
    <t>Primary radials under loads</t>
  </si>
  <si>
    <t>Sum</t>
  </si>
  <si>
    <t>Polish Size</t>
  </si>
  <si>
    <t>Fraction</t>
  </si>
  <si>
    <t>Areas in sq. µm</t>
  </si>
  <si>
    <t>Imaged 4 July 4 PM started, finished 6:40 PM</t>
  </si>
  <si>
    <t>After a week</t>
  </si>
  <si>
    <t>Crack threshold highlighted in white.</t>
  </si>
  <si>
    <t>Percent Difference</t>
  </si>
  <si>
    <t>Sa</t>
  </si>
  <si>
    <t>Sz</t>
  </si>
  <si>
    <t>Spc</t>
  </si>
  <si>
    <t>Sdr</t>
  </si>
  <si>
    <t>Differently polished samples.</t>
  </si>
  <si>
    <t>Caila's indents</t>
  </si>
  <si>
    <t>Newly polished indents</t>
  </si>
  <si>
    <t>µm</t>
  </si>
  <si>
    <t>1/mm</t>
  </si>
  <si>
    <t/>
  </si>
  <si>
    <t>None of these are conclusively similar to the polishes shown.</t>
  </si>
  <si>
    <t>Looks to be between 0.5 and 1 for values.</t>
  </si>
  <si>
    <t>Looks to be a lot better polished than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</si>
</sst>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_ "/>
    <numFmt numFmtId="167" formatCode="0.0000_ "/>
    <numFmt numFmtId="168" formatCode="0.000000_ "/>
    <numFmt numFmtId="169" formatCode="0.00000_ "/>
    <numFmt numFmtId="170" formatCode="0.00_ "/>
    <numFmt numFmtId="171" formatCode="0_ "/>
    <numFmt numFmtId="172" formatCode="0.0_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4.9989318521683403E-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0"/>
      <color rgb="FFFFFFFF"/>
      <name val="Tahoma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66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auto="1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auto="1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2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8" borderId="0" xfId="0" applyFont="1" applyFill="1"/>
    <xf numFmtId="2" fontId="1" fillId="8" borderId="0" xfId="0" applyNumberFormat="1" applyFont="1" applyFill="1"/>
    <xf numFmtId="0" fontId="2" fillId="0" borderId="0" xfId="0" applyFont="1"/>
    <xf numFmtId="0" fontId="5" fillId="0" borderId="0" xfId="0" applyFont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164" fontId="0" fillId="6" borderId="0" xfId="0" applyNumberFormat="1" applyFill="1"/>
    <xf numFmtId="165" fontId="1" fillId="6" borderId="0" xfId="0" applyNumberFormat="1" applyFont="1" applyFill="1"/>
    <xf numFmtId="164" fontId="0" fillId="8" borderId="0" xfId="0" applyNumberFormat="1" applyFill="1"/>
    <xf numFmtId="165" fontId="1" fillId="8" borderId="0" xfId="0" applyNumberFormat="1" applyFont="1" applyFill="1"/>
    <xf numFmtId="2" fontId="6" fillId="7" borderId="0" xfId="0" applyNumberFormat="1" applyFont="1" applyFill="1"/>
    <xf numFmtId="2" fontId="6" fillId="3" borderId="0" xfId="0" applyNumberFormat="1" applyFont="1" applyFill="1"/>
    <xf numFmtId="2" fontId="6" fillId="6" borderId="0" xfId="0" applyNumberFormat="1" applyFont="1" applyFill="1"/>
    <xf numFmtId="2" fontId="6" fillId="2" borderId="0" xfId="0" applyNumberFormat="1" applyFont="1" applyFill="1"/>
    <xf numFmtId="0" fontId="1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165" fontId="7" fillId="0" borderId="0" xfId="0" applyNumberFormat="1" applyFont="1" applyFill="1"/>
    <xf numFmtId="165" fontId="8" fillId="0" borderId="0" xfId="0" applyNumberFormat="1" applyFont="1" applyFill="1"/>
    <xf numFmtId="165" fontId="9" fillId="0" borderId="0" xfId="0" applyNumberFormat="1" applyFont="1" applyFill="1"/>
    <xf numFmtId="0" fontId="0" fillId="0" borderId="0" xfId="0" applyBorder="1"/>
    <xf numFmtId="0" fontId="0" fillId="0" borderId="0" xfId="0" applyFill="1" applyBorder="1"/>
    <xf numFmtId="49" fontId="10" fillId="12" borderId="1" xfId="0" applyNumberFormat="1" applyFont="1" applyFill="1" applyBorder="1" applyAlignment="1">
      <alignment horizontal="center" vertical="center" wrapText="1"/>
    </xf>
    <xf numFmtId="49" fontId="10" fillId="12" borderId="2" xfId="0" applyNumberFormat="1" applyFont="1" applyFill="1" applyBorder="1" applyAlignment="1">
      <alignment horizontal="center" vertical="center" wrapText="1"/>
    </xf>
    <xf numFmtId="49" fontId="10" fillId="12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12" borderId="4" xfId="0" applyNumberFormat="1" applyFont="1" applyFill="1" applyBorder="1" applyAlignment="1">
      <alignment horizontal="center" vertical="center" wrapText="1"/>
    </xf>
    <xf numFmtId="49" fontId="10" fillId="12" borderId="5" xfId="0" applyNumberFormat="1" applyFont="1" applyFill="1" applyBorder="1" applyAlignment="1">
      <alignment horizontal="center" vertical="center" wrapText="1"/>
    </xf>
    <xf numFmtId="49" fontId="10" fillId="12" borderId="6" xfId="0" applyNumberFormat="1" applyFont="1" applyFill="1" applyBorder="1" applyAlignment="1">
      <alignment horizontal="center" vertical="center" wrapText="1"/>
    </xf>
    <xf numFmtId="49" fontId="10" fillId="12" borderId="7" xfId="0" applyNumberFormat="1" applyFont="1" applyFill="1" applyBorder="1" applyAlignment="1">
      <alignment horizontal="center" vertical="center" wrapText="1"/>
    </xf>
    <xf numFmtId="49" fontId="10" fillId="12" borderId="8" xfId="0" applyNumberFormat="1" applyFon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vertical="center" wrapText="1"/>
    </xf>
    <xf numFmtId="167" fontId="0" fillId="2" borderId="0" xfId="0" applyNumberFormat="1" applyFill="1" applyBorder="1" applyAlignment="1">
      <alignment vertical="center" wrapText="1"/>
    </xf>
    <xf numFmtId="166" fontId="0" fillId="13" borderId="0" xfId="0" applyNumberFormat="1" applyFill="1" applyBorder="1" applyAlignment="1">
      <alignment vertical="center" wrapText="1"/>
    </xf>
    <xf numFmtId="167" fontId="0" fillId="13" borderId="0" xfId="0" applyNumberFormat="1" applyFill="1" applyBorder="1" applyAlignment="1">
      <alignment vertical="center" wrapText="1"/>
    </xf>
    <xf numFmtId="166" fontId="0" fillId="6" borderId="0" xfId="0" applyNumberFormat="1" applyFill="1" applyBorder="1" applyAlignment="1">
      <alignment vertical="center" wrapText="1"/>
    </xf>
    <xf numFmtId="167" fontId="0" fillId="6" borderId="0" xfId="0" applyNumberFormat="1" applyFill="1" applyBorder="1" applyAlignment="1">
      <alignment vertical="center" wrapText="1"/>
    </xf>
    <xf numFmtId="166" fontId="0" fillId="8" borderId="0" xfId="0" applyNumberFormat="1" applyFill="1" applyBorder="1" applyAlignment="1">
      <alignment vertical="center" wrapText="1"/>
    </xf>
    <xf numFmtId="168" fontId="0" fillId="8" borderId="0" xfId="0" applyNumberFormat="1" applyFill="1" applyBorder="1" applyAlignment="1">
      <alignment vertical="center" wrapText="1"/>
    </xf>
    <xf numFmtId="166" fontId="0" fillId="14" borderId="0" xfId="0" applyNumberFormat="1" applyFill="1" applyBorder="1" applyAlignment="1">
      <alignment vertical="center" wrapText="1"/>
    </xf>
    <xf numFmtId="168" fontId="0" fillId="14" borderId="0" xfId="0" applyNumberFormat="1" applyFill="1" applyBorder="1" applyAlignment="1">
      <alignment vertical="center" wrapText="1"/>
    </xf>
    <xf numFmtId="169" fontId="0" fillId="6" borderId="0" xfId="0" applyNumberFormat="1" applyFill="1" applyBorder="1" applyAlignment="1">
      <alignment vertical="center" wrapText="1"/>
    </xf>
    <xf numFmtId="169" fontId="0" fillId="0" borderId="0" xfId="0" applyNumberFormat="1" applyFill="1" applyBorder="1" applyAlignment="1">
      <alignment vertical="center" wrapText="1"/>
    </xf>
    <xf numFmtId="169" fontId="0" fillId="8" borderId="0" xfId="0" applyNumberFormat="1" applyFill="1" applyBorder="1" applyAlignment="1">
      <alignment vertical="center" wrapText="1"/>
    </xf>
    <xf numFmtId="168" fontId="0" fillId="6" borderId="0" xfId="0" applyNumberFormat="1" applyFill="1" applyBorder="1" applyAlignment="1">
      <alignment vertical="center" wrapText="1"/>
    </xf>
    <xf numFmtId="168" fontId="0" fillId="0" borderId="0" xfId="0" applyNumberFormat="1" applyFill="1" applyBorder="1" applyAlignment="1">
      <alignment vertical="center" wrapText="1"/>
    </xf>
    <xf numFmtId="166" fontId="0" fillId="0" borderId="0" xfId="0" applyNumberFormat="1" applyFill="1" applyBorder="1" applyAlignment="1">
      <alignment vertical="center" wrapText="1"/>
    </xf>
    <xf numFmtId="170" fontId="0" fillId="2" borderId="0" xfId="0" applyNumberFormat="1" applyFill="1" applyBorder="1" applyAlignment="1">
      <alignment vertical="center" wrapText="1"/>
    </xf>
    <xf numFmtId="168" fontId="0" fillId="13" borderId="0" xfId="0" applyNumberFormat="1" applyFill="1" applyBorder="1" applyAlignment="1">
      <alignment vertical="center" wrapText="1"/>
    </xf>
    <xf numFmtId="167" fontId="0" fillId="0" borderId="0" xfId="0" applyNumberFormat="1" applyFill="1" applyBorder="1" applyAlignment="1">
      <alignment vertical="center" wrapText="1"/>
    </xf>
    <xf numFmtId="169" fontId="0" fillId="14" borderId="0" xfId="0" applyNumberFormat="1" applyFill="1" applyBorder="1" applyAlignment="1">
      <alignment vertical="center" wrapText="1"/>
    </xf>
    <xf numFmtId="169" fontId="0" fillId="2" borderId="0" xfId="0" applyNumberFormat="1" applyFill="1" applyBorder="1" applyAlignment="1">
      <alignment vertical="center" wrapText="1"/>
    </xf>
    <xf numFmtId="171" fontId="0" fillId="0" borderId="0" xfId="0" applyNumberFormat="1" applyFill="1" applyBorder="1" applyAlignment="1">
      <alignment vertical="center" wrapText="1"/>
    </xf>
    <xf numFmtId="0" fontId="0" fillId="14" borderId="0" xfId="0" applyFill="1"/>
    <xf numFmtId="169" fontId="0" fillId="13" borderId="0" xfId="0" applyNumberFormat="1" applyFill="1" applyBorder="1" applyAlignment="1">
      <alignment vertical="center" wrapText="1"/>
    </xf>
    <xf numFmtId="167" fontId="0" fillId="14" borderId="0" xfId="0" applyNumberFormat="1" applyFill="1" applyBorder="1" applyAlignment="1">
      <alignment vertical="center" wrapText="1"/>
    </xf>
    <xf numFmtId="170" fontId="0" fillId="14" borderId="0" xfId="0" applyNumberFormat="1" applyFill="1" applyBorder="1" applyAlignment="1">
      <alignment vertical="center" wrapText="1"/>
    </xf>
    <xf numFmtId="170" fontId="0" fillId="2" borderId="0" xfId="0" applyNumberFormat="1" applyFill="1" applyBorder="1"/>
    <xf numFmtId="170" fontId="0" fillId="13" borderId="0" xfId="0" applyNumberFormat="1" applyFill="1" applyBorder="1"/>
    <xf numFmtId="170" fontId="0" fillId="6" borderId="0" xfId="0" applyNumberFormat="1" applyFill="1" applyBorder="1"/>
    <xf numFmtId="170" fontId="0" fillId="0" borderId="0" xfId="0" applyNumberFormat="1" applyFill="1" applyBorder="1"/>
    <xf numFmtId="170" fontId="11" fillId="8" borderId="0" xfId="0" applyNumberFormat="1" applyFont="1" applyFill="1" applyBorder="1"/>
    <xf numFmtId="170" fontId="0" fillId="8" borderId="0" xfId="0" applyNumberFormat="1" applyFill="1" applyBorder="1"/>
    <xf numFmtId="170" fontId="11" fillId="14" borderId="0" xfId="0" applyNumberFormat="1" applyFont="1" applyFill="1" applyBorder="1"/>
    <xf numFmtId="170" fontId="0" fillId="14" borderId="0" xfId="0" applyNumberFormat="1" applyFill="1" applyBorder="1"/>
    <xf numFmtId="170" fontId="0" fillId="14" borderId="0" xfId="0" applyNumberFormat="1" applyFill="1"/>
    <xf numFmtId="172" fontId="0" fillId="4" borderId="0" xfId="0" applyNumberFormat="1" applyFill="1" applyBorder="1" applyAlignment="1">
      <alignment vertical="center" wrapText="1"/>
    </xf>
    <xf numFmtId="170" fontId="0" fillId="4" borderId="0" xfId="0" applyNumberFormat="1" applyFill="1" applyBorder="1" applyAlignment="1">
      <alignment vertical="center" wrapText="1"/>
    </xf>
    <xf numFmtId="172" fontId="0" fillId="0" borderId="0" xfId="0" applyNumberFormat="1" applyFill="1" applyBorder="1" applyAlignment="1">
      <alignment vertical="center" wrapText="1"/>
    </xf>
    <xf numFmtId="171" fontId="0" fillId="4" borderId="0" xfId="0" applyNumberForma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</a:t>
            </a:r>
            <a:r>
              <a:rPr lang="en-US" baseline="0"/>
              <a:t> Later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Averages!$C$10:$C$12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Averages!$F$10:$F$12</c:f>
              <c:numCache>
                <c:formatCode>0.00</c:formatCode>
                <c:ptCount val="3"/>
                <c:pt idx="0">
                  <c:v>0.0</c:v>
                </c:pt>
                <c:pt idx="2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Averages!$I$10:$I$12</c:f>
              <c:numCache>
                <c:formatCode>0.00</c:formatCode>
                <c:ptCount val="3"/>
                <c:pt idx="0">
                  <c:v>0.0</c:v>
                </c:pt>
                <c:pt idx="2">
                  <c:v>0.285714285714286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Averages!$L$10:$L$12</c:f>
              <c:numCache>
                <c:formatCode>0.00</c:formatCode>
                <c:ptCount val="3"/>
                <c:pt idx="0">
                  <c:v>0.0</c:v>
                </c:pt>
                <c:pt idx="2">
                  <c:v>0.485714285714286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Averages!$O$10:$O$12</c:f>
              <c:numCache>
                <c:formatCode>0.00</c:formatCode>
                <c:ptCount val="3"/>
                <c:pt idx="0">
                  <c:v>0.0571428571428571</c:v>
                </c:pt>
                <c:pt idx="1">
                  <c:v>0.0571428571428571</c:v>
                </c:pt>
                <c:pt idx="2">
                  <c:v>0.428571428571429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Averages!$R$10:$R$12</c:f>
              <c:numCache>
                <c:formatCode>0.00</c:formatCode>
                <c:ptCount val="3"/>
                <c:pt idx="0">
                  <c:v>0.142857142857143</c:v>
                </c:pt>
                <c:pt idx="1">
                  <c:v>0.114285714285714</c:v>
                </c:pt>
                <c:pt idx="2">
                  <c:v>0.6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Averages!$U$10:$U$12</c:f>
              <c:numCache>
                <c:formatCode>0.00</c:formatCode>
                <c:ptCount val="3"/>
                <c:pt idx="0">
                  <c:v>0.2</c:v>
                </c:pt>
                <c:pt idx="1">
                  <c:v>0.257142857142857</c:v>
                </c:pt>
                <c:pt idx="2">
                  <c:v>0.714285714285714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06312"/>
        <c:axId val="2090099576"/>
      </c:scatterChart>
      <c:valAx>
        <c:axId val="209010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99576"/>
        <c:crosses val="autoZero"/>
        <c:crossBetween val="midCat"/>
      </c:valAx>
      <c:valAx>
        <c:axId val="209009957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9010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Averages!$D$6:$D$8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Averages!$G$6:$G$8</c:f>
              <c:numCache>
                <c:formatCode>0.00</c:formatCode>
                <c:ptCount val="3"/>
                <c:pt idx="0">
                  <c:v>0.0</c:v>
                </c:pt>
                <c:pt idx="2">
                  <c:v>0.444444444444444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Averages!$J$6:$J$8</c:f>
              <c:numCache>
                <c:formatCode>0.00</c:formatCode>
                <c:ptCount val="3"/>
                <c:pt idx="0">
                  <c:v>0.0</c:v>
                </c:pt>
                <c:pt idx="2">
                  <c:v>0.888888888888889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Averages!$M$6:$M$8</c:f>
              <c:numCache>
                <c:formatCode>0.00</c:formatCode>
                <c:ptCount val="3"/>
                <c:pt idx="0">
                  <c:v>0.0</c:v>
                </c:pt>
                <c:pt idx="2">
                  <c:v>2.222222222222222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Averages!$P$6:$P$8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3.666666666666666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Averages!$S$6:$S$8</c:f>
              <c:numCache>
                <c:formatCode>0.00</c:formatCode>
                <c:ptCount val="3"/>
                <c:pt idx="0">
                  <c:v>2.333333333333333</c:v>
                </c:pt>
                <c:pt idx="1">
                  <c:v>2.0</c:v>
                </c:pt>
                <c:pt idx="2">
                  <c:v>5.111111111111111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Averages!$V$6:$V$8</c:f>
              <c:numCache>
                <c:formatCode>0.00</c:formatCode>
                <c:ptCount val="3"/>
                <c:pt idx="0">
                  <c:v>6.0</c:v>
                </c:pt>
                <c:pt idx="1">
                  <c:v>7.111111111111111</c:v>
                </c:pt>
                <c:pt idx="2">
                  <c:v>5.555555555555555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13160"/>
        <c:axId val="2090007656"/>
      </c:scatterChart>
      <c:valAx>
        <c:axId val="20900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07656"/>
        <c:crosses val="autoZero"/>
        <c:crossBetween val="midCat"/>
      </c:valAx>
      <c:valAx>
        <c:axId val="209000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001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Averages!$C$6:$C$8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Averages!$F$6:$F$8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Averages!$I$6:$I$8</c:f>
              <c:numCache>
                <c:formatCode>0.00</c:formatCode>
                <c:ptCount val="3"/>
                <c:pt idx="0">
                  <c:v>0.0</c:v>
                </c:pt>
                <c:pt idx="2">
                  <c:v>0.142857142857143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Averages!$L$6:$L$8</c:f>
              <c:numCache>
                <c:formatCode>0.00</c:formatCode>
                <c:ptCount val="3"/>
                <c:pt idx="0">
                  <c:v>0.0</c:v>
                </c:pt>
                <c:pt idx="2">
                  <c:v>0.314285714285714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Averages!$O$6:$O$8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0.4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Averages!$R$6:$R$8</c:f>
              <c:numCache>
                <c:formatCode>0.00</c:formatCode>
                <c:ptCount val="3"/>
                <c:pt idx="0">
                  <c:v>0.2</c:v>
                </c:pt>
                <c:pt idx="1">
                  <c:v>0.142857142857143</c:v>
                </c:pt>
                <c:pt idx="2">
                  <c:v>0.742857142857143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Averages!$U$6:$U$8</c:f>
              <c:numCache>
                <c:formatCode>0.00</c:formatCode>
                <c:ptCount val="3"/>
                <c:pt idx="0">
                  <c:v>0.342857142857143</c:v>
                </c:pt>
                <c:pt idx="1">
                  <c:v>0.4</c:v>
                </c:pt>
                <c:pt idx="2">
                  <c:v>0.828571428571429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55592"/>
        <c:axId val="2091169960"/>
      </c:scatterChart>
      <c:valAx>
        <c:axId val="208995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169960"/>
        <c:crosses val="autoZero"/>
        <c:crossBetween val="midCat"/>
      </c:valAx>
      <c:valAx>
        <c:axId val="20911699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8995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Averages!$D$10:$D$12</c:f>
              <c:numCache>
                <c:formatCode>0.00</c:formatCode>
                <c:ptCount val="3"/>
                <c:pt idx="0">
                  <c:v>0.0</c:v>
                </c:pt>
                <c:pt idx="2">
                  <c:v>0.222222222222222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Averages!$G$10:$G$12</c:f>
              <c:numCache>
                <c:formatCode>0.00</c:formatCode>
                <c:ptCount val="3"/>
                <c:pt idx="0">
                  <c:v>0.0</c:v>
                </c:pt>
                <c:pt idx="2">
                  <c:v>1.222222222222222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Averages!$J$10:$J$12</c:f>
              <c:numCache>
                <c:formatCode>0.00</c:formatCode>
                <c:ptCount val="3"/>
                <c:pt idx="0">
                  <c:v>0.0</c:v>
                </c:pt>
                <c:pt idx="2">
                  <c:v>2.111111111111111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Averages!$M$10:$M$12</c:f>
              <c:numCache>
                <c:formatCode>0.00</c:formatCode>
                <c:ptCount val="3"/>
                <c:pt idx="0">
                  <c:v>0.0</c:v>
                </c:pt>
                <c:pt idx="2">
                  <c:v>4.111111111111111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Averages!$P$10:$P$12</c:f>
              <c:numCache>
                <c:formatCode>0.00</c:formatCode>
                <c:ptCount val="3"/>
                <c:pt idx="0">
                  <c:v>0.666666666666667</c:v>
                </c:pt>
                <c:pt idx="1">
                  <c:v>0.666666666666667</c:v>
                </c:pt>
                <c:pt idx="2">
                  <c:v>4.555555555555555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Averages!$S$10:$S$12</c:f>
              <c:numCache>
                <c:formatCode>0.00</c:formatCode>
                <c:ptCount val="3"/>
                <c:pt idx="0">
                  <c:v>3.444444444444445</c:v>
                </c:pt>
                <c:pt idx="1">
                  <c:v>2.111111111111111</c:v>
                </c:pt>
                <c:pt idx="2">
                  <c:v>6.333333333333332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Averages!$V$10:$V$12</c:f>
              <c:numCache>
                <c:formatCode>0.00</c:formatCode>
                <c:ptCount val="3"/>
                <c:pt idx="0">
                  <c:v>8.222222222222221</c:v>
                </c:pt>
                <c:pt idx="1">
                  <c:v>7.666666666666667</c:v>
                </c:pt>
                <c:pt idx="2">
                  <c:v>6.333333333333332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96200"/>
        <c:axId val="2091090696"/>
      </c:scatterChart>
      <c:valAx>
        <c:axId val="209109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90696"/>
        <c:crosses val="autoZero"/>
        <c:crossBetween val="midCat"/>
      </c:valAx>
      <c:valAx>
        <c:axId val="209109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109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397934</xdr:colOff>
      <xdr:row>36</xdr:row>
      <xdr:rowOff>84666</xdr:rowOff>
    </xdr:from>
    <xdr:to>
      <xdr:col>16</xdr:col>
      <xdr:colOff>186268</xdr:colOff>
      <xdr:row>54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440267</xdr:colOff>
      <xdr:row>17</xdr:row>
      <xdr:rowOff>8467</xdr:rowOff>
    </xdr:from>
    <xdr:to>
      <xdr:col>27</xdr:col>
      <xdr:colOff>93135</xdr:colOff>
      <xdr:row>35</xdr:row>
      <xdr:rowOff>93134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16</xdr:row>
      <xdr:rowOff>152400</xdr:rowOff>
    </xdr:from>
    <xdr:to>
      <xdr:col>15</xdr:col>
      <xdr:colOff>287866</xdr:colOff>
      <xdr:row>35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160868</xdr:colOff>
      <xdr:row>55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13</v>
      </c>
      <c r="I2" t="s">
        <v>25</v>
      </c>
    </row>
    <row r="3" spans="1:12">
      <c r="B3" t="s">
        <v>12</v>
      </c>
    </row>
    <row r="5" spans="1:12">
      <c r="E5" s="105" t="s">
        <v>0</v>
      </c>
      <c r="F5" s="105"/>
      <c r="G5" s="105"/>
      <c r="H5" s="105"/>
      <c r="I5" s="105" t="s">
        <v>1</v>
      </c>
      <c r="J5" s="105"/>
      <c r="K5" s="105"/>
      <c r="L5" s="105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0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0</v>
      </c>
      <c r="F28" s="7"/>
      <c r="G28" s="7"/>
      <c r="H28" s="6" t="s">
        <v>23</v>
      </c>
      <c r="I28" s="7">
        <f>SUM(I19:I27)/35</f>
        <v>0</v>
      </c>
    </row>
    <row r="29" spans="1:12" s="6" customFormat="1">
      <c r="D29" s="6" t="s">
        <v>21</v>
      </c>
      <c r="E29" s="7">
        <f>SUM(E19:F27)/9</f>
        <v>0</v>
      </c>
      <c r="F29" s="7"/>
      <c r="G29" s="7"/>
      <c r="H29" s="6" t="s">
        <v>21</v>
      </c>
      <c r="I29" s="7">
        <f>SUM(I19:J27)/9</f>
        <v>0</v>
      </c>
    </row>
    <row r="30" spans="1:12" s="6" customFormat="1">
      <c r="D30" s="6" t="s">
        <v>10</v>
      </c>
      <c r="E30" s="7">
        <f>STDEV(E19:E27)/4</f>
        <v>0</v>
      </c>
      <c r="F30" s="7"/>
      <c r="G30" s="7"/>
      <c r="H30" s="6" t="s">
        <v>10</v>
      </c>
      <c r="I30" s="7">
        <f>STDEV(I19:I27)/4</f>
        <v>0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>
      <c r="A33" s="8"/>
      <c r="B33" s="8"/>
      <c r="C33" s="8">
        <v>980.7</v>
      </c>
      <c r="D33" s="9">
        <v>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1:12">
      <c r="A34" s="8"/>
      <c r="B34" s="8"/>
      <c r="C34" s="8">
        <v>980.7</v>
      </c>
      <c r="D34" s="9">
        <v>4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1:12">
      <c r="A36" s="8"/>
      <c r="B36" s="8"/>
      <c r="C36" s="8">
        <v>980.7</v>
      </c>
      <c r="D36" s="9">
        <v>6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1:12">
      <c r="A37" s="8"/>
      <c r="B37" s="8"/>
      <c r="C37" s="8">
        <v>980.7</v>
      </c>
      <c r="D37" s="9">
        <v>7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1:12" s="10" customFormat="1">
      <c r="D40" s="10" t="s">
        <v>23</v>
      </c>
      <c r="E40" s="11">
        <f>SUM(E31:E39)/35</f>
        <v>0</v>
      </c>
      <c r="F40" s="11"/>
      <c r="G40" s="11"/>
      <c r="H40" s="10" t="s">
        <v>23</v>
      </c>
      <c r="I40" s="11">
        <f>SUM(I31:I39)/35</f>
        <v>0</v>
      </c>
    </row>
    <row r="41" spans="1:12" s="10" customFormat="1">
      <c r="D41" s="10" t="s">
        <v>21</v>
      </c>
      <c r="E41" s="11">
        <f>SUM(E31:F39)/9</f>
        <v>0</v>
      </c>
      <c r="F41" s="11"/>
      <c r="G41" s="11"/>
      <c r="H41" s="10" t="s">
        <v>21</v>
      </c>
      <c r="I41" s="11">
        <f>SUM(I31:J39)/9</f>
        <v>0</v>
      </c>
    </row>
    <row r="42" spans="1:12" s="10" customFormat="1">
      <c r="D42" s="10" t="s">
        <v>10</v>
      </c>
      <c r="E42" s="11">
        <f>STDEV(E31:E39)/4</f>
        <v>0</v>
      </c>
      <c r="F42" s="11"/>
      <c r="G42" s="11"/>
      <c r="H42" s="10" t="s">
        <v>10</v>
      </c>
      <c r="I42" s="11">
        <f>STDEV(I31:I39)/4</f>
        <v>0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</row>
    <row r="44" spans="1:12">
      <c r="A44" s="12"/>
      <c r="B44" s="12"/>
      <c r="C44" s="12">
        <v>1961</v>
      </c>
      <c r="D44" s="13">
        <v>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</row>
    <row r="45" spans="1:12">
      <c r="A45" s="12"/>
      <c r="B45" s="12"/>
      <c r="C45" s="12">
        <v>1961</v>
      </c>
      <c r="D45" s="13">
        <v>3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</row>
    <row r="46" spans="1:12">
      <c r="A46" s="12"/>
      <c r="B46" s="12"/>
      <c r="C46" s="12">
        <v>1961</v>
      </c>
      <c r="D46" s="13">
        <v>4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</row>
    <row r="47" spans="1:12">
      <c r="A47" s="12"/>
      <c r="B47" s="12"/>
      <c r="C47" s="12">
        <v>1961</v>
      </c>
      <c r="D47" s="13">
        <v>5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</row>
    <row r="49" spans="1:12">
      <c r="A49" s="12"/>
      <c r="B49" s="12"/>
      <c r="C49" s="12">
        <v>1961</v>
      </c>
      <c r="D49" s="13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</row>
    <row r="50" spans="1:12">
      <c r="A50" s="12"/>
      <c r="B50" s="12"/>
      <c r="C50" s="12">
        <v>1961</v>
      </c>
      <c r="D50" s="13">
        <v>8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</row>
    <row r="52" spans="1:12" s="14" customFormat="1">
      <c r="D52" s="14" t="s">
        <v>23</v>
      </c>
      <c r="E52" s="15">
        <f>SUM(E43:E51)/35</f>
        <v>0</v>
      </c>
      <c r="F52" s="15"/>
      <c r="G52" s="15"/>
      <c r="H52" s="14" t="s">
        <v>23</v>
      </c>
      <c r="I52" s="15">
        <f>SUM(I43:I51)/35</f>
        <v>0</v>
      </c>
    </row>
    <row r="53" spans="1:12" s="14" customFormat="1">
      <c r="D53" s="14" t="s">
        <v>21</v>
      </c>
      <c r="E53" s="15">
        <f>SUM(E43:F51)/9</f>
        <v>0</v>
      </c>
      <c r="F53" s="15"/>
      <c r="G53" s="15"/>
      <c r="H53" s="14" t="s">
        <v>21</v>
      </c>
      <c r="I53" s="15">
        <f>SUM(I43:J51)/9</f>
        <v>0</v>
      </c>
    </row>
    <row r="54" spans="1:12" s="14" customFormat="1">
      <c r="D54" s="14" t="s">
        <v>10</v>
      </c>
      <c r="E54" s="15">
        <f>STDEV(E43:E51)/4</f>
        <v>0</v>
      </c>
      <c r="F54" s="15"/>
      <c r="G54" s="15"/>
      <c r="H54" s="14" t="s">
        <v>10</v>
      </c>
      <c r="I54" s="15">
        <f>STDEV(I43:I51)/4</f>
        <v>0</v>
      </c>
    </row>
    <row r="55" spans="1:12">
      <c r="A55" s="16"/>
      <c r="B55" s="16" t="s">
        <v>8</v>
      </c>
      <c r="C55" s="16">
        <v>2942</v>
      </c>
      <c r="D55" s="17">
        <v>1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</row>
    <row r="56" spans="1:12">
      <c r="A56" s="16"/>
      <c r="B56" s="16"/>
      <c r="C56" s="16">
        <v>2942</v>
      </c>
      <c r="D56" s="17">
        <v>2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</row>
    <row r="57" spans="1:12">
      <c r="A57" s="16"/>
      <c r="B57" s="16"/>
      <c r="C57" s="16">
        <v>2942</v>
      </c>
      <c r="D57" s="17">
        <v>3</v>
      </c>
      <c r="E57" s="17">
        <v>0</v>
      </c>
      <c r="F57" s="17">
        <v>0</v>
      </c>
      <c r="G57" s="17">
        <v>0</v>
      </c>
      <c r="H57" s="17">
        <v>0</v>
      </c>
      <c r="I57" s="16">
        <v>2</v>
      </c>
      <c r="J57" s="16">
        <v>4</v>
      </c>
      <c r="K57" s="16">
        <v>0</v>
      </c>
      <c r="L57" s="16">
        <v>0</v>
      </c>
    </row>
    <row r="58" spans="1:12">
      <c r="A58" s="16"/>
      <c r="B58" s="16"/>
      <c r="C58" s="16">
        <v>2942</v>
      </c>
      <c r="D58" s="17">
        <v>4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</row>
    <row r="59" spans="1:12">
      <c r="A59" s="16"/>
      <c r="B59" s="16"/>
      <c r="C59" s="16">
        <v>2942</v>
      </c>
      <c r="D59" s="17">
        <v>5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</row>
    <row r="60" spans="1:12">
      <c r="A60" s="16"/>
      <c r="B60" s="16"/>
      <c r="C60" s="16">
        <v>2942</v>
      </c>
      <c r="D60" s="17">
        <v>6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</row>
    <row r="61" spans="1:12">
      <c r="A61" s="16"/>
      <c r="B61" s="16"/>
      <c r="C61" s="16">
        <v>2942</v>
      </c>
      <c r="D61" s="17">
        <v>7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</row>
    <row r="62" spans="1:12">
      <c r="A62" s="16"/>
      <c r="B62" s="16"/>
      <c r="C62" s="16">
        <v>2942</v>
      </c>
      <c r="D62" s="17">
        <v>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</row>
    <row r="63" spans="1:12">
      <c r="A63" s="16"/>
      <c r="B63" s="16"/>
      <c r="C63" s="16">
        <v>2942</v>
      </c>
      <c r="D63" s="17">
        <v>9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</row>
    <row r="64" spans="1:12" s="18" customFormat="1">
      <c r="D64" s="18" t="s">
        <v>23</v>
      </c>
      <c r="E64" s="19">
        <f>SUM(E55:E63)/35</f>
        <v>0</v>
      </c>
      <c r="F64" s="19"/>
      <c r="G64" s="19"/>
      <c r="H64" s="18" t="s">
        <v>23</v>
      </c>
      <c r="I64" s="19">
        <f>SUM(I55:I63)/35</f>
        <v>5.7142857142857141E-2</v>
      </c>
    </row>
    <row r="65" spans="1:12" s="18" customFormat="1">
      <c r="D65" s="18" t="s">
        <v>21</v>
      </c>
      <c r="E65" s="19">
        <f>SUM(E55:F63)/9</f>
        <v>0</v>
      </c>
      <c r="F65" s="19"/>
      <c r="G65" s="19"/>
      <c r="H65" s="18" t="s">
        <v>21</v>
      </c>
      <c r="I65" s="19">
        <f>SUM(I55:J63)/9</f>
        <v>0.66666666666666663</v>
      </c>
    </row>
    <row r="66" spans="1:12" s="18" customFormat="1">
      <c r="D66" s="18" t="s">
        <v>10</v>
      </c>
      <c r="E66" s="19">
        <f>STDEV(E55:E63)/4</f>
        <v>0</v>
      </c>
      <c r="F66" s="19"/>
      <c r="G66" s="19"/>
      <c r="H66" s="18" t="s">
        <v>10</v>
      </c>
      <c r="I66" s="19">
        <f>STDEV(I55:I63)/4</f>
        <v>0.16666666666666666</v>
      </c>
    </row>
    <row r="67" spans="1:12">
      <c r="A67" s="20"/>
      <c r="B67" s="20" t="s">
        <v>11</v>
      </c>
      <c r="C67" s="20">
        <v>4903</v>
      </c>
      <c r="D67" s="21">
        <v>1</v>
      </c>
      <c r="E67" s="21">
        <v>1</v>
      </c>
      <c r="F67" s="21">
        <v>5</v>
      </c>
      <c r="G67" s="21">
        <v>0</v>
      </c>
      <c r="H67" s="21">
        <v>0</v>
      </c>
      <c r="I67" s="20">
        <v>0</v>
      </c>
      <c r="J67" s="20">
        <v>6</v>
      </c>
      <c r="K67" s="20">
        <v>0</v>
      </c>
      <c r="L67" s="20">
        <v>0</v>
      </c>
    </row>
    <row r="68" spans="1:12">
      <c r="A68" s="20"/>
      <c r="B68" s="20"/>
      <c r="C68" s="20">
        <v>4903</v>
      </c>
      <c r="D68" s="21">
        <v>2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</row>
    <row r="69" spans="1:12">
      <c r="A69" s="20"/>
      <c r="B69" s="20"/>
      <c r="C69" s="20">
        <v>4903</v>
      </c>
      <c r="D69" s="21">
        <v>3</v>
      </c>
      <c r="E69" s="21">
        <v>0</v>
      </c>
      <c r="F69" s="21">
        <v>0</v>
      </c>
      <c r="G69" s="21">
        <v>0</v>
      </c>
      <c r="H69" s="21">
        <v>0</v>
      </c>
      <c r="I69" s="20">
        <v>1</v>
      </c>
      <c r="J69" s="20">
        <v>3</v>
      </c>
      <c r="K69" s="20">
        <v>0</v>
      </c>
      <c r="L69" s="20">
        <v>0</v>
      </c>
    </row>
    <row r="70" spans="1:12">
      <c r="A70" s="20"/>
      <c r="B70" s="20"/>
      <c r="C70" s="20">
        <v>4903</v>
      </c>
      <c r="D70" s="21">
        <v>4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</row>
    <row r="71" spans="1:12">
      <c r="A71" s="20"/>
      <c r="B71" s="20"/>
      <c r="C71" s="20">
        <v>4903</v>
      </c>
      <c r="D71" s="21">
        <v>5</v>
      </c>
      <c r="E71" s="21">
        <v>3</v>
      </c>
      <c r="F71" s="21">
        <v>4</v>
      </c>
      <c r="G71" s="21">
        <v>0</v>
      </c>
      <c r="H71" s="21">
        <v>0</v>
      </c>
      <c r="I71" s="20">
        <v>2</v>
      </c>
      <c r="J71" s="20">
        <v>5</v>
      </c>
      <c r="K71" s="20">
        <v>0</v>
      </c>
      <c r="L71" s="20">
        <v>0</v>
      </c>
    </row>
    <row r="72" spans="1:12">
      <c r="A72" s="20"/>
      <c r="B72" s="20"/>
      <c r="C72" s="20">
        <v>4903</v>
      </c>
      <c r="D72" s="21">
        <v>6</v>
      </c>
      <c r="E72" s="21">
        <v>1</v>
      </c>
      <c r="F72" s="21">
        <v>2</v>
      </c>
      <c r="G72" s="21">
        <v>0</v>
      </c>
      <c r="H72" s="21">
        <v>0</v>
      </c>
      <c r="I72" s="20">
        <v>1</v>
      </c>
      <c r="J72" s="20">
        <v>5</v>
      </c>
      <c r="K72" s="20">
        <v>0</v>
      </c>
      <c r="L72" s="20">
        <v>0</v>
      </c>
    </row>
    <row r="73" spans="1:12">
      <c r="A73" s="20"/>
      <c r="B73" s="20"/>
      <c r="C73" s="20">
        <v>4903</v>
      </c>
      <c r="D73" s="21">
        <v>7</v>
      </c>
      <c r="E73" s="21">
        <v>2</v>
      </c>
      <c r="F73" s="21">
        <v>3</v>
      </c>
      <c r="G73" s="21">
        <v>0</v>
      </c>
      <c r="H73" s="21">
        <v>0</v>
      </c>
      <c r="I73" s="20">
        <v>1</v>
      </c>
      <c r="J73" s="20">
        <v>4</v>
      </c>
      <c r="K73" s="20">
        <v>0</v>
      </c>
      <c r="L73" s="20">
        <v>0</v>
      </c>
    </row>
    <row r="74" spans="1:12">
      <c r="A74" s="20"/>
      <c r="B74" s="20"/>
      <c r="C74" s="20">
        <v>4903</v>
      </c>
      <c r="D74" s="21">
        <v>8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20">
        <v>0</v>
      </c>
      <c r="K74" s="20">
        <v>0</v>
      </c>
      <c r="L74" s="20">
        <v>0</v>
      </c>
    </row>
    <row r="75" spans="1:12">
      <c r="A75" s="20"/>
      <c r="B75" s="20"/>
      <c r="C75" s="20">
        <v>4903</v>
      </c>
      <c r="D75" s="21">
        <v>9</v>
      </c>
      <c r="E75" s="21">
        <v>0</v>
      </c>
      <c r="F75" s="21">
        <v>0</v>
      </c>
      <c r="G75" s="21">
        <v>0</v>
      </c>
      <c r="H75" s="21">
        <v>0</v>
      </c>
      <c r="I75" s="20">
        <v>0</v>
      </c>
      <c r="J75" s="20">
        <v>3</v>
      </c>
      <c r="K75" s="20">
        <v>0</v>
      </c>
      <c r="L75" s="20">
        <v>0</v>
      </c>
    </row>
    <row r="76" spans="1:12" s="22" customFormat="1">
      <c r="D76" s="22" t="s">
        <v>23</v>
      </c>
      <c r="E76" s="23">
        <f>SUM(E67:E75)/35</f>
        <v>0.2</v>
      </c>
      <c r="F76" s="23"/>
      <c r="G76" s="23"/>
      <c r="H76" s="22" t="s">
        <v>23</v>
      </c>
      <c r="I76" s="23">
        <f>SUM(I67:I75)/35</f>
        <v>0.14285714285714285</v>
      </c>
    </row>
    <row r="77" spans="1:12" s="22" customFormat="1">
      <c r="D77" s="22" t="s">
        <v>21</v>
      </c>
      <c r="E77" s="23">
        <f>SUM(E67:F75)/9</f>
        <v>2.3333333333333335</v>
      </c>
      <c r="F77" s="23"/>
      <c r="G77" s="23"/>
      <c r="H77" s="22" t="s">
        <v>21</v>
      </c>
      <c r="I77" s="23">
        <f>SUM(I67:J75)/9</f>
        <v>3.4444444444444446</v>
      </c>
    </row>
    <row r="78" spans="1:12" s="22" customFormat="1">
      <c r="D78" s="22" t="s">
        <v>10</v>
      </c>
      <c r="E78" s="23">
        <f>STDEV(E67:E75)/4</f>
        <v>0.27322660517925001</v>
      </c>
      <c r="F78" s="23"/>
      <c r="G78" s="23"/>
      <c r="H78" s="22" t="s">
        <v>10</v>
      </c>
      <c r="I78" s="23">
        <f>STDEV(I67:I75)/4</f>
        <v>0.18162078931419473</v>
      </c>
    </row>
    <row r="79" spans="1:12">
      <c r="A79" s="24"/>
      <c r="B79" s="24" t="s">
        <v>8</v>
      </c>
      <c r="C79" s="24">
        <v>9807</v>
      </c>
      <c r="D79" s="25">
        <v>1</v>
      </c>
      <c r="E79" s="25">
        <v>2</v>
      </c>
      <c r="F79" s="25">
        <v>5</v>
      </c>
      <c r="G79" s="25">
        <v>0</v>
      </c>
      <c r="H79" s="25">
        <v>0</v>
      </c>
      <c r="I79" s="24">
        <v>1</v>
      </c>
      <c r="J79" s="24">
        <v>7</v>
      </c>
      <c r="K79" s="24">
        <v>0</v>
      </c>
      <c r="L79" s="24">
        <v>0</v>
      </c>
    </row>
    <row r="80" spans="1:12">
      <c r="A80" s="24"/>
      <c r="B80" s="24"/>
      <c r="C80" s="24">
        <v>9807</v>
      </c>
      <c r="D80" s="25">
        <v>2</v>
      </c>
      <c r="E80" s="25">
        <v>2</v>
      </c>
      <c r="F80" s="25">
        <v>3</v>
      </c>
      <c r="G80" s="25">
        <v>0</v>
      </c>
      <c r="H80" s="25">
        <v>0</v>
      </c>
      <c r="I80" s="24">
        <v>0</v>
      </c>
      <c r="J80" s="24">
        <v>9</v>
      </c>
      <c r="K80" s="24">
        <v>0</v>
      </c>
      <c r="L80" s="24">
        <v>0</v>
      </c>
    </row>
    <row r="81" spans="1:12">
      <c r="A81" s="24"/>
      <c r="B81" s="24"/>
      <c r="C81" s="24">
        <v>9807</v>
      </c>
      <c r="D81" s="25">
        <v>3</v>
      </c>
      <c r="E81" s="25">
        <v>1</v>
      </c>
      <c r="F81" s="25">
        <v>8</v>
      </c>
      <c r="G81" s="25">
        <v>0</v>
      </c>
      <c r="H81" s="25">
        <v>0</v>
      </c>
      <c r="I81" s="24">
        <v>1</v>
      </c>
      <c r="J81" s="24">
        <v>9</v>
      </c>
      <c r="K81" s="24">
        <v>0</v>
      </c>
      <c r="L81" s="24">
        <v>0</v>
      </c>
    </row>
    <row r="82" spans="1:12">
      <c r="A82" s="24"/>
      <c r="B82" s="24"/>
      <c r="C82" s="24">
        <v>9807</v>
      </c>
      <c r="D82" s="25">
        <v>4</v>
      </c>
      <c r="E82" s="25">
        <v>1</v>
      </c>
      <c r="F82" s="25">
        <v>7</v>
      </c>
      <c r="G82" s="25">
        <v>0</v>
      </c>
      <c r="H82" s="25">
        <v>0</v>
      </c>
      <c r="I82" s="24">
        <v>1</v>
      </c>
      <c r="J82" s="24">
        <v>8</v>
      </c>
      <c r="K82" s="24">
        <v>0</v>
      </c>
      <c r="L82" s="24">
        <v>0</v>
      </c>
    </row>
    <row r="83" spans="1:12">
      <c r="A83" s="24"/>
      <c r="B83" s="24"/>
      <c r="C83" s="24">
        <v>9807</v>
      </c>
      <c r="D83" s="25">
        <v>5</v>
      </c>
      <c r="E83" s="25">
        <v>2</v>
      </c>
      <c r="F83" s="25">
        <v>3</v>
      </c>
      <c r="G83" s="25">
        <v>0</v>
      </c>
      <c r="H83" s="25">
        <v>0</v>
      </c>
      <c r="I83" s="24">
        <v>2</v>
      </c>
      <c r="J83" s="24">
        <v>9</v>
      </c>
      <c r="K83" s="24">
        <v>0</v>
      </c>
      <c r="L83" s="24">
        <v>0</v>
      </c>
    </row>
    <row r="84" spans="1:12">
      <c r="A84" s="24"/>
      <c r="B84" s="24"/>
      <c r="C84" s="24">
        <v>9807</v>
      </c>
      <c r="D84" s="25">
        <v>6</v>
      </c>
      <c r="E84" s="25">
        <v>1</v>
      </c>
      <c r="F84" s="25">
        <v>5</v>
      </c>
      <c r="G84" s="25">
        <v>0</v>
      </c>
      <c r="H84" s="25">
        <v>0</v>
      </c>
      <c r="I84" s="24">
        <v>1</v>
      </c>
      <c r="J84" s="24">
        <v>5</v>
      </c>
      <c r="K84" s="24">
        <v>0</v>
      </c>
      <c r="L84" s="24">
        <v>0</v>
      </c>
    </row>
    <row r="85" spans="1:12">
      <c r="A85" s="24"/>
      <c r="B85" s="24"/>
      <c r="C85" s="24">
        <v>9807</v>
      </c>
      <c r="D85" s="25">
        <v>7</v>
      </c>
      <c r="E85" s="25">
        <v>1</v>
      </c>
      <c r="F85" s="25">
        <v>5</v>
      </c>
      <c r="G85" s="25">
        <v>0</v>
      </c>
      <c r="H85" s="25">
        <v>0</v>
      </c>
      <c r="I85" s="24">
        <v>0</v>
      </c>
      <c r="J85" s="24">
        <v>7</v>
      </c>
      <c r="K85" s="24">
        <v>0</v>
      </c>
      <c r="L85" s="24">
        <v>0</v>
      </c>
    </row>
    <row r="86" spans="1:12">
      <c r="A86" s="24"/>
      <c r="B86" s="24"/>
      <c r="C86" s="24">
        <v>9807</v>
      </c>
      <c r="D86" s="25">
        <v>8</v>
      </c>
      <c r="E86" s="25">
        <v>0</v>
      </c>
      <c r="F86" s="25">
        <v>0</v>
      </c>
      <c r="G86" s="25">
        <v>0</v>
      </c>
      <c r="H86" s="25">
        <v>0</v>
      </c>
      <c r="I86" s="24">
        <v>0</v>
      </c>
      <c r="J86" s="24">
        <v>6</v>
      </c>
      <c r="K86" s="24">
        <v>0</v>
      </c>
      <c r="L86" s="24">
        <v>0</v>
      </c>
    </row>
    <row r="87" spans="1:12">
      <c r="A87" s="24"/>
      <c r="B87" s="24"/>
      <c r="C87" s="24">
        <v>9807</v>
      </c>
      <c r="D87" s="25">
        <v>9</v>
      </c>
      <c r="E87" s="25">
        <v>2</v>
      </c>
      <c r="F87" s="25">
        <v>6</v>
      </c>
      <c r="G87" s="25">
        <v>0</v>
      </c>
      <c r="H87" s="25">
        <v>0</v>
      </c>
      <c r="I87" s="24">
        <v>1</v>
      </c>
      <c r="J87" s="24">
        <v>7</v>
      </c>
      <c r="K87" s="24">
        <v>0</v>
      </c>
      <c r="L87" s="24">
        <v>0</v>
      </c>
    </row>
    <row r="88" spans="1:12" s="26" customFormat="1">
      <c r="D88" s="26" t="s">
        <v>23</v>
      </c>
      <c r="E88" s="27">
        <f>SUM(E79:E87)/35</f>
        <v>0.34285714285714286</v>
      </c>
      <c r="F88" s="27"/>
      <c r="G88" s="27"/>
      <c r="H88" s="26" t="s">
        <v>23</v>
      </c>
      <c r="I88" s="27">
        <f>SUM(I79:I87)/35</f>
        <v>0.2</v>
      </c>
    </row>
    <row r="89" spans="1:12" s="26" customFormat="1">
      <c r="D89" s="26" t="s">
        <v>21</v>
      </c>
      <c r="E89" s="27">
        <f>SUM(E79:F87)/9</f>
        <v>6</v>
      </c>
      <c r="F89" s="27"/>
      <c r="G89" s="27"/>
      <c r="H89" s="26" t="s">
        <v>21</v>
      </c>
      <c r="I89" s="27">
        <f>SUM(I79:J87)/9</f>
        <v>8.2222222222222214</v>
      </c>
    </row>
    <row r="90" spans="1:12" s="26" customFormat="1">
      <c r="D90" s="26" t="s">
        <v>10</v>
      </c>
      <c r="E90" s="27">
        <f>STDEV(E79:E87)/4</f>
        <v>0.17677669529663689</v>
      </c>
      <c r="F90" s="27"/>
      <c r="G90" s="27"/>
      <c r="H90" s="26" t="s">
        <v>10</v>
      </c>
      <c r="I90" s="27">
        <f>STDEV(I79:I87)/4</f>
        <v>0.16666666666666666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opLeftCell="B1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15</v>
      </c>
      <c r="I2" t="s">
        <v>25</v>
      </c>
    </row>
    <row r="3" spans="1:12">
      <c r="B3" t="s">
        <v>14</v>
      </c>
    </row>
    <row r="5" spans="1:12">
      <c r="E5" s="105" t="s">
        <v>0</v>
      </c>
      <c r="F5" s="105"/>
      <c r="G5" s="105"/>
      <c r="H5" s="105"/>
      <c r="I5" s="105" t="s">
        <v>1</v>
      </c>
      <c r="J5" s="105"/>
      <c r="K5" s="105"/>
      <c r="L5" s="105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16"/>
      <c r="B7" s="16" t="s">
        <v>8</v>
      </c>
      <c r="C7" s="16">
        <v>2942</v>
      </c>
      <c r="D7" s="17">
        <v>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>
      <c r="A8" s="16"/>
      <c r="B8" s="16"/>
      <c r="C8" s="16">
        <v>2942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>
      <c r="A9" s="16"/>
      <c r="B9" s="16"/>
      <c r="C9" s="16">
        <v>2942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2">
      <c r="A10" s="16"/>
      <c r="B10" s="16"/>
      <c r="C10" s="16">
        <v>2942</v>
      </c>
      <c r="D10" s="17">
        <v>4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</row>
    <row r="11" spans="1:12">
      <c r="A11" s="16"/>
      <c r="B11" s="16"/>
      <c r="C11" s="16">
        <v>2942</v>
      </c>
      <c r="D11" s="17">
        <v>5</v>
      </c>
      <c r="E11" s="17">
        <v>0</v>
      </c>
      <c r="F11" s="17">
        <v>0</v>
      </c>
      <c r="G11" s="17">
        <v>0</v>
      </c>
      <c r="H11" s="17">
        <v>0</v>
      </c>
      <c r="I11" s="16">
        <v>2</v>
      </c>
      <c r="J11" s="16">
        <v>4</v>
      </c>
      <c r="K11" s="16">
        <v>0</v>
      </c>
      <c r="L11" s="16">
        <v>0</v>
      </c>
    </row>
    <row r="12" spans="1:12">
      <c r="A12" s="16"/>
      <c r="B12" s="16"/>
      <c r="C12" s="16">
        <v>2942</v>
      </c>
      <c r="D12" s="17">
        <v>6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</row>
    <row r="13" spans="1:12">
      <c r="A13" s="16"/>
      <c r="B13" s="16"/>
      <c r="C13" s="16">
        <v>2942</v>
      </c>
      <c r="D13" s="17">
        <v>7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</row>
    <row r="14" spans="1:12">
      <c r="A14" s="16"/>
      <c r="B14" s="16"/>
      <c r="C14" s="16">
        <v>2942</v>
      </c>
      <c r="D14" s="17">
        <v>8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</row>
    <row r="15" spans="1:12">
      <c r="A15" s="16"/>
      <c r="B15" s="16"/>
      <c r="C15" s="16">
        <v>2942</v>
      </c>
      <c r="D15" s="17">
        <v>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</row>
    <row r="16" spans="1:12" s="18" customFormat="1">
      <c r="D16" s="18" t="s">
        <v>23</v>
      </c>
      <c r="E16" s="19">
        <f>SUM(E7:E15)/35</f>
        <v>0</v>
      </c>
      <c r="F16" s="19"/>
      <c r="G16" s="19"/>
      <c r="H16" s="18" t="s">
        <v>23</v>
      </c>
      <c r="I16" s="19">
        <f>SUM(I7:I15)/35</f>
        <v>5.7142857142857141E-2</v>
      </c>
    </row>
    <row r="17" spans="1:12" s="18" customFormat="1">
      <c r="D17" s="18" t="s">
        <v>21</v>
      </c>
      <c r="E17" s="19">
        <f>SUM(E7:F15)/9</f>
        <v>0</v>
      </c>
      <c r="F17" s="19"/>
      <c r="G17" s="19"/>
      <c r="H17" s="18" t="s">
        <v>21</v>
      </c>
      <c r="I17" s="19">
        <f>SUM(I7:J15)/9</f>
        <v>0.66666666666666663</v>
      </c>
    </row>
    <row r="18" spans="1:12" s="18" customFormat="1">
      <c r="D18" s="18" t="s">
        <v>10</v>
      </c>
      <c r="E18" s="19">
        <f>STDEV(E7:E15)/4</f>
        <v>0</v>
      </c>
      <c r="F18" s="19"/>
      <c r="G18" s="19"/>
      <c r="H18" s="18" t="s">
        <v>10</v>
      </c>
      <c r="I18" s="19">
        <f>STDEV(I7:I15)/4</f>
        <v>0.16666666666666666</v>
      </c>
    </row>
    <row r="19" spans="1:12">
      <c r="A19" s="20"/>
      <c r="B19" s="20" t="s">
        <v>11</v>
      </c>
      <c r="C19" s="20">
        <v>4903</v>
      </c>
      <c r="D19" s="21">
        <v>1</v>
      </c>
      <c r="E19" s="21">
        <v>0</v>
      </c>
      <c r="F19" s="21">
        <v>0</v>
      </c>
      <c r="G19" s="21">
        <v>0</v>
      </c>
      <c r="H19" s="21">
        <v>0</v>
      </c>
      <c r="I19" s="20">
        <v>0</v>
      </c>
      <c r="J19" s="20">
        <v>0</v>
      </c>
      <c r="K19" s="20">
        <v>0</v>
      </c>
      <c r="L19" s="20">
        <v>0</v>
      </c>
    </row>
    <row r="20" spans="1:12">
      <c r="A20" s="20"/>
      <c r="B20" s="20"/>
      <c r="C20" s="20">
        <v>4903</v>
      </c>
      <c r="D20" s="21">
        <v>2</v>
      </c>
      <c r="E20" s="21">
        <v>2</v>
      </c>
      <c r="F20" s="21">
        <v>4</v>
      </c>
      <c r="G20" s="21">
        <v>0</v>
      </c>
      <c r="H20" s="21">
        <v>0</v>
      </c>
      <c r="I20" s="20">
        <v>1</v>
      </c>
      <c r="J20" s="20">
        <v>5</v>
      </c>
      <c r="K20" s="20">
        <v>0</v>
      </c>
      <c r="L20" s="20">
        <v>0</v>
      </c>
    </row>
    <row r="21" spans="1:12">
      <c r="A21" s="20"/>
      <c r="B21" s="20"/>
      <c r="C21" s="20">
        <v>4903</v>
      </c>
      <c r="D21" s="21">
        <v>3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</row>
    <row r="22" spans="1:12">
      <c r="A22" s="20"/>
      <c r="B22" s="20"/>
      <c r="C22" s="20">
        <v>4903</v>
      </c>
      <c r="D22" s="21">
        <v>4</v>
      </c>
      <c r="E22" s="21">
        <v>3</v>
      </c>
      <c r="F22" s="21">
        <v>5</v>
      </c>
      <c r="G22" s="21">
        <v>0</v>
      </c>
      <c r="H22" s="21">
        <v>0</v>
      </c>
      <c r="I22" s="20">
        <v>3</v>
      </c>
      <c r="J22" s="20">
        <v>5</v>
      </c>
      <c r="K22" s="20">
        <v>0</v>
      </c>
      <c r="L22" s="20">
        <v>0</v>
      </c>
    </row>
    <row r="23" spans="1:12">
      <c r="A23" s="20"/>
      <c r="B23" s="20"/>
      <c r="C23" s="20">
        <v>4903</v>
      </c>
      <c r="D23" s="21">
        <v>5</v>
      </c>
      <c r="E23" s="21">
        <v>0</v>
      </c>
      <c r="F23" s="21">
        <v>4</v>
      </c>
      <c r="G23" s="21">
        <v>0</v>
      </c>
      <c r="H23" s="21">
        <v>0</v>
      </c>
      <c r="I23" s="20">
        <v>0</v>
      </c>
      <c r="J23" s="20">
        <v>5</v>
      </c>
      <c r="K23" s="20">
        <v>0</v>
      </c>
      <c r="L23" s="20">
        <v>0</v>
      </c>
    </row>
    <row r="24" spans="1:12">
      <c r="A24" s="20"/>
      <c r="B24" s="20"/>
      <c r="C24" s="20">
        <v>4903</v>
      </c>
      <c r="D24" s="21">
        <v>6</v>
      </c>
      <c r="E24" s="21">
        <v>0</v>
      </c>
      <c r="F24" s="21">
        <v>0</v>
      </c>
      <c r="G24" s="21">
        <v>0</v>
      </c>
      <c r="H24" s="21">
        <v>0</v>
      </c>
      <c r="I24" s="20">
        <v>0</v>
      </c>
      <c r="J24" s="20">
        <v>0</v>
      </c>
      <c r="K24" s="20">
        <v>0</v>
      </c>
      <c r="L24" s="20">
        <v>0</v>
      </c>
    </row>
    <row r="25" spans="1:12">
      <c r="A25" s="20"/>
      <c r="B25" s="20"/>
      <c r="C25" s="20">
        <v>4903</v>
      </c>
      <c r="D25" s="21">
        <v>7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</row>
    <row r="26" spans="1:12">
      <c r="A26" s="20"/>
      <c r="B26" s="20"/>
      <c r="C26" s="20">
        <v>4903</v>
      </c>
      <c r="D26" s="21">
        <v>8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>
      <c r="A27" s="20"/>
      <c r="B27" s="20"/>
      <c r="C27" s="20">
        <v>4903</v>
      </c>
      <c r="D27" s="21">
        <v>9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s="22" customFormat="1">
      <c r="D28" s="22" t="s">
        <v>23</v>
      </c>
      <c r="E28" s="23">
        <f>SUM(E19:E27)/35</f>
        <v>0.14285714285714285</v>
      </c>
      <c r="F28" s="23"/>
      <c r="G28" s="23"/>
      <c r="H28" s="22" t="s">
        <v>23</v>
      </c>
      <c r="I28" s="23">
        <f>SUM(I19:I27)/35</f>
        <v>0.11428571428571428</v>
      </c>
    </row>
    <row r="29" spans="1:12" s="22" customFormat="1">
      <c r="D29" s="22" t="s">
        <v>21</v>
      </c>
      <c r="E29" s="23">
        <f>SUM(E19:F27)/9</f>
        <v>2</v>
      </c>
      <c r="F29" s="23"/>
      <c r="G29" s="23"/>
      <c r="H29" s="22" t="s">
        <v>21</v>
      </c>
      <c r="I29" s="23">
        <f>SUM(I19:J27)/9</f>
        <v>2.1111111111111112</v>
      </c>
    </row>
    <row r="30" spans="1:12" s="22" customFormat="1">
      <c r="D30" s="22" t="s">
        <v>10</v>
      </c>
      <c r="E30" s="23">
        <f>STDEV(E19:E27)/4</f>
        <v>0.28259708263021949</v>
      </c>
      <c r="F30" s="23"/>
      <c r="G30" s="23"/>
      <c r="H30" s="22" t="s">
        <v>10</v>
      </c>
      <c r="I30" s="23">
        <f>STDEV(I19:I27)/4</f>
        <v>0.25344843876242579</v>
      </c>
    </row>
    <row r="31" spans="1:12">
      <c r="A31" s="24"/>
      <c r="B31" s="24" t="s">
        <v>8</v>
      </c>
      <c r="C31" s="24">
        <v>9807</v>
      </c>
      <c r="D31" s="25">
        <v>1</v>
      </c>
      <c r="E31" s="25">
        <v>0</v>
      </c>
      <c r="F31" s="25">
        <v>8</v>
      </c>
      <c r="G31" s="25">
        <v>0</v>
      </c>
      <c r="H31" s="25">
        <v>0</v>
      </c>
      <c r="I31" s="24">
        <v>1</v>
      </c>
      <c r="J31" s="24">
        <v>8</v>
      </c>
      <c r="K31" s="24">
        <v>0</v>
      </c>
      <c r="L31" s="24">
        <v>0</v>
      </c>
    </row>
    <row r="32" spans="1:12">
      <c r="A32" s="24"/>
      <c r="B32" s="24"/>
      <c r="C32" s="24">
        <v>9807</v>
      </c>
      <c r="D32" s="25">
        <v>2</v>
      </c>
      <c r="E32" s="25">
        <v>3</v>
      </c>
      <c r="F32" s="25">
        <v>4</v>
      </c>
      <c r="G32" s="25">
        <v>0</v>
      </c>
      <c r="H32" s="25">
        <v>0</v>
      </c>
      <c r="I32" s="24">
        <v>2</v>
      </c>
      <c r="J32" s="24">
        <v>5</v>
      </c>
      <c r="K32" s="24">
        <v>0</v>
      </c>
      <c r="L32" s="24">
        <v>0</v>
      </c>
    </row>
    <row r="33" spans="1:12">
      <c r="A33" s="24"/>
      <c r="B33" s="24"/>
      <c r="C33" s="24">
        <v>9807</v>
      </c>
      <c r="D33" s="25">
        <v>3</v>
      </c>
      <c r="E33" s="25">
        <v>3</v>
      </c>
      <c r="F33" s="25">
        <v>3</v>
      </c>
      <c r="G33" s="25">
        <v>0</v>
      </c>
      <c r="H33" s="25">
        <v>0</v>
      </c>
      <c r="I33" s="24">
        <v>0</v>
      </c>
      <c r="J33" s="24">
        <v>7</v>
      </c>
      <c r="K33" s="24">
        <v>0</v>
      </c>
      <c r="L33" s="24">
        <v>0</v>
      </c>
    </row>
    <row r="34" spans="1:12">
      <c r="A34" s="24"/>
      <c r="B34" s="24"/>
      <c r="C34" s="24">
        <v>9807</v>
      </c>
      <c r="D34" s="25">
        <v>4</v>
      </c>
      <c r="E34" s="25">
        <v>1</v>
      </c>
      <c r="F34" s="25">
        <v>7</v>
      </c>
      <c r="G34" s="25">
        <v>0</v>
      </c>
      <c r="H34" s="25">
        <v>0</v>
      </c>
      <c r="I34" s="24">
        <v>1</v>
      </c>
      <c r="J34" s="24">
        <v>8</v>
      </c>
      <c r="K34" s="24">
        <v>0</v>
      </c>
      <c r="L34" s="24">
        <v>0</v>
      </c>
    </row>
    <row r="35" spans="1:12">
      <c r="A35" s="24"/>
      <c r="B35" s="24"/>
      <c r="C35" s="24">
        <v>9807</v>
      </c>
      <c r="D35" s="25">
        <v>5</v>
      </c>
      <c r="E35" s="25">
        <v>0</v>
      </c>
      <c r="F35" s="25">
        <v>8</v>
      </c>
      <c r="G35" s="25">
        <v>0</v>
      </c>
      <c r="H35" s="25">
        <v>0</v>
      </c>
      <c r="I35" s="24">
        <v>0</v>
      </c>
      <c r="J35" s="24">
        <v>8</v>
      </c>
      <c r="K35" s="24">
        <v>0</v>
      </c>
      <c r="L35" s="24">
        <v>0</v>
      </c>
    </row>
    <row r="36" spans="1:12">
      <c r="A36" s="24"/>
      <c r="B36" s="24"/>
      <c r="C36" s="24">
        <v>9807</v>
      </c>
      <c r="D36" s="25">
        <v>6</v>
      </c>
      <c r="E36" s="25">
        <v>3</v>
      </c>
      <c r="F36" s="25">
        <v>3</v>
      </c>
      <c r="G36" s="25">
        <v>0</v>
      </c>
      <c r="H36" s="25">
        <v>0</v>
      </c>
      <c r="I36" s="24">
        <v>2</v>
      </c>
      <c r="J36" s="24">
        <v>5</v>
      </c>
      <c r="K36" s="24">
        <v>0</v>
      </c>
      <c r="L36" s="24">
        <v>0</v>
      </c>
    </row>
    <row r="37" spans="1:12">
      <c r="A37" s="24"/>
      <c r="B37" s="24"/>
      <c r="C37" s="24">
        <v>9807</v>
      </c>
      <c r="D37" s="25">
        <v>7</v>
      </c>
      <c r="E37" s="25">
        <v>2</v>
      </c>
      <c r="F37" s="25">
        <v>5</v>
      </c>
      <c r="G37" s="25">
        <v>0</v>
      </c>
      <c r="H37" s="25">
        <v>0</v>
      </c>
      <c r="I37" s="24">
        <v>2</v>
      </c>
      <c r="J37" s="24">
        <v>4</v>
      </c>
      <c r="K37" s="24">
        <v>0</v>
      </c>
      <c r="L37" s="24">
        <v>0</v>
      </c>
    </row>
    <row r="38" spans="1:12">
      <c r="A38" s="24"/>
      <c r="B38" s="24"/>
      <c r="C38" s="24">
        <v>9807</v>
      </c>
      <c r="D38" s="25">
        <v>8</v>
      </c>
      <c r="E38" s="25">
        <v>2</v>
      </c>
      <c r="F38" s="25">
        <v>4</v>
      </c>
      <c r="G38" s="25">
        <v>0</v>
      </c>
      <c r="H38" s="25">
        <v>0</v>
      </c>
      <c r="I38" s="24">
        <v>1</v>
      </c>
      <c r="J38" s="24">
        <v>7</v>
      </c>
      <c r="K38" s="24">
        <v>0</v>
      </c>
      <c r="L38" s="24">
        <v>0</v>
      </c>
    </row>
    <row r="39" spans="1:12">
      <c r="A39" s="24"/>
      <c r="B39" s="24"/>
      <c r="C39" s="24">
        <v>9807</v>
      </c>
      <c r="D39" s="25">
        <v>9</v>
      </c>
      <c r="E39" s="25">
        <v>0</v>
      </c>
      <c r="F39" s="25">
        <v>8</v>
      </c>
      <c r="G39" s="25">
        <v>0</v>
      </c>
      <c r="H39" s="25">
        <v>0</v>
      </c>
      <c r="I39" s="24">
        <v>0</v>
      </c>
      <c r="J39" s="24">
        <v>8</v>
      </c>
      <c r="K39" s="24">
        <v>0</v>
      </c>
      <c r="L39" s="24">
        <v>0</v>
      </c>
    </row>
    <row r="40" spans="1:12" s="26" customFormat="1">
      <c r="D40" s="26" t="s">
        <v>23</v>
      </c>
      <c r="E40" s="27">
        <f>SUM(E31:E39)/35</f>
        <v>0.4</v>
      </c>
      <c r="F40" s="27"/>
      <c r="G40" s="27"/>
      <c r="H40" s="26" t="s">
        <v>23</v>
      </c>
      <c r="I40" s="27">
        <f>SUM(I31:I39)/35</f>
        <v>0.25714285714285712</v>
      </c>
    </row>
    <row r="41" spans="1:12" s="26" customFormat="1">
      <c r="D41" s="26" t="s">
        <v>21</v>
      </c>
      <c r="E41" s="27">
        <f>SUM(E31:F39)/9</f>
        <v>7.1111111111111107</v>
      </c>
      <c r="F41" s="27"/>
      <c r="G41" s="27"/>
      <c r="H41" s="26" t="s">
        <v>21</v>
      </c>
      <c r="I41" s="27">
        <f>SUM(I31:J39)/9</f>
        <v>7.666666666666667</v>
      </c>
    </row>
    <row r="42" spans="1:12" s="26" customFormat="1">
      <c r="D42" s="26" t="s">
        <v>10</v>
      </c>
      <c r="E42" s="27">
        <f>STDEV(E31:E39)/4</f>
        <v>0.33333333333333331</v>
      </c>
      <c r="F42" s="27"/>
      <c r="G42" s="27"/>
      <c r="H42" s="26" t="s">
        <v>10</v>
      </c>
      <c r="I42" s="27">
        <f>STDEV(I31:I39)/4</f>
        <v>0.21650635094610965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B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8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1" spans="1:1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>
      <c r="A2" s="28"/>
      <c r="B2" s="28" t="s">
        <v>16</v>
      </c>
      <c r="C2" s="28"/>
      <c r="D2" s="28"/>
      <c r="E2" s="28"/>
      <c r="F2" s="28"/>
      <c r="G2" s="28"/>
      <c r="H2" s="28"/>
      <c r="I2" t="s">
        <v>25</v>
      </c>
      <c r="J2" s="28"/>
      <c r="K2" s="28"/>
      <c r="L2" s="28"/>
    </row>
    <row r="3" spans="1:12">
      <c r="A3" s="28"/>
      <c r="B3" s="2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>
      <c r="A5" s="28"/>
      <c r="B5" s="28"/>
      <c r="C5" s="28"/>
      <c r="D5" s="28"/>
      <c r="E5" s="106" t="s">
        <v>0</v>
      </c>
      <c r="F5" s="106"/>
      <c r="G5" s="106"/>
      <c r="H5" s="106"/>
      <c r="I5" s="106" t="s">
        <v>1</v>
      </c>
      <c r="J5" s="106"/>
      <c r="K5" s="106"/>
      <c r="L5" s="106"/>
    </row>
    <row r="6" spans="1:12">
      <c r="A6" s="29"/>
      <c r="B6" s="29"/>
      <c r="C6" s="29" t="s">
        <v>2</v>
      </c>
      <c r="D6" s="29" t="s">
        <v>3</v>
      </c>
      <c r="E6" s="29" t="s">
        <v>4</v>
      </c>
      <c r="F6" s="29" t="s">
        <v>5</v>
      </c>
      <c r="G6" s="29" t="s">
        <v>6</v>
      </c>
      <c r="H6" s="29" t="s">
        <v>7</v>
      </c>
      <c r="I6" s="29" t="s">
        <v>4</v>
      </c>
      <c r="J6" s="29" t="s">
        <v>5</v>
      </c>
      <c r="K6" s="29" t="s">
        <v>6</v>
      </c>
      <c r="L6" s="29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5.7142857142857141E-2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0.22222222222222221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0.16666666666666666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1</v>
      </c>
      <c r="F21" s="5">
        <v>1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2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1</v>
      </c>
      <c r="F26" s="5">
        <v>1</v>
      </c>
      <c r="G26" s="5">
        <v>0</v>
      </c>
      <c r="H26" s="5">
        <v>0</v>
      </c>
      <c r="I26" s="5">
        <v>3</v>
      </c>
      <c r="J26" s="5">
        <v>1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5.7142857142857141E-2</v>
      </c>
      <c r="F28" s="7"/>
      <c r="G28" s="7"/>
      <c r="H28" s="6" t="s">
        <v>23</v>
      </c>
      <c r="I28" s="7">
        <f>SUM(I19:I27)/35</f>
        <v>0.2</v>
      </c>
    </row>
    <row r="29" spans="1:12" s="6" customFormat="1">
      <c r="D29" s="6" t="s">
        <v>21</v>
      </c>
      <c r="E29" s="7">
        <f>SUM(E19:F27)/9</f>
        <v>0.44444444444444442</v>
      </c>
      <c r="F29" s="7"/>
      <c r="G29" s="7"/>
      <c r="H29" s="6" t="s">
        <v>21</v>
      </c>
      <c r="I29" s="7">
        <f>SUM(I19:J27)/9</f>
        <v>1.2222222222222223</v>
      </c>
    </row>
    <row r="30" spans="1:12" s="6" customFormat="1">
      <c r="D30" s="6" t="s">
        <v>10</v>
      </c>
      <c r="E30" s="7">
        <f>STDEV(E19:E27)/4</f>
        <v>0.11023963796102461</v>
      </c>
      <c r="F30" s="7"/>
      <c r="G30" s="7"/>
      <c r="H30" s="6" t="s">
        <v>10</v>
      </c>
      <c r="I30" s="7">
        <f>STDEV(I19:I27)/4</f>
        <v>0.27322660517925001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8">
        <v>2</v>
      </c>
      <c r="J31" s="8">
        <v>2</v>
      </c>
      <c r="K31" s="8">
        <v>0</v>
      </c>
      <c r="L31" s="8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8">
        <v>2</v>
      </c>
      <c r="J32" s="8">
        <v>2</v>
      </c>
      <c r="K32" s="8">
        <v>0</v>
      </c>
      <c r="L32" s="8">
        <v>0</v>
      </c>
    </row>
    <row r="33" spans="1:12">
      <c r="A33" s="8"/>
      <c r="B33" s="8"/>
      <c r="C33" s="8">
        <v>980.7</v>
      </c>
      <c r="D33" s="9">
        <v>3</v>
      </c>
      <c r="E33" s="9">
        <v>1</v>
      </c>
      <c r="F33" s="9">
        <v>1</v>
      </c>
      <c r="G33" s="9">
        <v>0</v>
      </c>
      <c r="H33" s="9">
        <v>0</v>
      </c>
      <c r="I33" s="8">
        <v>1</v>
      </c>
      <c r="J33" s="8">
        <v>1</v>
      </c>
      <c r="K33" s="8">
        <v>0</v>
      </c>
      <c r="L33" s="8">
        <v>0</v>
      </c>
    </row>
    <row r="34" spans="1:12">
      <c r="A34" s="8"/>
      <c r="B34" s="8"/>
      <c r="C34" s="8">
        <v>980.7</v>
      </c>
      <c r="D34" s="9">
        <v>4</v>
      </c>
      <c r="E34" s="9">
        <v>2</v>
      </c>
      <c r="F34" s="9">
        <v>0</v>
      </c>
      <c r="G34" s="9">
        <v>0</v>
      </c>
      <c r="H34" s="9">
        <v>0</v>
      </c>
      <c r="I34" s="8">
        <v>2</v>
      </c>
      <c r="J34" s="8">
        <v>0</v>
      </c>
      <c r="K34" s="8">
        <v>0</v>
      </c>
      <c r="L34" s="8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</row>
    <row r="36" spans="1:12">
      <c r="A36" s="8"/>
      <c r="B36" s="8"/>
      <c r="C36" s="8">
        <v>980.7</v>
      </c>
      <c r="D36" s="9">
        <v>6</v>
      </c>
      <c r="E36" s="9">
        <v>1</v>
      </c>
      <c r="F36" s="9">
        <v>1</v>
      </c>
      <c r="G36" s="9">
        <v>0</v>
      </c>
      <c r="H36" s="9">
        <v>0</v>
      </c>
      <c r="I36" s="8">
        <v>2</v>
      </c>
      <c r="J36" s="8">
        <v>1</v>
      </c>
      <c r="K36" s="8">
        <v>0</v>
      </c>
      <c r="L36" s="8">
        <v>0</v>
      </c>
    </row>
    <row r="37" spans="1:12">
      <c r="A37" s="8"/>
      <c r="B37" s="8"/>
      <c r="C37" s="8">
        <v>980.7</v>
      </c>
      <c r="D37" s="9">
        <v>7</v>
      </c>
      <c r="E37" s="9">
        <v>1</v>
      </c>
      <c r="F37" s="9">
        <v>1</v>
      </c>
      <c r="G37" s="9">
        <v>0</v>
      </c>
      <c r="H37" s="9">
        <v>0</v>
      </c>
      <c r="I37" s="8">
        <v>1</v>
      </c>
      <c r="J37" s="8">
        <v>1</v>
      </c>
      <c r="K37" s="8">
        <v>0</v>
      </c>
      <c r="L37" s="8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8">
        <v>0</v>
      </c>
      <c r="J38" s="8">
        <v>0</v>
      </c>
      <c r="K38" s="8">
        <v>0</v>
      </c>
      <c r="L38" s="8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8">
        <v>0</v>
      </c>
      <c r="J39" s="8">
        <v>2</v>
      </c>
      <c r="K39" s="8">
        <v>0</v>
      </c>
      <c r="L39" s="8">
        <v>0</v>
      </c>
    </row>
    <row r="40" spans="1:12" s="10" customFormat="1">
      <c r="D40" s="10" t="s">
        <v>23</v>
      </c>
      <c r="E40" s="11">
        <f>SUM(E31:E39)/35</f>
        <v>0.14285714285714285</v>
      </c>
      <c r="F40" s="11"/>
      <c r="G40" s="11"/>
      <c r="H40" s="10" t="s">
        <v>23</v>
      </c>
      <c r="I40" s="11">
        <f>SUM(I31:I39)/35</f>
        <v>0.2857142857142857</v>
      </c>
    </row>
    <row r="41" spans="1:12" s="10" customFormat="1">
      <c r="D41" s="10" t="s">
        <v>21</v>
      </c>
      <c r="E41" s="11">
        <f>SUM(E31:F39)/9</f>
        <v>0.88888888888888884</v>
      </c>
      <c r="F41" s="11"/>
      <c r="G41" s="11"/>
      <c r="H41" s="10" t="s">
        <v>21</v>
      </c>
      <c r="I41" s="11">
        <f>SUM(I31:J39)/9</f>
        <v>2.1111111111111112</v>
      </c>
    </row>
    <row r="42" spans="1:12" s="10" customFormat="1">
      <c r="D42" s="10" t="s">
        <v>10</v>
      </c>
      <c r="E42" s="11">
        <f>STDEV(E31:E39)/4</f>
        <v>0.18162078931419473</v>
      </c>
      <c r="F42" s="11"/>
      <c r="G42" s="11"/>
      <c r="H42" s="10" t="s">
        <v>10</v>
      </c>
      <c r="I42" s="11">
        <f>STDEV(I31:I39)/4</f>
        <v>0.23199018178458425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2</v>
      </c>
      <c r="F43" s="13">
        <v>1</v>
      </c>
      <c r="G43" s="13">
        <v>0</v>
      </c>
      <c r="H43" s="13">
        <v>0</v>
      </c>
      <c r="I43" s="12">
        <v>3</v>
      </c>
      <c r="J43" s="12">
        <v>1</v>
      </c>
      <c r="K43" s="12">
        <v>0</v>
      </c>
      <c r="L43" s="12">
        <v>0</v>
      </c>
    </row>
    <row r="44" spans="1:12">
      <c r="A44" s="12"/>
      <c r="B44" s="12"/>
      <c r="C44" s="12">
        <v>1961</v>
      </c>
      <c r="D44" s="13">
        <v>2</v>
      </c>
      <c r="E44" s="13">
        <v>1</v>
      </c>
      <c r="F44" s="13">
        <v>2</v>
      </c>
      <c r="G44" s="13">
        <v>0</v>
      </c>
      <c r="H44" s="13">
        <v>0</v>
      </c>
      <c r="I44" s="12">
        <v>1</v>
      </c>
      <c r="J44" s="12">
        <v>2</v>
      </c>
      <c r="K44" s="12">
        <v>0</v>
      </c>
      <c r="L44" s="12">
        <v>0</v>
      </c>
    </row>
    <row r="45" spans="1:12">
      <c r="A45" s="12"/>
      <c r="B45" s="12"/>
      <c r="C45" s="12">
        <v>1961</v>
      </c>
      <c r="D45" s="13">
        <v>3</v>
      </c>
      <c r="E45" s="13">
        <v>2</v>
      </c>
      <c r="F45" s="13">
        <v>2</v>
      </c>
      <c r="G45" s="13">
        <v>0</v>
      </c>
      <c r="H45" s="13">
        <v>0</v>
      </c>
      <c r="I45" s="12">
        <v>2</v>
      </c>
      <c r="J45" s="12">
        <v>4</v>
      </c>
      <c r="K45" s="12">
        <v>0</v>
      </c>
      <c r="L45" s="12">
        <v>0</v>
      </c>
    </row>
    <row r="46" spans="1:12">
      <c r="A46" s="12"/>
      <c r="B46" s="12"/>
      <c r="C46" s="12">
        <v>1961</v>
      </c>
      <c r="D46" s="13">
        <v>4</v>
      </c>
      <c r="E46" s="13">
        <v>1</v>
      </c>
      <c r="F46" s="13">
        <v>1</v>
      </c>
      <c r="G46" s="13">
        <v>0</v>
      </c>
      <c r="H46" s="13">
        <v>0</v>
      </c>
      <c r="I46" s="12">
        <v>1</v>
      </c>
      <c r="J46" s="12">
        <v>4</v>
      </c>
      <c r="K46" s="12">
        <v>0</v>
      </c>
      <c r="L46" s="12">
        <v>0</v>
      </c>
    </row>
    <row r="47" spans="1:12">
      <c r="A47" s="12"/>
      <c r="B47" s="12"/>
      <c r="C47" s="12">
        <v>1961</v>
      </c>
      <c r="D47" s="13">
        <v>5</v>
      </c>
      <c r="E47" s="13">
        <v>2</v>
      </c>
      <c r="F47" s="13">
        <v>2</v>
      </c>
      <c r="G47" s="13">
        <v>0</v>
      </c>
      <c r="H47" s="13">
        <v>0</v>
      </c>
      <c r="I47" s="12">
        <v>2</v>
      </c>
      <c r="J47" s="12">
        <v>4</v>
      </c>
      <c r="K47" s="12">
        <v>0</v>
      </c>
      <c r="L47" s="12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2">
        <v>2</v>
      </c>
      <c r="J48" s="12">
        <v>1</v>
      </c>
      <c r="K48" s="12">
        <v>0</v>
      </c>
      <c r="L48" s="12">
        <v>0</v>
      </c>
    </row>
    <row r="49" spans="1:12">
      <c r="A49" s="12"/>
      <c r="B49" s="12"/>
      <c r="C49" s="12">
        <v>1961</v>
      </c>
      <c r="D49" s="13">
        <v>7</v>
      </c>
      <c r="E49" s="13">
        <v>1</v>
      </c>
      <c r="F49" s="13">
        <v>1</v>
      </c>
      <c r="G49" s="13">
        <v>0</v>
      </c>
      <c r="H49" s="13">
        <v>0</v>
      </c>
      <c r="I49" s="12">
        <v>1</v>
      </c>
      <c r="J49" s="12">
        <v>1</v>
      </c>
      <c r="K49" s="12">
        <v>0</v>
      </c>
      <c r="L49" s="12">
        <v>0</v>
      </c>
    </row>
    <row r="50" spans="1:12">
      <c r="A50" s="12"/>
      <c r="B50" s="12"/>
      <c r="C50" s="12">
        <v>1961</v>
      </c>
      <c r="D50" s="13">
        <v>8</v>
      </c>
      <c r="E50" s="13">
        <v>2</v>
      </c>
      <c r="F50" s="13">
        <v>0</v>
      </c>
      <c r="G50" s="13">
        <v>0</v>
      </c>
      <c r="H50" s="13">
        <v>0</v>
      </c>
      <c r="I50" s="12">
        <v>3</v>
      </c>
      <c r="J50" s="12">
        <v>2</v>
      </c>
      <c r="K50" s="12">
        <v>0</v>
      </c>
      <c r="L50" s="12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2">
        <v>2</v>
      </c>
      <c r="J51" s="12">
        <v>1</v>
      </c>
      <c r="K51" s="12">
        <v>0</v>
      </c>
      <c r="L51" s="12">
        <v>0</v>
      </c>
    </row>
    <row r="52" spans="1:12" s="14" customFormat="1">
      <c r="D52" s="14" t="s">
        <v>23</v>
      </c>
      <c r="E52" s="15">
        <f>SUM(E43:E51)/35</f>
        <v>0.31428571428571428</v>
      </c>
      <c r="F52" s="15"/>
      <c r="G52" s="15"/>
      <c r="H52" s="14" t="s">
        <v>23</v>
      </c>
      <c r="I52" s="15">
        <f>SUM(I43:I51)/35</f>
        <v>0.48571428571428571</v>
      </c>
    </row>
    <row r="53" spans="1:12" s="14" customFormat="1">
      <c r="D53" s="14" t="s">
        <v>21</v>
      </c>
      <c r="E53" s="15">
        <f>SUM(E43:F51)/9</f>
        <v>2.2222222222222223</v>
      </c>
      <c r="F53" s="15"/>
      <c r="G53" s="15"/>
      <c r="H53" s="14" t="s">
        <v>21</v>
      </c>
      <c r="I53" s="15">
        <f>SUM(I43:J51)/9</f>
        <v>4.1111111111111107</v>
      </c>
    </row>
    <row r="54" spans="1:12" s="14" customFormat="1">
      <c r="D54" s="14" t="s">
        <v>10</v>
      </c>
      <c r="E54" s="15">
        <f>STDEV(E43:E51)/4</f>
        <v>0.20833333333333334</v>
      </c>
      <c r="F54" s="15"/>
      <c r="G54" s="15"/>
      <c r="H54" s="14" t="s">
        <v>10</v>
      </c>
      <c r="I54" s="15">
        <f>STDEV(I43:I51)/4</f>
        <v>0.19543398999264283</v>
      </c>
    </row>
    <row r="55" spans="1:12">
      <c r="A55" s="30"/>
      <c r="B55" s="30" t="s">
        <v>8</v>
      </c>
      <c r="C55" s="30">
        <v>2942</v>
      </c>
      <c r="D55" s="30">
        <v>1</v>
      </c>
      <c r="E55" s="30">
        <v>0</v>
      </c>
      <c r="F55" s="30">
        <v>3</v>
      </c>
      <c r="G55" s="30">
        <v>0</v>
      </c>
      <c r="H55" s="30">
        <v>0</v>
      </c>
      <c r="I55" s="30">
        <v>1</v>
      </c>
      <c r="J55" s="30">
        <v>3</v>
      </c>
      <c r="K55" s="30">
        <v>0</v>
      </c>
      <c r="L55" s="30">
        <v>0</v>
      </c>
    </row>
    <row r="56" spans="1:12">
      <c r="A56" s="30"/>
      <c r="B56" s="30"/>
      <c r="C56" s="30">
        <v>2942</v>
      </c>
      <c r="D56" s="30">
        <v>2</v>
      </c>
      <c r="E56" s="30">
        <v>2</v>
      </c>
      <c r="F56" s="30">
        <v>2</v>
      </c>
      <c r="G56" s="30">
        <v>0</v>
      </c>
      <c r="H56" s="30">
        <v>0</v>
      </c>
      <c r="I56" s="30">
        <v>2</v>
      </c>
      <c r="J56" s="30">
        <v>2</v>
      </c>
      <c r="K56" s="30">
        <v>0</v>
      </c>
      <c r="L56" s="30">
        <v>0</v>
      </c>
    </row>
    <row r="57" spans="1:12">
      <c r="A57" s="30"/>
      <c r="B57" s="30"/>
      <c r="C57" s="30">
        <v>2942</v>
      </c>
      <c r="D57" s="30">
        <v>3</v>
      </c>
      <c r="E57" s="30">
        <v>2</v>
      </c>
      <c r="F57" s="30">
        <v>1</v>
      </c>
      <c r="G57" s="30">
        <v>0</v>
      </c>
      <c r="H57" s="30">
        <v>0</v>
      </c>
      <c r="I57" s="30">
        <v>3</v>
      </c>
      <c r="J57" s="30">
        <v>1</v>
      </c>
      <c r="K57" s="30">
        <v>0</v>
      </c>
      <c r="L57" s="30">
        <v>0</v>
      </c>
    </row>
    <row r="58" spans="1:12">
      <c r="A58" s="30"/>
      <c r="B58" s="30"/>
      <c r="C58" s="30">
        <v>2942</v>
      </c>
      <c r="D58" s="30">
        <v>4</v>
      </c>
      <c r="E58" s="30">
        <v>1</v>
      </c>
      <c r="F58" s="30">
        <v>1</v>
      </c>
      <c r="G58" s="30">
        <v>0</v>
      </c>
      <c r="H58" s="30">
        <v>0</v>
      </c>
      <c r="I58" s="30">
        <v>1</v>
      </c>
      <c r="J58" s="30">
        <v>1</v>
      </c>
      <c r="K58" s="30">
        <v>0</v>
      </c>
      <c r="L58" s="30">
        <v>0</v>
      </c>
    </row>
    <row r="59" spans="1:12">
      <c r="A59" s="30"/>
      <c r="B59" s="30"/>
      <c r="C59" s="30">
        <v>2942</v>
      </c>
      <c r="D59" s="30">
        <v>5</v>
      </c>
      <c r="E59" s="30">
        <v>2</v>
      </c>
      <c r="F59" s="30">
        <v>2</v>
      </c>
      <c r="G59" s="30">
        <v>0</v>
      </c>
      <c r="H59" s="30">
        <v>0</v>
      </c>
      <c r="I59" s="30">
        <v>1</v>
      </c>
      <c r="J59" s="30">
        <v>3</v>
      </c>
      <c r="K59" s="30">
        <v>0</v>
      </c>
      <c r="L59" s="30">
        <v>0</v>
      </c>
    </row>
    <row r="60" spans="1:12">
      <c r="A60" s="30"/>
      <c r="B60" s="30"/>
      <c r="C60" s="30">
        <v>2942</v>
      </c>
      <c r="D60" s="30">
        <v>6</v>
      </c>
      <c r="E60" s="30">
        <v>1</v>
      </c>
      <c r="F60" s="30">
        <v>2</v>
      </c>
      <c r="G60" s="30">
        <v>0</v>
      </c>
      <c r="H60" s="30">
        <v>0</v>
      </c>
      <c r="I60" s="30">
        <v>2</v>
      </c>
      <c r="J60" s="30">
        <v>3</v>
      </c>
      <c r="K60" s="30">
        <v>0</v>
      </c>
      <c r="L60" s="30">
        <v>0</v>
      </c>
    </row>
    <row r="61" spans="1:12">
      <c r="A61" s="30"/>
      <c r="B61" s="30"/>
      <c r="C61" s="30">
        <v>2942</v>
      </c>
      <c r="D61" s="30">
        <v>7</v>
      </c>
      <c r="E61" s="30">
        <v>3</v>
      </c>
      <c r="F61" s="30">
        <v>3</v>
      </c>
      <c r="G61" s="30">
        <v>0</v>
      </c>
      <c r="H61" s="30">
        <v>0</v>
      </c>
      <c r="I61" s="30">
        <v>2</v>
      </c>
      <c r="J61" s="30">
        <v>5</v>
      </c>
      <c r="K61" s="30">
        <v>0</v>
      </c>
      <c r="L61" s="30">
        <v>0</v>
      </c>
    </row>
    <row r="62" spans="1:12">
      <c r="A62" s="30"/>
      <c r="B62" s="30"/>
      <c r="C62" s="30">
        <v>2942</v>
      </c>
      <c r="D62" s="30">
        <v>8</v>
      </c>
      <c r="E62" s="30">
        <v>2</v>
      </c>
      <c r="F62" s="30">
        <v>2</v>
      </c>
      <c r="G62" s="30">
        <v>0</v>
      </c>
      <c r="H62" s="30">
        <v>0</v>
      </c>
      <c r="I62" s="30">
        <v>2</v>
      </c>
      <c r="J62" s="30">
        <v>3</v>
      </c>
      <c r="K62" s="30">
        <v>0</v>
      </c>
      <c r="L62" s="30">
        <v>0</v>
      </c>
    </row>
    <row r="63" spans="1:12">
      <c r="A63" s="30"/>
      <c r="B63" s="30"/>
      <c r="C63" s="30">
        <v>2942</v>
      </c>
      <c r="D63" s="30">
        <v>9</v>
      </c>
      <c r="E63" s="30">
        <v>1</v>
      </c>
      <c r="F63" s="30">
        <v>3</v>
      </c>
      <c r="G63" s="30">
        <v>0</v>
      </c>
      <c r="H63" s="30">
        <v>0</v>
      </c>
      <c r="I63" s="30">
        <v>1</v>
      </c>
      <c r="J63" s="30">
        <v>5</v>
      </c>
      <c r="K63" s="30">
        <v>0</v>
      </c>
      <c r="L63" s="30">
        <v>0</v>
      </c>
    </row>
    <row r="64" spans="1:12" s="18" customFormat="1">
      <c r="D64" s="18" t="s">
        <v>23</v>
      </c>
      <c r="E64" s="19">
        <f>SUM(E55:E63)/35</f>
        <v>0.4</v>
      </c>
      <c r="F64" s="19"/>
      <c r="G64" s="19"/>
      <c r="H64" s="18" t="s">
        <v>23</v>
      </c>
      <c r="I64" s="19">
        <f>SUM(I55:I63)/35</f>
        <v>0.42857142857142855</v>
      </c>
    </row>
    <row r="65" spans="1:12" s="18" customFormat="1">
      <c r="D65" s="18" t="s">
        <v>21</v>
      </c>
      <c r="E65" s="19">
        <f>SUM(E55:F63)/9</f>
        <v>3.6666666666666665</v>
      </c>
      <c r="F65" s="19"/>
      <c r="G65" s="19"/>
      <c r="H65" s="18" t="s">
        <v>21</v>
      </c>
      <c r="I65" s="19">
        <f>SUM(I55:J63)/9</f>
        <v>4.5555555555555554</v>
      </c>
    </row>
    <row r="66" spans="1:12" s="18" customFormat="1">
      <c r="D66" s="18" t="s">
        <v>10</v>
      </c>
      <c r="E66" s="19">
        <f>STDEV(E55:E63)/4</f>
        <v>0.22047927592204919</v>
      </c>
      <c r="F66" s="19"/>
      <c r="G66" s="19"/>
      <c r="H66" s="18" t="s">
        <v>10</v>
      </c>
      <c r="I66" s="19">
        <f>STDEV(I55:I63)/4</f>
        <v>0.17677669529663689</v>
      </c>
    </row>
    <row r="67" spans="1:12">
      <c r="A67" s="31"/>
      <c r="B67" s="31" t="s">
        <v>11</v>
      </c>
      <c r="C67" s="31">
        <v>4903</v>
      </c>
      <c r="D67" s="31">
        <v>1</v>
      </c>
      <c r="E67" s="31">
        <v>4</v>
      </c>
      <c r="F67" s="31">
        <v>2</v>
      </c>
      <c r="G67" s="31">
        <v>0</v>
      </c>
      <c r="H67" s="31">
        <v>0</v>
      </c>
      <c r="I67" s="31">
        <v>3</v>
      </c>
      <c r="J67" s="31">
        <v>4</v>
      </c>
      <c r="K67" s="31">
        <v>0</v>
      </c>
      <c r="L67" s="31">
        <v>0</v>
      </c>
    </row>
    <row r="68" spans="1:12">
      <c r="A68" s="31"/>
      <c r="B68" s="31"/>
      <c r="C68" s="31">
        <v>4903</v>
      </c>
      <c r="D68" s="31">
        <v>2</v>
      </c>
      <c r="E68" s="31">
        <v>4</v>
      </c>
      <c r="F68" s="31">
        <v>2</v>
      </c>
      <c r="G68" s="31">
        <v>0</v>
      </c>
      <c r="H68" s="31">
        <v>0</v>
      </c>
      <c r="I68" s="31">
        <v>4</v>
      </c>
      <c r="J68" s="31">
        <v>3</v>
      </c>
      <c r="K68" s="31">
        <v>0</v>
      </c>
      <c r="L68" s="31">
        <v>0</v>
      </c>
    </row>
    <row r="69" spans="1:12">
      <c r="A69" s="31"/>
      <c r="B69" s="31"/>
      <c r="C69" s="31">
        <v>4903</v>
      </c>
      <c r="D69" s="31">
        <v>3</v>
      </c>
      <c r="E69" s="31">
        <v>2</v>
      </c>
      <c r="F69" s="31">
        <v>1</v>
      </c>
      <c r="G69" s="31">
        <v>0</v>
      </c>
      <c r="H69" s="31">
        <v>0</v>
      </c>
      <c r="I69" s="31">
        <v>2</v>
      </c>
      <c r="J69" s="31">
        <v>3</v>
      </c>
      <c r="K69" s="31">
        <v>0</v>
      </c>
      <c r="L69" s="31">
        <v>0</v>
      </c>
    </row>
    <row r="70" spans="1:12">
      <c r="A70" s="31"/>
      <c r="B70" s="31"/>
      <c r="C70" s="31">
        <v>4903</v>
      </c>
      <c r="D70" s="31">
        <v>4</v>
      </c>
      <c r="E70" s="31">
        <v>2</v>
      </c>
      <c r="F70" s="31">
        <v>1</v>
      </c>
      <c r="G70" s="31">
        <v>0</v>
      </c>
      <c r="H70" s="31">
        <v>0</v>
      </c>
      <c r="I70" s="31">
        <v>1</v>
      </c>
      <c r="J70" s="31">
        <v>3</v>
      </c>
      <c r="K70" s="31">
        <v>0</v>
      </c>
      <c r="L70" s="31">
        <v>0</v>
      </c>
    </row>
    <row r="71" spans="1:12">
      <c r="A71" s="31"/>
      <c r="B71" s="31"/>
      <c r="C71" s="31">
        <v>4903</v>
      </c>
      <c r="D71" s="31">
        <v>5</v>
      </c>
      <c r="E71" s="31">
        <v>2</v>
      </c>
      <c r="F71" s="31">
        <v>4</v>
      </c>
      <c r="G71" s="31">
        <v>0</v>
      </c>
      <c r="H71" s="31">
        <v>0</v>
      </c>
      <c r="I71" s="31">
        <v>2</v>
      </c>
      <c r="J71" s="31">
        <v>4</v>
      </c>
      <c r="K71" s="31">
        <v>0</v>
      </c>
      <c r="L71" s="31">
        <v>0</v>
      </c>
    </row>
    <row r="72" spans="1:12">
      <c r="A72" s="31"/>
      <c r="B72" s="31"/>
      <c r="C72" s="31">
        <v>4903</v>
      </c>
      <c r="D72" s="31">
        <v>6</v>
      </c>
      <c r="E72" s="31">
        <v>3</v>
      </c>
      <c r="F72" s="31">
        <v>2</v>
      </c>
      <c r="G72" s="31">
        <v>0</v>
      </c>
      <c r="H72" s="31">
        <v>0</v>
      </c>
      <c r="I72" s="31">
        <v>2</v>
      </c>
      <c r="J72" s="31">
        <v>5</v>
      </c>
      <c r="K72" s="31">
        <v>0</v>
      </c>
      <c r="L72" s="31">
        <v>0</v>
      </c>
    </row>
    <row r="73" spans="1:12">
      <c r="A73" s="31"/>
      <c r="B73" s="31"/>
      <c r="C73" s="31">
        <v>4903</v>
      </c>
      <c r="D73" s="31">
        <v>7</v>
      </c>
      <c r="E73" s="31">
        <v>2</v>
      </c>
      <c r="F73" s="31">
        <v>4</v>
      </c>
      <c r="G73" s="31">
        <v>0</v>
      </c>
      <c r="H73" s="31">
        <v>0</v>
      </c>
      <c r="I73" s="31">
        <v>2</v>
      </c>
      <c r="J73" s="31">
        <v>5</v>
      </c>
      <c r="K73" s="31">
        <v>0</v>
      </c>
      <c r="L73" s="31">
        <v>0</v>
      </c>
    </row>
    <row r="74" spans="1:12">
      <c r="A74" s="31"/>
      <c r="B74" s="31"/>
      <c r="C74" s="31">
        <v>4903</v>
      </c>
      <c r="D74" s="31">
        <v>8</v>
      </c>
      <c r="E74" s="31">
        <v>3</v>
      </c>
      <c r="F74" s="31">
        <v>3</v>
      </c>
      <c r="G74" s="31">
        <v>0</v>
      </c>
      <c r="H74" s="31">
        <v>0</v>
      </c>
      <c r="I74" s="31">
        <v>2</v>
      </c>
      <c r="J74" s="31">
        <v>5</v>
      </c>
      <c r="K74" s="31">
        <v>0</v>
      </c>
      <c r="L74" s="31">
        <v>0</v>
      </c>
    </row>
    <row r="75" spans="1:12">
      <c r="A75" s="31"/>
      <c r="B75" s="31"/>
      <c r="C75" s="31">
        <v>4903</v>
      </c>
      <c r="D75" s="31">
        <v>9</v>
      </c>
      <c r="E75" s="31">
        <v>4</v>
      </c>
      <c r="F75" s="31">
        <v>1</v>
      </c>
      <c r="G75" s="31">
        <v>0</v>
      </c>
      <c r="H75" s="31">
        <v>0</v>
      </c>
      <c r="I75" s="31">
        <v>3</v>
      </c>
      <c r="J75" s="31">
        <v>4</v>
      </c>
      <c r="K75" s="31">
        <v>0</v>
      </c>
      <c r="L75" s="31">
        <v>0</v>
      </c>
    </row>
    <row r="76" spans="1:12" s="22" customFormat="1">
      <c r="D76" s="22" t="s">
        <v>23</v>
      </c>
      <c r="E76" s="23">
        <f>SUM(E67:E75)/35</f>
        <v>0.74285714285714288</v>
      </c>
      <c r="F76" s="23"/>
      <c r="G76" s="23"/>
      <c r="H76" s="22" t="s">
        <v>23</v>
      </c>
      <c r="I76" s="23">
        <f>SUM(I67:I75)/35</f>
        <v>0.6</v>
      </c>
    </row>
    <row r="77" spans="1:12" s="22" customFormat="1">
      <c r="D77" s="22" t="s">
        <v>21</v>
      </c>
      <c r="E77" s="23">
        <f>SUM(E67:F75)/9</f>
        <v>5.1111111111111107</v>
      </c>
      <c r="F77" s="23"/>
      <c r="G77" s="23"/>
      <c r="H77" s="22" t="s">
        <v>21</v>
      </c>
      <c r="I77" s="23">
        <f>SUM(I67:J75)/9</f>
        <v>6.333333333333333</v>
      </c>
    </row>
    <row r="78" spans="1:12" s="22" customFormat="1">
      <c r="D78" s="22" t="s">
        <v>10</v>
      </c>
      <c r="E78" s="23">
        <f>STDEV(E67:E75)/4</f>
        <v>0.23199018178458419</v>
      </c>
      <c r="F78" s="23"/>
      <c r="G78" s="23"/>
      <c r="H78" s="22" t="s">
        <v>10</v>
      </c>
      <c r="I78" s="23">
        <f>STDEV(I67:I75)/4</f>
        <v>0.21650635094610965</v>
      </c>
    </row>
    <row r="79" spans="1:12">
      <c r="A79" s="32"/>
      <c r="B79" s="32" t="s">
        <v>8</v>
      </c>
      <c r="C79" s="32">
        <v>9807</v>
      </c>
      <c r="D79" s="32">
        <v>1</v>
      </c>
      <c r="E79" s="32">
        <v>3</v>
      </c>
      <c r="F79" s="32">
        <v>3</v>
      </c>
      <c r="G79" s="32">
        <v>0</v>
      </c>
      <c r="H79" s="32">
        <v>0</v>
      </c>
      <c r="I79" s="32">
        <v>3</v>
      </c>
      <c r="J79" s="32">
        <v>4</v>
      </c>
      <c r="K79" s="32">
        <v>0</v>
      </c>
      <c r="L79" s="32">
        <v>0</v>
      </c>
    </row>
    <row r="80" spans="1:12">
      <c r="A80" s="32"/>
      <c r="B80" s="32"/>
      <c r="C80" s="32">
        <v>9807</v>
      </c>
      <c r="D80" s="32">
        <v>2</v>
      </c>
      <c r="E80" s="32">
        <v>3</v>
      </c>
      <c r="F80" s="32">
        <v>3</v>
      </c>
      <c r="G80" s="32">
        <v>0</v>
      </c>
      <c r="H80" s="32">
        <v>0</v>
      </c>
      <c r="I80" s="32">
        <v>3</v>
      </c>
      <c r="J80" s="32">
        <v>5</v>
      </c>
      <c r="K80" s="32">
        <v>0</v>
      </c>
      <c r="L80" s="32">
        <v>0</v>
      </c>
    </row>
    <row r="81" spans="1:12">
      <c r="A81" s="32"/>
      <c r="B81" s="32"/>
      <c r="C81" s="32">
        <v>9807</v>
      </c>
      <c r="D81" s="32">
        <v>3</v>
      </c>
      <c r="E81" s="32">
        <v>2</v>
      </c>
      <c r="F81" s="32">
        <v>4</v>
      </c>
      <c r="G81" s="32">
        <v>0</v>
      </c>
      <c r="H81" s="32">
        <v>0</v>
      </c>
      <c r="I81" s="32">
        <v>3</v>
      </c>
      <c r="J81" s="32">
        <v>5</v>
      </c>
      <c r="K81" s="32">
        <v>0</v>
      </c>
      <c r="L81" s="32">
        <v>0</v>
      </c>
    </row>
    <row r="82" spans="1:12">
      <c r="A82" s="32"/>
      <c r="B82" s="32"/>
      <c r="C82" s="32">
        <v>9807</v>
      </c>
      <c r="D82" s="32">
        <v>4</v>
      </c>
      <c r="E82" s="32">
        <v>3</v>
      </c>
      <c r="F82" s="32">
        <v>3</v>
      </c>
      <c r="G82" s="32">
        <v>0</v>
      </c>
      <c r="H82" s="32">
        <v>0</v>
      </c>
      <c r="I82" s="32">
        <v>4</v>
      </c>
      <c r="J82" s="32">
        <v>2</v>
      </c>
      <c r="K82" s="32">
        <v>0</v>
      </c>
      <c r="L82" s="32">
        <v>0</v>
      </c>
    </row>
    <row r="83" spans="1:12">
      <c r="A83" s="32"/>
      <c r="B83" s="32"/>
      <c r="C83" s="32">
        <v>9807</v>
      </c>
      <c r="D83" s="32">
        <v>5</v>
      </c>
      <c r="E83" s="32">
        <v>4</v>
      </c>
      <c r="F83" s="32">
        <v>1</v>
      </c>
      <c r="G83" s="32">
        <v>0</v>
      </c>
      <c r="H83" s="32">
        <v>0</v>
      </c>
      <c r="I83" s="32">
        <v>2</v>
      </c>
      <c r="J83" s="32">
        <v>3</v>
      </c>
      <c r="K83" s="32">
        <v>0</v>
      </c>
      <c r="L83" s="32">
        <v>0</v>
      </c>
    </row>
    <row r="84" spans="1:12">
      <c r="A84" s="32"/>
      <c r="B84" s="32"/>
      <c r="C84" s="32">
        <v>9807</v>
      </c>
      <c r="D84" s="32">
        <v>6</v>
      </c>
      <c r="E84" s="32">
        <v>4</v>
      </c>
      <c r="F84" s="32">
        <v>2</v>
      </c>
      <c r="G84" s="32">
        <v>0</v>
      </c>
      <c r="H84" s="32">
        <v>0</v>
      </c>
      <c r="I84" s="32">
        <v>2</v>
      </c>
      <c r="J84" s="32">
        <v>5</v>
      </c>
      <c r="K84" s="32">
        <v>0</v>
      </c>
      <c r="L84" s="32">
        <v>0</v>
      </c>
    </row>
    <row r="85" spans="1:12">
      <c r="A85" s="32"/>
      <c r="B85" s="32"/>
      <c r="C85" s="32">
        <v>9807</v>
      </c>
      <c r="D85" s="32">
        <v>7</v>
      </c>
      <c r="E85" s="32">
        <v>3</v>
      </c>
      <c r="F85" s="32">
        <v>2</v>
      </c>
      <c r="G85" s="32">
        <v>0</v>
      </c>
      <c r="H85" s="32">
        <v>0</v>
      </c>
      <c r="I85" s="32">
        <v>3</v>
      </c>
      <c r="J85" s="32">
        <v>2</v>
      </c>
      <c r="K85" s="32">
        <v>0</v>
      </c>
      <c r="L85" s="32">
        <v>0</v>
      </c>
    </row>
    <row r="86" spans="1:12">
      <c r="A86" s="32"/>
      <c r="B86" s="32"/>
      <c r="C86" s="32">
        <v>9807</v>
      </c>
      <c r="D86" s="32">
        <v>8</v>
      </c>
      <c r="E86" s="32">
        <v>3</v>
      </c>
      <c r="F86" s="32">
        <v>2</v>
      </c>
      <c r="G86" s="32">
        <v>0</v>
      </c>
      <c r="H86" s="32">
        <v>0</v>
      </c>
      <c r="I86" s="32">
        <v>2</v>
      </c>
      <c r="J86" s="32">
        <v>3</v>
      </c>
      <c r="K86" s="32">
        <v>0</v>
      </c>
      <c r="L86" s="32">
        <v>0</v>
      </c>
    </row>
    <row r="87" spans="1:12">
      <c r="A87" s="32"/>
      <c r="B87" s="32"/>
      <c r="C87" s="32">
        <v>9807</v>
      </c>
      <c r="D87" s="32">
        <v>9</v>
      </c>
      <c r="E87" s="32">
        <v>4</v>
      </c>
      <c r="F87" s="32">
        <v>1</v>
      </c>
      <c r="G87" s="32">
        <v>0</v>
      </c>
      <c r="H87" s="32">
        <v>0</v>
      </c>
      <c r="I87" s="32">
        <v>3</v>
      </c>
      <c r="J87" s="32">
        <v>3</v>
      </c>
      <c r="K87" s="32">
        <v>0</v>
      </c>
      <c r="L87" s="32">
        <v>0</v>
      </c>
    </row>
    <row r="88" spans="1:12" s="26" customFormat="1">
      <c r="D88" s="26" t="s">
        <v>23</v>
      </c>
      <c r="E88" s="27">
        <f>SUM(E79:E87)/35</f>
        <v>0.82857142857142863</v>
      </c>
      <c r="F88" s="27"/>
      <c r="G88" s="27"/>
      <c r="H88" s="26" t="s">
        <v>23</v>
      </c>
      <c r="I88" s="27">
        <f>SUM(I79:I87)/35</f>
        <v>0.7142857142857143</v>
      </c>
    </row>
    <row r="89" spans="1:12" s="26" customFormat="1">
      <c r="D89" s="26" t="s">
        <v>21</v>
      </c>
      <c r="E89" s="27">
        <f>SUM(E79:F87)/9</f>
        <v>5.5555555555555554</v>
      </c>
      <c r="F89" s="27"/>
      <c r="G89" s="27"/>
      <c r="H89" s="26" t="s">
        <v>21</v>
      </c>
      <c r="I89" s="27">
        <f>SUM(I79:J87)/9</f>
        <v>6.333333333333333</v>
      </c>
    </row>
    <row r="90" spans="1:12" s="26" customFormat="1">
      <c r="D90" s="26" t="s">
        <v>10</v>
      </c>
      <c r="E90" s="27">
        <f>STDEV(E79:E87)/4</f>
        <v>0.16666666666666671</v>
      </c>
      <c r="F90" s="27"/>
      <c r="G90" s="27"/>
      <c r="H90" s="26" t="s">
        <v>10</v>
      </c>
      <c r="I90" s="27">
        <f>STDEV(I79:I87)/4</f>
        <v>0.16666666666666671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6"/>
  <sheetViews>
    <sheetView topLeftCell="A14" zoomScale="150" zoomScaleNormal="150" zoomScalePageLayoutView="150" workbookViewId="0">
      <selection activeCell="Q35" sqref="Q35"/>
    </sheetView>
  </sheetViews>
  <sheetFormatPr baseColWidth="10" defaultRowHeight="15" x14ac:dyDescent="0"/>
  <cols>
    <col min="2" max="2" width="16.1640625" customWidth="1"/>
    <col min="3" max="3" width="7.33203125" customWidth="1"/>
    <col min="4" max="4" width="8" bestFit="1" customWidth="1"/>
    <col min="5" max="5" width="6.6640625" bestFit="1" customWidth="1"/>
    <col min="6" max="7" width="8" bestFit="1" customWidth="1"/>
    <col min="8" max="8" width="6.6640625" bestFit="1" customWidth="1"/>
    <col min="9" max="10" width="8" bestFit="1" customWidth="1"/>
    <col min="11" max="11" width="6.6640625" bestFit="1" customWidth="1"/>
    <col min="12" max="13" width="8" bestFit="1" customWidth="1"/>
    <col min="14" max="14" width="6.6640625" bestFit="1" customWidth="1"/>
    <col min="15" max="16" width="8" bestFit="1" customWidth="1"/>
    <col min="17" max="17" width="6.6640625" bestFit="1" customWidth="1"/>
    <col min="18" max="18" width="8.5" bestFit="1" customWidth="1"/>
    <col min="19" max="19" width="7.83203125" bestFit="1" customWidth="1"/>
    <col min="20" max="20" width="6.6640625" bestFit="1" customWidth="1"/>
    <col min="21" max="21" width="8.5" bestFit="1" customWidth="1"/>
    <col min="22" max="22" width="7.83203125" bestFit="1" customWidth="1"/>
    <col min="23" max="23" width="6.6640625" bestFit="1" customWidth="1"/>
  </cols>
  <sheetData>
    <row r="2" spans="2:23">
      <c r="B2" t="s">
        <v>27</v>
      </c>
    </row>
    <row r="4" spans="2:23">
      <c r="B4" s="1"/>
      <c r="C4" t="s">
        <v>20</v>
      </c>
    </row>
    <row r="5" spans="2:23" s="1" customFormat="1">
      <c r="B5" s="1" t="s">
        <v>22</v>
      </c>
      <c r="C5" s="3">
        <v>245.2</v>
      </c>
      <c r="D5" s="3" t="s">
        <v>21</v>
      </c>
      <c r="E5" s="3" t="s">
        <v>10</v>
      </c>
      <c r="F5" s="6">
        <v>490.3</v>
      </c>
      <c r="G5" s="6" t="s">
        <v>21</v>
      </c>
      <c r="H5" s="6" t="s">
        <v>10</v>
      </c>
      <c r="I5" s="10">
        <v>980.7</v>
      </c>
      <c r="J5" s="10" t="s">
        <v>21</v>
      </c>
      <c r="K5" s="10" t="s">
        <v>10</v>
      </c>
      <c r="L5" s="14">
        <v>1961</v>
      </c>
      <c r="M5" s="14" t="s">
        <v>21</v>
      </c>
      <c r="N5" s="14" t="s">
        <v>10</v>
      </c>
      <c r="O5" s="18">
        <v>2942</v>
      </c>
      <c r="P5" s="18" t="s">
        <v>21</v>
      </c>
      <c r="Q5" s="18" t="s">
        <v>10</v>
      </c>
      <c r="R5" s="22">
        <v>4903</v>
      </c>
      <c r="S5" s="22" t="s">
        <v>21</v>
      </c>
      <c r="T5" s="22" t="s">
        <v>10</v>
      </c>
      <c r="U5" s="26">
        <v>9807</v>
      </c>
      <c r="V5" s="26" t="s">
        <v>21</v>
      </c>
      <c r="W5" s="26" t="s">
        <v>10</v>
      </c>
    </row>
    <row r="6" spans="2:23">
      <c r="B6" s="1">
        <v>0.05</v>
      </c>
      <c r="C6" s="33">
        <f>'Polish 0.05'!E16</f>
        <v>0</v>
      </c>
      <c r="D6" s="33">
        <f>'Polish 0.05'!E17</f>
        <v>0</v>
      </c>
      <c r="E6" s="33">
        <f>'Polish 0.05'!E18</f>
        <v>0</v>
      </c>
      <c r="F6" s="34">
        <f>'Polish 0.05'!E28</f>
        <v>0</v>
      </c>
      <c r="G6" s="34">
        <f>'Polish 0.05'!E29</f>
        <v>0</v>
      </c>
      <c r="H6" s="34">
        <f>'Polish 0.05'!E30</f>
        <v>0</v>
      </c>
      <c r="I6" s="35">
        <f>'Polish 0.05'!E40</f>
        <v>0</v>
      </c>
      <c r="J6" s="35">
        <f>'Polish 0.05'!E41</f>
        <v>0</v>
      </c>
      <c r="K6" s="35">
        <f>'Polish 0.05'!E42</f>
        <v>0</v>
      </c>
      <c r="L6" s="36">
        <f>'Polish 0.05'!E52</f>
        <v>0</v>
      </c>
      <c r="M6" s="36">
        <f>'Polish 0.05'!E53</f>
        <v>0</v>
      </c>
      <c r="N6" s="36">
        <f>'Polish 0.05'!E54+'Polish 0.05'!E54</f>
        <v>0</v>
      </c>
      <c r="O6" s="37">
        <f>'Polish 0.05'!E64</f>
        <v>0</v>
      </c>
      <c r="P6" s="37">
        <f>'Polish 0.05'!E65</f>
        <v>0</v>
      </c>
      <c r="Q6" s="37">
        <f>'Polish 0.05'!E66</f>
        <v>0</v>
      </c>
      <c r="R6" s="44">
        <f>'Polish 0.05'!E76</f>
        <v>0.2</v>
      </c>
      <c r="S6" s="44">
        <f>'Polish 0.05'!E77</f>
        <v>2.3333333333333335</v>
      </c>
      <c r="T6" s="44">
        <f>'Polish 0.05'!E78</f>
        <v>0.27322660517925001</v>
      </c>
      <c r="U6" s="39">
        <f>'Polish 0.05'!E88</f>
        <v>0.34285714285714286</v>
      </c>
      <c r="V6" s="39">
        <f>'Polish 0.05'!E89</f>
        <v>6</v>
      </c>
      <c r="W6" s="39">
        <f>'Polish 0.05'!E90</f>
        <v>0.17677669529663689</v>
      </c>
    </row>
    <row r="7" spans="2:23">
      <c r="B7" s="1">
        <v>0.5</v>
      </c>
      <c r="C7" s="33"/>
      <c r="D7" s="33"/>
      <c r="E7" s="33"/>
      <c r="F7" s="34"/>
      <c r="G7" s="34"/>
      <c r="H7" s="34"/>
      <c r="I7" s="35"/>
      <c r="J7" s="35"/>
      <c r="K7" s="35"/>
      <c r="L7" s="36"/>
      <c r="M7" s="36"/>
      <c r="N7" s="36"/>
      <c r="O7" s="37">
        <f>'Polish 0.5'!E16</f>
        <v>0</v>
      </c>
      <c r="P7" s="37">
        <f>'Polish 0.5'!E17</f>
        <v>0</v>
      </c>
      <c r="Q7" s="37">
        <f>'Polish 0.5'!E18</f>
        <v>0</v>
      </c>
      <c r="R7" s="44">
        <f>'Polish 0.5'!E28</f>
        <v>0.14285714285714285</v>
      </c>
      <c r="S7" s="44">
        <f>'Polish 0.5'!E29</f>
        <v>2</v>
      </c>
      <c r="T7" s="44">
        <f>'Polish 0.5'!E30</f>
        <v>0.28259708263021949</v>
      </c>
      <c r="U7" s="39">
        <f>'Polish 0.5'!E40</f>
        <v>0.4</v>
      </c>
      <c r="V7" s="39">
        <f>'Polish 0.5'!E41</f>
        <v>7.1111111111111107</v>
      </c>
      <c r="W7" s="39">
        <f>'Polish 0.5'!E42</f>
        <v>0.33333333333333331</v>
      </c>
    </row>
    <row r="8" spans="2:23">
      <c r="B8" s="1">
        <v>1</v>
      </c>
      <c r="C8" s="33">
        <f>'Polish 1'!E16</f>
        <v>0</v>
      </c>
      <c r="D8" s="33">
        <f>'Polish 1'!E17</f>
        <v>0</v>
      </c>
      <c r="E8" s="33">
        <f>'Polish 1'!E18</f>
        <v>0</v>
      </c>
      <c r="F8" s="45">
        <f>'Polish 1'!E28</f>
        <v>5.7142857142857141E-2</v>
      </c>
      <c r="G8" s="45">
        <f>'Polish 1'!E29</f>
        <v>0.44444444444444442</v>
      </c>
      <c r="H8" s="45">
        <f>'Polish 1'!E30</f>
        <v>0.11023963796102461</v>
      </c>
      <c r="I8" s="35">
        <f>'Polish 1'!E40</f>
        <v>0.14285714285714285</v>
      </c>
      <c r="J8" s="35">
        <f>'Polish 1'!E41</f>
        <v>0.88888888888888884</v>
      </c>
      <c r="K8" s="35">
        <f>'Polish 1'!E42</f>
        <v>0.18162078931419473</v>
      </c>
      <c r="L8" s="36">
        <f>'Polish 1'!E52</f>
        <v>0.31428571428571428</v>
      </c>
      <c r="M8" s="36">
        <f>'Polish 1'!E53</f>
        <v>2.2222222222222223</v>
      </c>
      <c r="N8" s="36">
        <f>'Polish 1'!E54</f>
        <v>0.20833333333333334</v>
      </c>
      <c r="O8" s="37">
        <f>'Polish 1'!E64</f>
        <v>0.4</v>
      </c>
      <c r="P8" s="37">
        <f>'Polish 1'!E65</f>
        <v>3.6666666666666665</v>
      </c>
      <c r="Q8" s="37">
        <f>'Polish 1'!E66</f>
        <v>0.22047927592204919</v>
      </c>
      <c r="R8" s="38">
        <f>'Polish 1'!E76</f>
        <v>0.74285714285714288</v>
      </c>
      <c r="S8" s="38">
        <f>'Polish 1'!E77</f>
        <v>5.1111111111111107</v>
      </c>
      <c r="T8" s="38">
        <f>'Polish 1'!E78</f>
        <v>0.23199018178458419</v>
      </c>
      <c r="U8" s="39">
        <f>'Polish 1'!E88</f>
        <v>0.82857142857142863</v>
      </c>
      <c r="V8" s="39">
        <f>'Polish 1'!E89</f>
        <v>5.5555555555555554</v>
      </c>
      <c r="W8" s="39">
        <f>'Polish 1'!E90</f>
        <v>0.16666666666666671</v>
      </c>
    </row>
    <row r="9" spans="2:23">
      <c r="B9" s="1" t="s">
        <v>26</v>
      </c>
      <c r="C9" s="3">
        <v>245.2</v>
      </c>
      <c r="D9" s="3" t="s">
        <v>21</v>
      </c>
      <c r="E9" s="3" t="s">
        <v>10</v>
      </c>
      <c r="F9" s="6">
        <v>490.3</v>
      </c>
      <c r="G9" s="6" t="s">
        <v>21</v>
      </c>
      <c r="H9" s="6" t="s">
        <v>10</v>
      </c>
      <c r="I9" s="10">
        <v>980.7</v>
      </c>
      <c r="J9" s="10" t="s">
        <v>21</v>
      </c>
      <c r="K9" s="10" t="s">
        <v>10</v>
      </c>
      <c r="L9" s="14">
        <v>1961</v>
      </c>
      <c r="M9" s="14" t="s">
        <v>21</v>
      </c>
      <c r="N9" s="14" t="s">
        <v>10</v>
      </c>
      <c r="O9" s="18">
        <v>2942</v>
      </c>
      <c r="P9" s="18" t="s">
        <v>21</v>
      </c>
      <c r="Q9" s="18" t="s">
        <v>10</v>
      </c>
      <c r="R9" s="22">
        <v>4903</v>
      </c>
      <c r="S9" s="22" t="s">
        <v>21</v>
      </c>
      <c r="T9" s="22" t="s">
        <v>10</v>
      </c>
      <c r="U9" s="26">
        <v>9807</v>
      </c>
      <c r="V9" s="26" t="s">
        <v>21</v>
      </c>
      <c r="W9" s="26" t="s">
        <v>10</v>
      </c>
    </row>
    <row r="10" spans="2:23">
      <c r="B10" s="1">
        <v>0.05</v>
      </c>
      <c r="C10" s="33">
        <f>'Polish 0.05'!I16</f>
        <v>0</v>
      </c>
      <c r="D10" s="33">
        <f>'Polish 0.05'!I17</f>
        <v>0</v>
      </c>
      <c r="E10" s="33">
        <f>'Polish 0.05'!I18</f>
        <v>0</v>
      </c>
      <c r="F10" s="34">
        <f>'Polish 0.05'!I28</f>
        <v>0</v>
      </c>
      <c r="G10" s="34">
        <f>'Polish 0.05'!I29</f>
        <v>0</v>
      </c>
      <c r="H10" s="34">
        <f>'Polish 0.05'!I30</f>
        <v>0</v>
      </c>
      <c r="I10" s="35">
        <f>'Polish 0.05'!I40</f>
        <v>0</v>
      </c>
      <c r="J10" s="35">
        <f>'Polish 0.05'!I41</f>
        <v>0</v>
      </c>
      <c r="K10" s="35">
        <f>'Polish 0.05'!I42</f>
        <v>0</v>
      </c>
      <c r="L10" s="36">
        <f>'Polish 0.05'!I52</f>
        <v>0</v>
      </c>
      <c r="M10" s="36">
        <f>'Polish 0.05'!I53</f>
        <v>0</v>
      </c>
      <c r="N10" s="36">
        <f>'Polish 0.05'!I54</f>
        <v>0</v>
      </c>
      <c r="O10" s="46">
        <f>'Polish 0.05'!I64</f>
        <v>5.7142857142857141E-2</v>
      </c>
      <c r="P10" s="46">
        <f>'Polish 0.05'!I65</f>
        <v>0.66666666666666663</v>
      </c>
      <c r="Q10" s="46">
        <f>'Polish 0.05'!I66</f>
        <v>0.16666666666666666</v>
      </c>
      <c r="R10" s="38">
        <f>'Polish 0.05'!I76</f>
        <v>0.14285714285714285</v>
      </c>
      <c r="S10" s="38">
        <f>'Polish 0.05'!I77</f>
        <v>3.4444444444444446</v>
      </c>
      <c r="T10" s="38">
        <f>'Polish 0.05'!I78</f>
        <v>0.18162078931419473</v>
      </c>
      <c r="U10" s="39">
        <f>'Polish 0.05'!I88</f>
        <v>0.2</v>
      </c>
      <c r="V10" s="39">
        <f>'Polish 0.05'!I89</f>
        <v>8.2222222222222214</v>
      </c>
      <c r="W10" s="39">
        <f>'Polish 0.05'!I90</f>
        <v>0.16666666666666666</v>
      </c>
    </row>
    <row r="11" spans="2:23">
      <c r="B11" s="1">
        <v>0.5</v>
      </c>
      <c r="C11" s="33"/>
      <c r="D11" s="33"/>
      <c r="E11" s="33"/>
      <c r="F11" s="34"/>
      <c r="G11" s="34"/>
      <c r="H11" s="34"/>
      <c r="I11" s="35"/>
      <c r="J11" s="35"/>
      <c r="K11" s="35"/>
      <c r="L11" s="36"/>
      <c r="M11" s="36"/>
      <c r="N11" s="36"/>
      <c r="O11" s="46">
        <f>'Polish 0.5'!I16</f>
        <v>5.7142857142857141E-2</v>
      </c>
      <c r="P11" s="46">
        <f>'Polish 0.5'!I17</f>
        <v>0.66666666666666663</v>
      </c>
      <c r="Q11" s="46">
        <f>'Polish 0.5'!I18</f>
        <v>0.16666666666666666</v>
      </c>
      <c r="R11" s="38">
        <f>'Polish 0.5'!I28</f>
        <v>0.11428571428571428</v>
      </c>
      <c r="S11" s="38">
        <f>'Polish 0.5'!I29</f>
        <v>2.1111111111111112</v>
      </c>
      <c r="T11" s="38">
        <f>'Polish 0.5'!I30</f>
        <v>0.25344843876242579</v>
      </c>
      <c r="U11" s="39">
        <f>'Polish 0.5'!I40</f>
        <v>0.25714285714285712</v>
      </c>
      <c r="V11" s="39">
        <f>'Polish 0.5'!I41</f>
        <v>7.666666666666667</v>
      </c>
      <c r="W11" s="39">
        <f>'Polish 0.5'!I42</f>
        <v>0.21650635094610965</v>
      </c>
    </row>
    <row r="12" spans="2:23">
      <c r="B12" s="1">
        <v>1</v>
      </c>
      <c r="C12" s="47">
        <f>'Polish 1'!I16</f>
        <v>5.7142857142857141E-2</v>
      </c>
      <c r="D12" s="47">
        <f>'Polish 1'!I17</f>
        <v>0.22222222222222221</v>
      </c>
      <c r="E12" s="47">
        <f>'Polish 1'!I18</f>
        <v>0.16666666666666666</v>
      </c>
      <c r="F12" s="34">
        <f>'Polish 1'!I28</f>
        <v>0.2</v>
      </c>
      <c r="G12" s="34">
        <f>'Polish 1'!I29</f>
        <v>1.2222222222222223</v>
      </c>
      <c r="H12" s="34">
        <f>'Polish 1'!I30</f>
        <v>0.27322660517925001</v>
      </c>
      <c r="I12" s="35">
        <f>'Polish 1'!I40</f>
        <v>0.2857142857142857</v>
      </c>
      <c r="J12" s="35">
        <f>'Polish 1'!I41</f>
        <v>2.1111111111111112</v>
      </c>
      <c r="K12" s="35">
        <f>'Polish 1'!I42</f>
        <v>0.23199018178458425</v>
      </c>
      <c r="L12" s="36">
        <f>'Polish 1'!I52</f>
        <v>0.48571428571428571</v>
      </c>
      <c r="M12" s="36">
        <f>'Polish 1'!I53</f>
        <v>4.1111111111111107</v>
      </c>
      <c r="N12" s="36">
        <f>'Polish 1'!I54</f>
        <v>0.19543398999264283</v>
      </c>
      <c r="O12" s="37">
        <f>'Polish 1'!I64</f>
        <v>0.42857142857142855</v>
      </c>
      <c r="P12" s="37">
        <f>'Polish 1'!I65</f>
        <v>4.5555555555555554</v>
      </c>
      <c r="Q12" s="37">
        <f>'Polish 1'!I66</f>
        <v>0.17677669529663689</v>
      </c>
      <c r="R12" s="38">
        <f>'Polish 1'!I76</f>
        <v>0.6</v>
      </c>
      <c r="S12" s="38">
        <f>'Polish 1'!I77</f>
        <v>6.333333333333333</v>
      </c>
      <c r="T12" s="38">
        <f>'Polish 1'!I78</f>
        <v>0.21650635094610965</v>
      </c>
      <c r="U12" s="39">
        <f>'Polish 1'!I88</f>
        <v>0.7142857142857143</v>
      </c>
      <c r="V12" s="39">
        <f>'Polish 1'!I89</f>
        <v>6.333333333333333</v>
      </c>
      <c r="W12" s="39">
        <f>'Polish 1'!I90</f>
        <v>0.16666666666666671</v>
      </c>
    </row>
    <row r="13" spans="2:23" s="51" customFormat="1">
      <c r="B13" s="48" t="s">
        <v>28</v>
      </c>
      <c r="C13" s="54">
        <v>0</v>
      </c>
      <c r="D13" s="54">
        <v>0</v>
      </c>
      <c r="E13" s="52"/>
      <c r="F13" s="54">
        <v>0</v>
      </c>
      <c r="G13" s="54">
        <v>0</v>
      </c>
      <c r="H13" s="52"/>
      <c r="I13" s="54">
        <v>0</v>
      </c>
      <c r="J13" s="54">
        <v>0</v>
      </c>
      <c r="K13" s="52"/>
      <c r="L13" s="54">
        <v>0</v>
      </c>
      <c r="M13" s="54">
        <v>0</v>
      </c>
      <c r="N13" s="52"/>
      <c r="O13" s="52" t="e">
        <f t="shared" ref="D13:V15" si="0">(O10-O6)/O6*100</f>
        <v>#DIV/0!</v>
      </c>
      <c r="P13" s="52" t="e">
        <f t="shared" si="0"/>
        <v>#DIV/0!</v>
      </c>
      <c r="Q13" s="52"/>
      <c r="R13" s="52">
        <f t="shared" si="0"/>
        <v>-28.57142857142858</v>
      </c>
      <c r="S13" s="53">
        <f t="shared" si="0"/>
        <v>47.619047619047613</v>
      </c>
      <c r="T13" s="52"/>
      <c r="U13" s="52">
        <f t="shared" si="0"/>
        <v>-41.666666666666664</v>
      </c>
      <c r="V13" s="53">
        <f t="shared" si="0"/>
        <v>37.037037037037024</v>
      </c>
      <c r="W13" s="52"/>
    </row>
    <row r="14" spans="2:23" s="51" customFormat="1">
      <c r="B14" s="48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 t="e">
        <f t="shared" si="0"/>
        <v>#DIV/0!</v>
      </c>
      <c r="P14" s="52" t="e">
        <f t="shared" si="0"/>
        <v>#DIV/0!</v>
      </c>
      <c r="Q14" s="52"/>
      <c r="R14" s="52">
        <f t="shared" si="0"/>
        <v>-20</v>
      </c>
      <c r="S14" s="53">
        <f t="shared" si="0"/>
        <v>5.555555555555558</v>
      </c>
      <c r="T14" s="52"/>
      <c r="U14" s="52">
        <f t="shared" si="0"/>
        <v>-35.71428571428573</v>
      </c>
      <c r="V14" s="53">
        <f t="shared" si="0"/>
        <v>7.8125000000000098</v>
      </c>
      <c r="W14" s="52"/>
    </row>
    <row r="15" spans="2:23" s="51" customFormat="1">
      <c r="B15" s="48"/>
      <c r="C15" s="52" t="e">
        <f>(C12-C8)/C8*100</f>
        <v>#DIV/0!</v>
      </c>
      <c r="D15" s="52" t="e">
        <f t="shared" si="0"/>
        <v>#DIV/0!</v>
      </c>
      <c r="E15" s="52"/>
      <c r="F15" s="52">
        <f t="shared" si="0"/>
        <v>250.00000000000006</v>
      </c>
      <c r="G15" s="53">
        <f t="shared" si="0"/>
        <v>175.00000000000006</v>
      </c>
      <c r="H15" s="52"/>
      <c r="I15" s="52">
        <f t="shared" si="0"/>
        <v>100</v>
      </c>
      <c r="J15" s="53">
        <f t="shared" si="0"/>
        <v>137.50000000000003</v>
      </c>
      <c r="K15" s="52"/>
      <c r="L15" s="52">
        <f t="shared" si="0"/>
        <v>54.545454545454554</v>
      </c>
      <c r="M15" s="53">
        <f t="shared" si="0"/>
        <v>84.999999999999972</v>
      </c>
      <c r="N15" s="52"/>
      <c r="O15" s="52">
        <f t="shared" si="0"/>
        <v>7.1428571428571317</v>
      </c>
      <c r="P15" s="53">
        <f t="shared" si="0"/>
        <v>24.242424242424242</v>
      </c>
      <c r="Q15" s="52"/>
      <c r="R15" s="52">
        <f t="shared" si="0"/>
        <v>-19.230769230769237</v>
      </c>
      <c r="S15" s="53">
        <f t="shared" si="0"/>
        <v>23.913043478260875</v>
      </c>
      <c r="T15" s="52"/>
      <c r="U15" s="52">
        <f t="shared" si="0"/>
        <v>-13.793103448275865</v>
      </c>
      <c r="V15" s="53">
        <f t="shared" si="0"/>
        <v>13.999999999999998</v>
      </c>
      <c r="W15" s="52"/>
    </row>
    <row r="16" spans="2:23" s="51" customFormat="1">
      <c r="B16" s="48"/>
      <c r="C16" s="49"/>
      <c r="D16" s="49"/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="150" zoomScaleNormal="150" zoomScalePageLayoutView="150" workbookViewId="0">
      <selection activeCell="D2" sqref="D2"/>
    </sheetView>
  </sheetViews>
  <sheetFormatPr baseColWidth="10" defaultRowHeight="15" x14ac:dyDescent="0"/>
  <sheetData>
    <row r="2" spans="2:6">
      <c r="B2" t="s">
        <v>24</v>
      </c>
    </row>
    <row r="4" spans="2:6">
      <c r="B4" s="1" t="s">
        <v>2</v>
      </c>
      <c r="C4" s="1" t="s">
        <v>3</v>
      </c>
      <c r="D4" s="1" t="s">
        <v>17</v>
      </c>
      <c r="E4" s="1" t="s">
        <v>18</v>
      </c>
      <c r="F4" s="1" t="s">
        <v>19</v>
      </c>
    </row>
    <row r="5" spans="2:6">
      <c r="B5" s="16">
        <v>2942</v>
      </c>
      <c r="C5" s="16">
        <v>1</v>
      </c>
      <c r="D5" s="40">
        <v>356.541</v>
      </c>
      <c r="E5" s="40">
        <v>353.10599999999999</v>
      </c>
      <c r="F5" s="40"/>
    </row>
    <row r="6" spans="2:6">
      <c r="B6" s="16">
        <v>2942</v>
      </c>
      <c r="C6" s="16">
        <v>2</v>
      </c>
      <c r="D6" s="40">
        <v>356.18</v>
      </c>
      <c r="E6" s="40">
        <v>346.55599999999998</v>
      </c>
      <c r="F6" s="40"/>
    </row>
    <row r="7" spans="2:6">
      <c r="B7" s="16">
        <v>2942</v>
      </c>
      <c r="C7" s="16">
        <v>3</v>
      </c>
      <c r="D7" s="40">
        <v>352.101</v>
      </c>
      <c r="E7" s="40">
        <v>368.435</v>
      </c>
      <c r="F7" s="40">
        <v>344.42700000000002</v>
      </c>
    </row>
    <row r="8" spans="2:6">
      <c r="B8" s="16">
        <v>2942</v>
      </c>
      <c r="C8" s="16">
        <v>4</v>
      </c>
      <c r="D8" s="40"/>
      <c r="E8" s="40"/>
      <c r="F8" s="40"/>
    </row>
    <row r="9" spans="2:6">
      <c r="B9" s="16">
        <v>2942</v>
      </c>
      <c r="C9" s="16">
        <v>5</v>
      </c>
      <c r="D9" s="40">
        <v>349.73099999999999</v>
      </c>
      <c r="E9" s="40">
        <v>333.94</v>
      </c>
      <c r="F9" s="40">
        <v>354.03</v>
      </c>
    </row>
    <row r="10" spans="2:6">
      <c r="B10" s="16">
        <v>2942</v>
      </c>
      <c r="C10" s="16">
        <v>6</v>
      </c>
      <c r="D10" s="40">
        <v>349.791</v>
      </c>
      <c r="E10" s="40">
        <v>353.88900000000001</v>
      </c>
      <c r="F10" s="40"/>
    </row>
    <row r="11" spans="2:6">
      <c r="B11" s="16">
        <v>2942</v>
      </c>
      <c r="C11" s="16">
        <v>7</v>
      </c>
      <c r="D11" s="40"/>
      <c r="E11" s="40">
        <v>355.637</v>
      </c>
      <c r="F11" s="40"/>
    </row>
    <row r="12" spans="2:6">
      <c r="B12" s="16">
        <v>2942</v>
      </c>
      <c r="C12" s="16">
        <v>8</v>
      </c>
      <c r="D12" s="40"/>
      <c r="E12" s="40"/>
      <c r="F12" s="40">
        <v>325.62200000000001</v>
      </c>
    </row>
    <row r="13" spans="2:6">
      <c r="B13" s="16">
        <v>2942</v>
      </c>
      <c r="C13" s="16">
        <v>9</v>
      </c>
      <c r="D13" s="40">
        <v>354.63299999999998</v>
      </c>
      <c r="E13" s="40">
        <v>356.702</v>
      </c>
      <c r="F13" s="40"/>
    </row>
    <row r="14" spans="2:6">
      <c r="B14" s="16"/>
      <c r="C14" s="18" t="s">
        <v>9</v>
      </c>
      <c r="D14" s="41">
        <f>AVERAGE(D5:D13)</f>
        <v>353.16283333333331</v>
      </c>
      <c r="E14" s="41">
        <f>AVERAGE(E5:E13)</f>
        <v>352.60928571428576</v>
      </c>
      <c r="F14" s="41">
        <f>AVERAGE(F5:F13)</f>
        <v>341.35966666666667</v>
      </c>
    </row>
    <row r="15" spans="2:6">
      <c r="B15" s="16"/>
      <c r="C15" s="18" t="s">
        <v>10</v>
      </c>
      <c r="D15" s="41">
        <f>STDEV(D5:D13)</f>
        <v>3.064340869855485</v>
      </c>
      <c r="E15" s="41">
        <f>STDEV(E5:E13)</f>
        <v>10.515381491166259</v>
      </c>
      <c r="F15" s="41">
        <f>STDEV(F5:F13)</f>
        <v>14.450260078397649</v>
      </c>
    </row>
    <row r="16" spans="2:6">
      <c r="B16" s="24">
        <v>9807</v>
      </c>
      <c r="C16" s="24">
        <v>1</v>
      </c>
      <c r="D16" s="42">
        <v>1088.1669999999999</v>
      </c>
      <c r="E16" s="42">
        <v>1069.021</v>
      </c>
      <c r="F16" s="42">
        <v>1087.163</v>
      </c>
    </row>
    <row r="17" spans="2:6">
      <c r="B17" s="24">
        <v>9807</v>
      </c>
      <c r="C17" s="24">
        <v>2</v>
      </c>
      <c r="D17" s="42">
        <v>1084.953</v>
      </c>
      <c r="E17" s="42">
        <v>1104.6410000000001</v>
      </c>
      <c r="F17" s="42">
        <v>1108.1369999999999</v>
      </c>
    </row>
    <row r="18" spans="2:6">
      <c r="B18" s="24">
        <v>9807</v>
      </c>
      <c r="C18" s="24">
        <v>3</v>
      </c>
      <c r="D18" s="42">
        <v>1098.5340000000001</v>
      </c>
      <c r="E18" s="42">
        <v>1087.163</v>
      </c>
      <c r="F18" s="42"/>
    </row>
    <row r="19" spans="2:6">
      <c r="B19" s="24">
        <v>9807</v>
      </c>
      <c r="C19" s="24">
        <v>4</v>
      </c>
      <c r="D19" s="42">
        <v>1094.2139999999999</v>
      </c>
      <c r="E19" s="42">
        <v>1090.6379999999999</v>
      </c>
      <c r="F19" s="42">
        <v>989.625</v>
      </c>
    </row>
    <row r="20" spans="2:6">
      <c r="B20" s="24">
        <v>9807</v>
      </c>
      <c r="C20" s="24">
        <v>5</v>
      </c>
      <c r="D20" s="42">
        <v>1096.163</v>
      </c>
      <c r="E20" s="42">
        <v>1111.3710000000001</v>
      </c>
      <c r="F20" s="42"/>
    </row>
    <row r="21" spans="2:6">
      <c r="B21" s="24">
        <v>9807</v>
      </c>
      <c r="C21" s="24">
        <v>6</v>
      </c>
      <c r="D21" s="42">
        <v>1123.646</v>
      </c>
      <c r="E21" s="42">
        <v>964.85299999999995</v>
      </c>
      <c r="F21" s="42">
        <v>1128.95</v>
      </c>
    </row>
    <row r="22" spans="2:6">
      <c r="B22" s="24">
        <v>9807</v>
      </c>
      <c r="C22" s="24">
        <v>7</v>
      </c>
      <c r="D22" s="42">
        <v>1036.133</v>
      </c>
      <c r="E22" s="42">
        <v>1091.04</v>
      </c>
      <c r="F22" s="42">
        <v>1086.7809999999999</v>
      </c>
    </row>
    <row r="23" spans="2:6">
      <c r="B23" s="24">
        <v>9807</v>
      </c>
      <c r="C23" s="24">
        <v>8</v>
      </c>
      <c r="D23" s="42">
        <v>938.053</v>
      </c>
      <c r="E23" s="42">
        <v>1099.2570000000001</v>
      </c>
      <c r="F23" s="42">
        <v>1050.0160000000001</v>
      </c>
    </row>
    <row r="24" spans="2:6">
      <c r="B24" s="24">
        <v>9807</v>
      </c>
      <c r="C24" s="24">
        <v>9</v>
      </c>
      <c r="D24" s="42">
        <v>1091.5820000000001</v>
      </c>
      <c r="E24" s="42">
        <v>990.68899999999996</v>
      </c>
      <c r="F24" s="42">
        <v>1100.703</v>
      </c>
    </row>
    <row r="25" spans="2:6">
      <c r="B25" s="24"/>
      <c r="C25" s="26" t="s">
        <v>9</v>
      </c>
      <c r="D25" s="43">
        <f>AVERAGE(D16:D24)</f>
        <v>1072.3827777777778</v>
      </c>
      <c r="E25" s="43">
        <f t="shared" ref="E25:F25" si="0">AVERAGE(E16:E24)</f>
        <v>1067.6303333333335</v>
      </c>
      <c r="F25" s="43">
        <f t="shared" si="0"/>
        <v>1078.7678571428571</v>
      </c>
    </row>
    <row r="26" spans="2:6">
      <c r="B26" s="24"/>
      <c r="C26" s="26" t="s">
        <v>10</v>
      </c>
      <c r="D26" s="43">
        <f>STDEV(D16:D24)</f>
        <v>55.326534646085001</v>
      </c>
      <c r="E26" s="43">
        <f t="shared" ref="E26" si="1">STDEV(E16:E24)</f>
        <v>52.710595085333679</v>
      </c>
      <c r="F26" s="43">
        <f t="shared" ref="F26" si="2">STDEV(F16:F24)</f>
        <v>46.133414601669394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2"/>
  <sheetViews>
    <sheetView tabSelected="1" zoomScale="150" zoomScaleNormal="150" zoomScalePageLayoutView="150" workbookViewId="0">
      <selection activeCell="W28" sqref="W28"/>
    </sheetView>
  </sheetViews>
  <sheetFormatPr baseColWidth="10" defaultColWidth="8.83203125" defaultRowHeight="15" x14ac:dyDescent="0"/>
  <cols>
    <col min="17" max="17" width="11.5" style="51" bestFit="1" customWidth="1"/>
    <col min="18" max="18" width="8.83203125" style="51"/>
  </cols>
  <sheetData>
    <row r="3" spans="2:29">
      <c r="B3" t="s">
        <v>33</v>
      </c>
      <c r="Q3" s="55"/>
      <c r="R3" s="55" t="s">
        <v>34</v>
      </c>
      <c r="X3" t="s">
        <v>35</v>
      </c>
    </row>
    <row r="4" spans="2:29">
      <c r="E4">
        <v>1</v>
      </c>
      <c r="I4">
        <v>0.5</v>
      </c>
      <c r="M4">
        <v>0.05</v>
      </c>
      <c r="Q4" s="56"/>
      <c r="R4" s="56"/>
    </row>
    <row r="5" spans="2:29">
      <c r="E5" s="57" t="s">
        <v>29</v>
      </c>
      <c r="F5" s="57" t="s">
        <v>30</v>
      </c>
      <c r="G5" s="57" t="s">
        <v>31</v>
      </c>
      <c r="H5" s="58" t="s">
        <v>32</v>
      </c>
      <c r="I5" s="57" t="s">
        <v>29</v>
      </c>
      <c r="J5" s="57" t="s">
        <v>30</v>
      </c>
      <c r="K5" s="57" t="s">
        <v>31</v>
      </c>
      <c r="L5" s="58" t="s">
        <v>32</v>
      </c>
      <c r="M5" s="57" t="s">
        <v>29</v>
      </c>
      <c r="N5" s="57" t="s">
        <v>30</v>
      </c>
      <c r="O5" s="57" t="s">
        <v>31</v>
      </c>
      <c r="P5" s="59" t="s">
        <v>32</v>
      </c>
      <c r="Q5" s="60"/>
      <c r="R5" s="60"/>
      <c r="S5" s="61" t="s">
        <v>29</v>
      </c>
      <c r="T5" s="57" t="s">
        <v>30</v>
      </c>
      <c r="U5" s="57" t="s">
        <v>31</v>
      </c>
      <c r="V5" s="58" t="s">
        <v>32</v>
      </c>
      <c r="W5" s="60"/>
      <c r="Y5" s="61" t="s">
        <v>29</v>
      </c>
      <c r="Z5" s="57" t="s">
        <v>30</v>
      </c>
      <c r="AA5" s="57" t="s">
        <v>31</v>
      </c>
      <c r="AB5" s="58" t="s">
        <v>32</v>
      </c>
    </row>
    <row r="6" spans="2:29">
      <c r="E6" s="62" t="s">
        <v>36</v>
      </c>
      <c r="F6" s="62" t="s">
        <v>36</v>
      </c>
      <c r="G6" s="62" t="s">
        <v>37</v>
      </c>
      <c r="H6" s="63" t="s">
        <v>38</v>
      </c>
      <c r="I6" s="62" t="s">
        <v>36</v>
      </c>
      <c r="J6" s="62" t="s">
        <v>36</v>
      </c>
      <c r="K6" s="62" t="s">
        <v>37</v>
      </c>
      <c r="L6" s="63" t="s">
        <v>38</v>
      </c>
      <c r="M6" s="62" t="s">
        <v>36</v>
      </c>
      <c r="N6" s="62" t="s">
        <v>36</v>
      </c>
      <c r="O6" s="62" t="s">
        <v>37</v>
      </c>
      <c r="P6" s="64" t="s">
        <v>38</v>
      </c>
      <c r="Q6" s="60"/>
      <c r="R6" s="60"/>
      <c r="S6" s="65" t="s">
        <v>36</v>
      </c>
      <c r="T6" s="62" t="s">
        <v>36</v>
      </c>
      <c r="U6" s="62" t="s">
        <v>37</v>
      </c>
      <c r="V6" s="63" t="s">
        <v>38</v>
      </c>
      <c r="W6" s="60"/>
      <c r="Y6" s="65" t="s">
        <v>36</v>
      </c>
      <c r="Z6" s="62" t="s">
        <v>36</v>
      </c>
      <c r="AA6" s="62" t="s">
        <v>37</v>
      </c>
      <c r="AB6" s="63" t="s">
        <v>38</v>
      </c>
    </row>
    <row r="7" spans="2:29">
      <c r="C7">
        <v>9807</v>
      </c>
      <c r="D7">
        <v>1</v>
      </c>
      <c r="E7" s="66">
        <v>7.7890323944300538E-2</v>
      </c>
      <c r="F7" s="66">
        <v>10.818500413734</v>
      </c>
      <c r="G7" s="66">
        <v>1193.2712442480718</v>
      </c>
      <c r="H7" s="67">
        <v>0.11377770646899865</v>
      </c>
      <c r="I7" s="68">
        <v>8.2515677532014331E-2</v>
      </c>
      <c r="J7" s="68">
        <v>20.196799596305937</v>
      </c>
      <c r="K7" s="68">
        <v>950.48514099059321</v>
      </c>
      <c r="L7" s="69">
        <v>0.2910785555524209</v>
      </c>
      <c r="M7" s="70">
        <v>5.8628669037078127E-2</v>
      </c>
      <c r="N7" s="70">
        <v>25.803601602092385</v>
      </c>
      <c r="O7" s="70">
        <v>482.32351577573667</v>
      </c>
      <c r="P7" s="71">
        <v>0.38308148156801947</v>
      </c>
      <c r="Q7" s="55">
        <v>2942</v>
      </c>
      <c r="R7" s="55">
        <v>1</v>
      </c>
      <c r="S7" s="72">
        <v>1.2142392395728063E-2</v>
      </c>
      <c r="T7" s="72">
        <v>0.65970004925475223</v>
      </c>
      <c r="U7" s="72">
        <v>1497.9091531378604</v>
      </c>
      <c r="V7" s="73">
        <v>5.4458362548583938E-3</v>
      </c>
      <c r="W7" s="55">
        <v>2942</v>
      </c>
      <c r="X7" s="55">
        <v>1</v>
      </c>
      <c r="Y7" s="74">
        <v>5.8516002910331252E-2</v>
      </c>
      <c r="Z7" s="74">
        <v>1.1674992492771707</v>
      </c>
      <c r="AA7" s="74">
        <v>1059.5057999865999</v>
      </c>
      <c r="AB7" s="75">
        <v>5.4476173125090899E-3</v>
      </c>
      <c r="AC7" s="55"/>
    </row>
    <row r="8" spans="2:29">
      <c r="D8">
        <v>2</v>
      </c>
      <c r="E8" s="66">
        <v>7.3714240873591783E-2</v>
      </c>
      <c r="F8" s="66">
        <v>16.497098840773106</v>
      </c>
      <c r="G8" s="66">
        <v>1462.9112609051056</v>
      </c>
      <c r="H8" s="67">
        <v>0.41630502743272157</v>
      </c>
      <c r="I8" s="68">
        <v>8.0894231729970026E-2</v>
      </c>
      <c r="J8" s="68">
        <v>21.106698113726452</v>
      </c>
      <c r="K8" s="68">
        <v>1492.2699180780064</v>
      </c>
      <c r="L8" s="69">
        <v>0.63637715330783351</v>
      </c>
      <c r="M8" s="70">
        <v>5.7849926196781462E-2</v>
      </c>
      <c r="N8" s="70">
        <v>1.9757999325520359</v>
      </c>
      <c r="O8" s="70">
        <v>705.12830129144936</v>
      </c>
      <c r="P8" s="76">
        <v>1.1829371856154403E-2</v>
      </c>
      <c r="Q8" s="77"/>
      <c r="R8" s="55">
        <v>2</v>
      </c>
      <c r="S8" s="72">
        <v>4.5209741599358436E-2</v>
      </c>
      <c r="T8" s="72">
        <v>3.0791998142376542</v>
      </c>
      <c r="U8" s="72">
        <v>1657.9952838914164</v>
      </c>
      <c r="V8" s="78">
        <v>2.9207618449879291E-2</v>
      </c>
      <c r="W8" s="77"/>
      <c r="X8" s="55">
        <v>2</v>
      </c>
      <c r="Y8" s="74">
        <v>5.5950041801232649E-2</v>
      </c>
      <c r="Z8" s="74">
        <v>1.1795000318670645</v>
      </c>
      <c r="AA8" s="74">
        <v>774.73810431956372</v>
      </c>
      <c r="AB8" s="75">
        <v>3.3562414744188196E-3</v>
      </c>
      <c r="AC8" s="55"/>
    </row>
    <row r="9" spans="2:29">
      <c r="D9">
        <v>3</v>
      </c>
      <c r="E9" s="66">
        <v>7.0443108554271897E-2</v>
      </c>
      <c r="F9" s="66">
        <v>25.21170063118916</v>
      </c>
      <c r="G9" s="66">
        <v>1640.6915626682355</v>
      </c>
      <c r="H9" s="67">
        <v>0.9342138296395277</v>
      </c>
      <c r="I9" s="68">
        <v>0.10861924694621936</v>
      </c>
      <c r="J9" s="68">
        <v>26.986699594999664</v>
      </c>
      <c r="K9" s="68">
        <v>2142.2719863964803</v>
      </c>
      <c r="L9" s="68">
        <v>5.9087146610976271</v>
      </c>
      <c r="M9" s="70">
        <v>4.3303070080435532E-2</v>
      </c>
      <c r="N9" s="70">
        <v>0.94309996256924933</v>
      </c>
      <c r="O9" s="70">
        <v>425.8536370658685</v>
      </c>
      <c r="P9" s="79">
        <v>1.3768383478471868E-3</v>
      </c>
      <c r="Q9" s="80"/>
      <c r="R9" s="55">
        <v>3</v>
      </c>
      <c r="S9" s="72">
        <v>1.2987948435852326E-2</v>
      </c>
      <c r="T9" s="72">
        <v>0.84459998106467538</v>
      </c>
      <c r="U9" s="72">
        <v>1148.9124263490974</v>
      </c>
      <c r="V9" s="73">
        <v>3.099170158610498E-3</v>
      </c>
      <c r="W9" s="80"/>
      <c r="X9" s="55">
        <v>3</v>
      </c>
      <c r="Y9" s="74">
        <v>5.788215355194818E-2</v>
      </c>
      <c r="Z9" s="74">
        <v>1.9670005713123828</v>
      </c>
      <c r="AA9" s="74">
        <v>824.69180897192166</v>
      </c>
      <c r="AB9" s="75">
        <v>3.0171983280657955E-3</v>
      </c>
      <c r="AC9" s="55"/>
    </row>
    <row r="10" spans="2:29">
      <c r="D10">
        <v>4</v>
      </c>
      <c r="E10" s="66">
        <v>0.36263614461847166</v>
      </c>
      <c r="F10" s="66">
        <v>12.633899132197257</v>
      </c>
      <c r="G10" s="66">
        <v>2861.0613597429892</v>
      </c>
      <c r="H10" s="66">
        <v>2.2774194015748241</v>
      </c>
      <c r="I10" s="68">
        <v>6.35225075434937E-2</v>
      </c>
      <c r="J10" s="68">
        <v>22.833299226476811</v>
      </c>
      <c r="K10" s="68">
        <v>537.60313849275167</v>
      </c>
      <c r="L10" s="69">
        <v>0.79548773365140724</v>
      </c>
      <c r="M10" s="70">
        <v>6.2344363956122875E-2</v>
      </c>
      <c r="N10" s="70">
        <v>16.68010008870624</v>
      </c>
      <c r="O10" s="70">
        <v>881.8864627101334</v>
      </c>
      <c r="P10" s="70">
        <v>1.3769958824823032</v>
      </c>
      <c r="Q10" s="81"/>
      <c r="R10" s="55">
        <v>4</v>
      </c>
      <c r="S10" s="72">
        <v>1.252152539528658E-2</v>
      </c>
      <c r="T10" s="72">
        <v>0.54320003073371481</v>
      </c>
      <c r="U10" s="72">
        <v>1278.4856139225096</v>
      </c>
      <c r="V10" s="73">
        <v>3.3498110929810476E-3</v>
      </c>
      <c r="W10" s="81"/>
      <c r="X10" s="55">
        <v>4</v>
      </c>
      <c r="Y10" s="74">
        <v>5.4255889134972229E-2</v>
      </c>
      <c r="Z10" s="74">
        <v>1.5325003914767876</v>
      </c>
      <c r="AA10" s="74">
        <v>883.27428383903623</v>
      </c>
      <c r="AB10" s="75">
        <v>5.8215769193090683E-3</v>
      </c>
      <c r="AC10" s="55"/>
    </row>
    <row r="11" spans="2:29">
      <c r="D11">
        <v>5</v>
      </c>
      <c r="E11" s="66">
        <v>0.1018595296103279</v>
      </c>
      <c r="F11" s="66">
        <v>19.728200641111471</v>
      </c>
      <c r="G11" s="66">
        <v>1183.5119223503834</v>
      </c>
      <c r="H11" s="66">
        <v>1.3289708959725188</v>
      </c>
      <c r="I11" s="68">
        <v>5.6491994958984888E-2</v>
      </c>
      <c r="J11" s="68">
        <v>26.920399250229821</v>
      </c>
      <c r="K11" s="68">
        <v>460.6504050602021</v>
      </c>
      <c r="L11" s="69">
        <v>0.32311618460848313</v>
      </c>
      <c r="M11" s="70">
        <v>4.7670534252964962E-2</v>
      </c>
      <c r="N11" s="70">
        <v>10.744500286818948</v>
      </c>
      <c r="O11" s="70">
        <v>737.22014277939104</v>
      </c>
      <c r="P11" s="76">
        <v>4.3283111496823734E-2</v>
      </c>
      <c r="Q11" s="77"/>
      <c r="R11" s="55">
        <v>5</v>
      </c>
      <c r="S11" s="72">
        <v>2.6339084083337284E-2</v>
      </c>
      <c r="T11" s="72">
        <v>5.6298003983101808</v>
      </c>
      <c r="U11" s="72">
        <v>1438.0665341393931</v>
      </c>
      <c r="V11" s="78">
        <v>3.0680012244131971E-2</v>
      </c>
      <c r="W11" s="77"/>
      <c r="X11" s="55">
        <v>5</v>
      </c>
      <c r="Y11" s="74">
        <v>5.2014154696554266E-2</v>
      </c>
      <c r="Z11" s="74">
        <v>1.7325000953860581</v>
      </c>
      <c r="AA11" s="74">
        <v>742.23200397201083</v>
      </c>
      <c r="AB11" s="75">
        <v>6.5583523613284012E-3</v>
      </c>
      <c r="AC11" s="55"/>
    </row>
    <row r="12" spans="2:29">
      <c r="D12">
        <v>6</v>
      </c>
      <c r="E12" s="66">
        <v>0.11263309631911224</v>
      </c>
      <c r="F12" s="66">
        <v>29.398501283139922</v>
      </c>
      <c r="G12" s="66">
        <v>2751.2026850956418</v>
      </c>
      <c r="H12" s="82">
        <v>11.096365599660619</v>
      </c>
      <c r="I12" s="68">
        <v>0.42804373405640239</v>
      </c>
      <c r="J12" s="68">
        <v>12.314599189267028</v>
      </c>
      <c r="K12" s="68">
        <v>1321.5167219872735</v>
      </c>
      <c r="L12" s="68">
        <v>2.583159503986336</v>
      </c>
      <c r="M12" s="70">
        <v>4.2291599457398049E-2</v>
      </c>
      <c r="N12" s="70">
        <v>1.1498000276333187</v>
      </c>
      <c r="O12" s="70">
        <v>801.58327852321793</v>
      </c>
      <c r="P12" s="79">
        <v>3.6638152993249129E-3</v>
      </c>
      <c r="Q12" s="80"/>
      <c r="R12" s="55">
        <v>6</v>
      </c>
      <c r="S12" s="72">
        <v>1.1765611638739716E-2</v>
      </c>
      <c r="T12" s="72">
        <v>0.54480000244438997</v>
      </c>
      <c r="U12" s="72">
        <v>1359.3446996176199</v>
      </c>
      <c r="V12" s="73">
        <v>3.7895915902075306E-3</v>
      </c>
      <c r="W12" s="80"/>
      <c r="X12" s="55">
        <v>6</v>
      </c>
      <c r="Y12" s="74">
        <v>5.2632889143907312E-2</v>
      </c>
      <c r="Z12" s="74">
        <v>1.1884999366884585</v>
      </c>
      <c r="AA12" s="74">
        <v>778.76318440028456</v>
      </c>
      <c r="AB12" s="75">
        <v>5.4458326341724206E-3</v>
      </c>
      <c r="AC12" s="55"/>
    </row>
    <row r="13" spans="2:29">
      <c r="D13">
        <v>7</v>
      </c>
      <c r="E13" s="66">
        <v>7.0406796336998853E-2</v>
      </c>
      <c r="F13" s="66">
        <v>12.660198990488425</v>
      </c>
      <c r="G13" s="66">
        <v>1202.086853186277</v>
      </c>
      <c r="H13" s="67">
        <v>0.11872122601521107</v>
      </c>
      <c r="I13" s="68">
        <v>5.634094177641167E-2</v>
      </c>
      <c r="J13" s="68">
        <v>1.6556000446144026</v>
      </c>
      <c r="K13" s="68">
        <v>607.28678732441495</v>
      </c>
      <c r="L13" s="83">
        <v>5.8516848282887945E-3</v>
      </c>
      <c r="M13" s="70">
        <v>0.11728731276789928</v>
      </c>
      <c r="N13" s="70">
        <v>21.660600395989604</v>
      </c>
      <c r="O13" s="70">
        <v>384.51382715855891</v>
      </c>
      <c r="P13" s="71">
        <v>0.69089611193046818</v>
      </c>
      <c r="Q13" s="84"/>
      <c r="R13" s="55">
        <v>7</v>
      </c>
      <c r="S13" s="72">
        <v>1.1592441246156559E-2</v>
      </c>
      <c r="T13" s="72">
        <v>0.43329998788976809</v>
      </c>
      <c r="U13" s="72">
        <v>1346.8396272447942</v>
      </c>
      <c r="V13" s="73">
        <v>3.9668123740606021E-3</v>
      </c>
      <c r="W13" s="84"/>
      <c r="X13" s="55">
        <v>7</v>
      </c>
      <c r="Y13" s="74">
        <v>5.1533589931771179E-2</v>
      </c>
      <c r="Z13" s="74">
        <v>1.4300003385869786</v>
      </c>
      <c r="AA13" s="74">
        <v>871.39205179095541</v>
      </c>
      <c r="AB13" s="75">
        <v>4.0942292113905765E-3</v>
      </c>
      <c r="AC13" s="55"/>
    </row>
    <row r="14" spans="2:29">
      <c r="D14">
        <v>8</v>
      </c>
      <c r="E14" s="66">
        <v>0.41746432145868356</v>
      </c>
      <c r="F14" s="66">
        <v>22.148598873172887</v>
      </c>
      <c r="G14" s="66">
        <v>5892.6922582053749</v>
      </c>
      <c r="H14" s="66">
        <v>6.4561660247951149</v>
      </c>
      <c r="I14" s="68">
        <v>5.0772888740618964E-2</v>
      </c>
      <c r="J14" s="68">
        <v>1.1667000308079878</v>
      </c>
      <c r="K14" s="68">
        <v>581.53891855874758</v>
      </c>
      <c r="L14" s="83">
        <v>4.0619110887536447E-3</v>
      </c>
      <c r="M14" s="70">
        <v>0.86033251767504892</v>
      </c>
      <c r="N14" s="70">
        <v>20.702700567198917</v>
      </c>
      <c r="O14" s="70">
        <v>6254.2872998585726</v>
      </c>
      <c r="P14" s="70">
        <v>9.3619823634141426</v>
      </c>
      <c r="Q14" s="81"/>
      <c r="R14" s="55">
        <v>8</v>
      </c>
      <c r="S14" s="72">
        <v>1.8517395935938447E-2</v>
      </c>
      <c r="T14" s="72">
        <v>0.54869997256901115</v>
      </c>
      <c r="U14" s="72">
        <v>2194.4867693927586</v>
      </c>
      <c r="V14" s="78">
        <v>1.0761918418975114E-2</v>
      </c>
      <c r="W14" s="81"/>
      <c r="X14" s="55">
        <v>8</v>
      </c>
      <c r="Y14" s="74">
        <v>5.6288724971639906E-2</v>
      </c>
      <c r="Z14" s="74">
        <v>2.2705007722834125</v>
      </c>
      <c r="AA14" s="74">
        <v>963.62311584847509</v>
      </c>
      <c r="AB14" s="85">
        <v>1.1349072972743457E-2</v>
      </c>
      <c r="AC14" s="55"/>
    </row>
    <row r="15" spans="2:29">
      <c r="D15">
        <v>9</v>
      </c>
      <c r="E15" s="66">
        <v>6.9811869885393646E-2</v>
      </c>
      <c r="F15" s="66">
        <v>2.3146999410528224</v>
      </c>
      <c r="G15" s="66">
        <v>1281.0161730248446</v>
      </c>
      <c r="H15" s="86">
        <v>3.2583992610928592E-2</v>
      </c>
      <c r="I15" s="68">
        <v>0.10340999173180337</v>
      </c>
      <c r="J15" s="68">
        <v>23.389498892356642</v>
      </c>
      <c r="K15" s="68">
        <v>1504.5829248612222</v>
      </c>
      <c r="L15" s="68">
        <v>6.7529357183096224</v>
      </c>
      <c r="M15" s="70">
        <v>5.7149518036058951E-2</v>
      </c>
      <c r="N15" s="70">
        <v>23.221798983286135</v>
      </c>
      <c r="O15" s="70">
        <v>630.51722365066792</v>
      </c>
      <c r="P15" s="71">
        <v>0.54793293983050906</v>
      </c>
      <c r="Q15" s="84"/>
      <c r="R15" s="55">
        <v>9</v>
      </c>
      <c r="S15" s="72">
        <v>1.5820454901748965E-2</v>
      </c>
      <c r="T15" s="72">
        <v>0.60730002360287472</v>
      </c>
      <c r="U15" s="72">
        <v>1426.7774228307451</v>
      </c>
      <c r="V15" s="73">
        <v>6.5590894049298853E-3</v>
      </c>
      <c r="W15" s="84"/>
      <c r="X15" s="55">
        <v>9</v>
      </c>
      <c r="Y15" s="74">
        <v>5.242682766085429E-2</v>
      </c>
      <c r="Z15" s="74">
        <v>7.8215007306425832</v>
      </c>
      <c r="AA15" s="74">
        <v>945.44340946940645</v>
      </c>
      <c r="AB15" s="85">
        <v>8.6561637758564736E-2</v>
      </c>
      <c r="AC15" s="55"/>
    </row>
    <row r="16" spans="2:29">
      <c r="E16" s="66"/>
      <c r="F16" s="66"/>
      <c r="G16" s="66"/>
      <c r="H16" s="86"/>
      <c r="I16" s="68"/>
      <c r="J16" s="68"/>
      <c r="K16" s="68"/>
      <c r="L16" s="68"/>
      <c r="M16" s="70"/>
      <c r="N16" s="70"/>
      <c r="O16" s="70"/>
      <c r="P16" s="71"/>
      <c r="Q16" s="84"/>
      <c r="R16" s="87">
        <v>10</v>
      </c>
      <c r="S16" s="72">
        <v>1.4769983474751011E-2</v>
      </c>
      <c r="T16" s="72">
        <v>0.89579998530098237</v>
      </c>
      <c r="U16" s="72">
        <v>1391.6067761982597</v>
      </c>
      <c r="V16" s="73">
        <v>5.0197728313521317E-3</v>
      </c>
      <c r="W16" s="84"/>
      <c r="X16" s="87">
        <v>10</v>
      </c>
      <c r="Y16" s="74">
        <v>5.6500758936785765E-2</v>
      </c>
      <c r="Z16" s="74">
        <v>1.3250000847619958</v>
      </c>
      <c r="AA16" s="74">
        <v>780.88281670113872</v>
      </c>
      <c r="AB16" s="75">
        <v>5.336243190931178E-3</v>
      </c>
      <c r="AC16" s="55"/>
    </row>
    <row r="17" spans="3:28">
      <c r="E17" s="66"/>
      <c r="F17" s="66"/>
      <c r="G17" s="66"/>
      <c r="H17" s="86"/>
      <c r="I17" s="68"/>
      <c r="J17" s="68"/>
      <c r="K17" s="68"/>
      <c r="L17" s="68"/>
      <c r="M17" s="70"/>
      <c r="N17" s="70"/>
      <c r="O17" s="70"/>
      <c r="P17" s="71"/>
      <c r="Q17" s="84"/>
      <c r="R17" s="87"/>
      <c r="S17" s="72"/>
      <c r="T17" s="72"/>
      <c r="U17" s="72"/>
      <c r="V17" s="73"/>
      <c r="Y17" s="88"/>
      <c r="Z17" s="88"/>
      <c r="AA17" s="88"/>
      <c r="AB17" s="88"/>
    </row>
    <row r="18" spans="3:28">
      <c r="C18">
        <v>2942</v>
      </c>
      <c r="D18">
        <v>1</v>
      </c>
      <c r="E18" s="66">
        <v>3.785425756272446E-2</v>
      </c>
      <c r="F18" s="66">
        <v>1.7761999515641946</v>
      </c>
      <c r="G18" s="66">
        <v>1349.9769640365439</v>
      </c>
      <c r="H18" s="86">
        <v>3.1185024816216877E-2</v>
      </c>
      <c r="I18" s="68">
        <v>1.746097223433845E-2</v>
      </c>
      <c r="J18" s="68">
        <v>2.3965999389474746</v>
      </c>
      <c r="K18" s="68">
        <v>1003.201636458297</v>
      </c>
      <c r="L18" s="89">
        <v>3.4914631495902571E-2</v>
      </c>
      <c r="M18" s="70">
        <v>1.5193969021069655E-2</v>
      </c>
      <c r="N18" s="70">
        <v>1.6802000573079567</v>
      </c>
      <c r="O18" s="70">
        <v>791.28935470493911</v>
      </c>
      <c r="P18" s="76">
        <v>1.1996327423511088E-2</v>
      </c>
      <c r="Q18" s="87">
        <v>4903</v>
      </c>
      <c r="R18" s="55">
        <v>1</v>
      </c>
      <c r="S18" s="72">
        <v>1.4779465934140517E-2</v>
      </c>
      <c r="T18" s="72">
        <v>0.51500001063686796</v>
      </c>
      <c r="U18" s="72">
        <v>801.25788383947463</v>
      </c>
      <c r="V18" s="73">
        <v>2.0137316327057952E-3</v>
      </c>
      <c r="W18" s="87">
        <v>9807</v>
      </c>
      <c r="X18" s="55">
        <v>1</v>
      </c>
      <c r="Y18" s="74">
        <v>7.7517371083670072E-2</v>
      </c>
      <c r="Z18" s="74">
        <v>27.475498427520506</v>
      </c>
      <c r="AA18" s="74">
        <v>920.29460310475565</v>
      </c>
      <c r="AB18" s="90">
        <v>0.23426495733493069</v>
      </c>
    </row>
    <row r="19" spans="3:28">
      <c r="D19">
        <v>2</v>
      </c>
      <c r="E19" s="66">
        <v>5.9963674119459881E-2</v>
      </c>
      <c r="F19" s="66">
        <v>15.910900401649997</v>
      </c>
      <c r="G19" s="66">
        <v>1582.5175441285637</v>
      </c>
      <c r="H19" s="66">
        <v>1.023241535741469</v>
      </c>
      <c r="I19" s="68">
        <v>2.5533153039363227E-2</v>
      </c>
      <c r="J19" s="68">
        <v>1.7095999282901175</v>
      </c>
      <c r="K19" s="68">
        <v>816.67010840364117</v>
      </c>
      <c r="L19" s="89">
        <v>1.153023549661647E-2</v>
      </c>
      <c r="M19" s="70">
        <v>2.086098361016776E-2</v>
      </c>
      <c r="N19" s="70">
        <v>0.95710004188731546</v>
      </c>
      <c r="O19" s="70">
        <v>748.02738702698377</v>
      </c>
      <c r="P19" s="79">
        <v>2.5800633725112654E-3</v>
      </c>
      <c r="Q19" s="80"/>
      <c r="R19" s="55">
        <v>2</v>
      </c>
      <c r="S19" s="72">
        <v>2.1094960705989409E-2</v>
      </c>
      <c r="T19" s="72">
        <v>0.50040000587614486</v>
      </c>
      <c r="U19" s="72">
        <v>769.00915453335836</v>
      </c>
      <c r="V19" s="73">
        <v>1.9894393779682495E-3</v>
      </c>
      <c r="W19" s="80"/>
      <c r="X19" s="55">
        <v>2</v>
      </c>
      <c r="Y19" s="74">
        <v>0.10117013494450762</v>
      </c>
      <c r="Z19" s="74">
        <v>26.829498892766424</v>
      </c>
      <c r="AA19" s="74">
        <v>1979.4792306825532</v>
      </c>
      <c r="AB19" s="74">
        <v>6.7282274055775151</v>
      </c>
    </row>
    <row r="20" spans="3:28">
      <c r="D20">
        <v>3</v>
      </c>
      <c r="E20" s="66">
        <v>4.0025353297744981E-2</v>
      </c>
      <c r="F20" s="66">
        <v>1.7897000361699611</v>
      </c>
      <c r="G20" s="66">
        <v>1178.1341384231289</v>
      </c>
      <c r="H20" s="86">
        <v>1.4584063566332794E-2</v>
      </c>
      <c r="I20" s="68">
        <v>3.327301033958107E-2</v>
      </c>
      <c r="J20" s="68">
        <v>4.2244000724167563</v>
      </c>
      <c r="K20" s="68">
        <v>2003.9385321247255</v>
      </c>
      <c r="L20" s="69">
        <v>0.11735280422599681</v>
      </c>
      <c r="M20" s="70">
        <v>1.4314412512760447E-2</v>
      </c>
      <c r="N20" s="70">
        <v>1.3809999472869094</v>
      </c>
      <c r="O20" s="70">
        <v>842.36952450081696</v>
      </c>
      <c r="P20" s="79">
        <v>5.0047813000546615E-3</v>
      </c>
      <c r="Q20" s="80"/>
      <c r="R20" s="55">
        <v>3</v>
      </c>
      <c r="S20" s="72">
        <v>2.0005081591304742E-2</v>
      </c>
      <c r="T20" s="72">
        <v>0.36060001207260939</v>
      </c>
      <c r="U20" s="72">
        <v>919.29502314947126</v>
      </c>
      <c r="V20" s="73">
        <v>2.1145330085545755E-3</v>
      </c>
      <c r="W20" s="80"/>
      <c r="X20" s="55">
        <v>3</v>
      </c>
      <c r="Y20" s="74">
        <v>6.8229129547109718E-2</v>
      </c>
      <c r="Z20" s="74">
        <v>1.2754990166286007</v>
      </c>
      <c r="AA20" s="74">
        <v>903.98754157567009</v>
      </c>
      <c r="AB20" s="75">
        <v>3.8560670498672955E-3</v>
      </c>
    </row>
    <row r="21" spans="3:28">
      <c r="D21">
        <v>4</v>
      </c>
      <c r="E21" s="66">
        <v>3.4312257320502589E-2</v>
      </c>
      <c r="F21" s="66">
        <v>1.7456000023230445</v>
      </c>
      <c r="G21" s="66">
        <v>1077.896293993291</v>
      </c>
      <c r="H21" s="86">
        <v>1.1431805733783884E-2</v>
      </c>
      <c r="I21" s="68">
        <v>2.765195001199304E-2</v>
      </c>
      <c r="J21" s="68">
        <v>4.5225001485960092</v>
      </c>
      <c r="K21" s="68">
        <v>1495.8265552841517</v>
      </c>
      <c r="L21" s="69">
        <v>0.11326327536419911</v>
      </c>
      <c r="M21" s="70">
        <v>1.9389694100797897E-2</v>
      </c>
      <c r="N21" s="70">
        <v>1.0005999229178997</v>
      </c>
      <c r="O21" s="70">
        <v>791.48799890765633</v>
      </c>
      <c r="P21" s="79">
        <v>3.0948571009141723E-3</v>
      </c>
      <c r="Q21" s="80"/>
      <c r="R21" s="55">
        <v>4</v>
      </c>
      <c r="S21" s="72">
        <v>1.8069671746193776E-2</v>
      </c>
      <c r="T21" s="72">
        <v>0.57779999451668118</v>
      </c>
      <c r="U21" s="72">
        <v>1072.7794579084846</v>
      </c>
      <c r="V21" s="73">
        <v>2.9644069555516683E-3</v>
      </c>
      <c r="W21" s="80"/>
      <c r="X21" s="55">
        <v>4</v>
      </c>
      <c r="Y21" s="74">
        <v>0.11734308166327267</v>
      </c>
      <c r="Z21" s="74">
        <v>26.584999432088807</v>
      </c>
      <c r="AA21" s="74">
        <v>1246.4599872705087</v>
      </c>
      <c r="AB21" s="74">
        <v>1.8825369984945706</v>
      </c>
    </row>
    <row r="22" spans="3:28">
      <c r="D22">
        <v>5</v>
      </c>
      <c r="E22" s="66">
        <v>4.4695559707439221E-2</v>
      </c>
      <c r="F22" s="66">
        <v>2.5014001039380673</v>
      </c>
      <c r="G22" s="66">
        <v>1243.3079288201316</v>
      </c>
      <c r="H22" s="86">
        <v>1.7538807430397485E-2</v>
      </c>
      <c r="I22" s="68">
        <v>4.1387293285834743E-2</v>
      </c>
      <c r="J22" s="68">
        <v>14.87480039941147</v>
      </c>
      <c r="K22" s="68">
        <v>727.56554610262287</v>
      </c>
      <c r="L22" s="69">
        <v>0.9354212273308482</v>
      </c>
      <c r="M22" s="70">
        <v>1.4198342334656527E-2</v>
      </c>
      <c r="N22" s="70">
        <v>0.96679991656856146</v>
      </c>
      <c r="O22" s="70">
        <v>774.76379124166533</v>
      </c>
      <c r="P22" s="79">
        <v>3.0581570835792604E-3</v>
      </c>
      <c r="Q22" s="80"/>
      <c r="R22" s="55">
        <v>5</v>
      </c>
      <c r="S22" s="72">
        <v>1.7709767521118972E-2</v>
      </c>
      <c r="T22" s="72">
        <v>1.0748999557108618</v>
      </c>
      <c r="U22" s="72">
        <v>830.64534354503371</v>
      </c>
      <c r="V22" s="73">
        <v>3.5738108754397313E-3</v>
      </c>
      <c r="W22" s="80"/>
      <c r="X22" s="55">
        <v>5</v>
      </c>
      <c r="Y22" s="74">
        <v>7.6899640125212554E-2</v>
      </c>
      <c r="Z22" s="74">
        <v>0.48099900595843792</v>
      </c>
      <c r="AA22" s="74">
        <v>905.43058950013392</v>
      </c>
      <c r="AB22" s="75">
        <v>3.050852909078472E-3</v>
      </c>
    </row>
    <row r="23" spans="3:28">
      <c r="D23">
        <v>6</v>
      </c>
      <c r="E23" s="66">
        <v>4.6416167019916514E-2</v>
      </c>
      <c r="F23" s="66">
        <v>1.6254000456683571</v>
      </c>
      <c r="G23" s="66">
        <v>1178.3981733315643</v>
      </c>
      <c r="H23" s="86">
        <v>1.4532578760819259E-2</v>
      </c>
      <c r="I23" s="68">
        <v>2.7123482293601554E-2</v>
      </c>
      <c r="J23" s="68">
        <v>6.8579001890611835</v>
      </c>
      <c r="K23" s="68">
        <v>949.33200005182562</v>
      </c>
      <c r="L23" s="89">
        <v>8.6925033049962019E-2</v>
      </c>
      <c r="M23" s="70">
        <v>1.58746576778394E-2</v>
      </c>
      <c r="N23" s="70">
        <v>1.3873000170860905</v>
      </c>
      <c r="O23" s="70">
        <v>798.99731775657915</v>
      </c>
      <c r="P23" s="79">
        <v>3.1480353477366663E-3</v>
      </c>
      <c r="Q23" s="80"/>
      <c r="R23" s="55">
        <v>6</v>
      </c>
      <c r="S23" s="72">
        <v>2.430778152479271E-2</v>
      </c>
      <c r="T23" s="72">
        <v>0.41399999872737681</v>
      </c>
      <c r="U23" s="72">
        <v>1016.6876368980699</v>
      </c>
      <c r="V23" s="73">
        <v>3.0131203471241985E-3</v>
      </c>
      <c r="W23" s="80"/>
      <c r="X23" s="55">
        <v>6</v>
      </c>
      <c r="Y23" s="74">
        <v>7.4816587387175171E-2</v>
      </c>
      <c r="Z23" s="74">
        <v>25.649500457802787</v>
      </c>
      <c r="AA23" s="74">
        <v>1165.261931662134</v>
      </c>
      <c r="AB23" s="74">
        <v>2.6696626606834708</v>
      </c>
    </row>
    <row r="24" spans="3:28">
      <c r="D24">
        <v>7</v>
      </c>
      <c r="E24" s="66">
        <v>4.0822114328080618E-2</v>
      </c>
      <c r="F24" s="66">
        <v>2.3893999241408892</v>
      </c>
      <c r="G24" s="66">
        <v>1281.0484560434986</v>
      </c>
      <c r="H24" s="86">
        <v>2.1415561832093699E-2</v>
      </c>
      <c r="I24" s="68">
        <v>1.7917946689783526E-2</v>
      </c>
      <c r="J24" s="68">
        <v>1.7153000726466416</v>
      </c>
      <c r="K24" s="68">
        <v>830.35761711478904</v>
      </c>
      <c r="L24" s="83">
        <v>8.3731852462862744E-3</v>
      </c>
      <c r="M24" s="70">
        <v>1.6304186330594723E-2</v>
      </c>
      <c r="N24" s="70">
        <v>1.7935999494511634</v>
      </c>
      <c r="O24" s="70">
        <v>773.11818064537533</v>
      </c>
      <c r="P24" s="79">
        <v>4.9579458137256616E-3</v>
      </c>
      <c r="Q24" s="80"/>
      <c r="R24" s="55">
        <v>7</v>
      </c>
      <c r="S24" s="72">
        <v>2.1306735331238003E-2</v>
      </c>
      <c r="T24" s="72">
        <v>1.2633998949240777</v>
      </c>
      <c r="U24" s="72">
        <v>959.07040406504609</v>
      </c>
      <c r="V24" s="78">
        <v>1.2284128362257674E-2</v>
      </c>
      <c r="W24" s="80"/>
      <c r="X24" s="55">
        <v>7</v>
      </c>
      <c r="Y24" s="74">
        <v>6.9351627242898645E-2</v>
      </c>
      <c r="Z24" s="74">
        <v>1.0325002222089097</v>
      </c>
      <c r="AA24" s="74">
        <v>888.01272351731575</v>
      </c>
      <c r="AB24" s="75">
        <v>3.4144266256752598E-3</v>
      </c>
    </row>
    <row r="25" spans="3:28">
      <c r="D25">
        <v>8</v>
      </c>
      <c r="E25" s="66">
        <v>3.3785705741388922E-2</v>
      </c>
      <c r="F25" s="66">
        <v>2.1128998923813924</v>
      </c>
      <c r="G25" s="66">
        <v>1082.8316758679437</v>
      </c>
      <c r="H25" s="86">
        <v>1.3415986267629521E-2</v>
      </c>
      <c r="I25" s="68">
        <v>1.9358970719743462E-2</v>
      </c>
      <c r="J25" s="68">
        <v>1.5072999985932256</v>
      </c>
      <c r="K25" s="68">
        <v>772.93336520636035</v>
      </c>
      <c r="L25" s="89">
        <v>1.1264227458378739E-2</v>
      </c>
      <c r="M25" s="70">
        <v>2.2661672323750399E-2</v>
      </c>
      <c r="N25" s="70">
        <v>1.356300003862998</v>
      </c>
      <c r="O25" s="70">
        <v>692.87319737507494</v>
      </c>
      <c r="P25" s="79">
        <v>3.2130927070914694E-3</v>
      </c>
      <c r="Q25" s="80"/>
      <c r="R25" s="55">
        <v>8</v>
      </c>
      <c r="S25" s="72">
        <v>1.631263975337556E-2</v>
      </c>
      <c r="T25" s="72">
        <v>1.3454000509227626</v>
      </c>
      <c r="U25" s="72">
        <v>803.75124040257811</v>
      </c>
      <c r="V25" s="73">
        <v>3.6732660021228103E-3</v>
      </c>
      <c r="W25" s="80"/>
      <c r="X25" s="55">
        <v>8</v>
      </c>
      <c r="Y25" s="74">
        <v>0.12247944440731048</v>
      </c>
      <c r="Z25" s="74">
        <v>25.244000426027924</v>
      </c>
      <c r="AA25" s="74">
        <v>2921.5559716672187</v>
      </c>
      <c r="AB25" s="91">
        <v>13.633490416880775</v>
      </c>
    </row>
    <row r="26" spans="3:28">
      <c r="D26">
        <v>9</v>
      </c>
      <c r="E26" s="66">
        <v>4.4332584482472528E-2</v>
      </c>
      <c r="F26" s="66">
        <v>1.4307998981166747</v>
      </c>
      <c r="G26" s="66">
        <v>1415.2493220316367</v>
      </c>
      <c r="H26" s="86">
        <v>2.2578094502185175E-2</v>
      </c>
      <c r="I26" s="68">
        <v>1.7457413825590202E-2</v>
      </c>
      <c r="J26" s="68">
        <v>1.8118000753020169</v>
      </c>
      <c r="K26" s="68">
        <v>754.12751386586604</v>
      </c>
      <c r="L26" s="89">
        <v>1.2344023299162066E-2</v>
      </c>
      <c r="M26" s="70">
        <v>1.6477042074099776E-2</v>
      </c>
      <c r="N26" s="70">
        <v>1.1984000138909323</v>
      </c>
      <c r="O26" s="70">
        <v>755.18438169353465</v>
      </c>
      <c r="P26" s="79">
        <v>5.5321197278370704E-3</v>
      </c>
      <c r="Q26" s="80"/>
      <c r="R26" s="55">
        <v>9</v>
      </c>
      <c r="S26" s="72">
        <v>1.7142214263262099E-2</v>
      </c>
      <c r="T26" s="72">
        <v>0.57400001196583617</v>
      </c>
      <c r="U26" s="72">
        <v>882.49677478269052</v>
      </c>
      <c r="V26" s="73">
        <v>2.7576842128633761E-3</v>
      </c>
      <c r="W26" s="80"/>
      <c r="X26" s="55">
        <v>9</v>
      </c>
      <c r="Y26" s="74">
        <v>8.0258348993696618E-2</v>
      </c>
      <c r="Z26" s="74">
        <v>25.592000383767299</v>
      </c>
      <c r="AA26" s="74">
        <v>840.83475916080056</v>
      </c>
      <c r="AB26" s="90">
        <v>0.10423101639281906</v>
      </c>
    </row>
    <row r="27" spans="3:28">
      <c r="E27" s="66"/>
      <c r="F27" s="66"/>
      <c r="G27" s="66"/>
      <c r="H27" s="86"/>
      <c r="I27" s="68"/>
      <c r="J27" s="68"/>
      <c r="K27" s="68"/>
      <c r="L27" s="89"/>
      <c r="M27" s="70"/>
      <c r="N27" s="70"/>
      <c r="O27" s="70"/>
      <c r="P27" s="79"/>
      <c r="Q27" s="80"/>
      <c r="R27" s="87">
        <v>10</v>
      </c>
      <c r="S27" s="72">
        <v>2.6981657291976918E-2</v>
      </c>
      <c r="T27" s="72">
        <v>0.50820000296880607</v>
      </c>
      <c r="U27" s="72">
        <v>1024.9353443650905</v>
      </c>
      <c r="V27" s="73">
        <v>2.8705078265691686E-3</v>
      </c>
      <c r="W27" s="80"/>
      <c r="X27" s="87">
        <v>10</v>
      </c>
      <c r="Y27" s="74">
        <v>8.6554804733224966E-2</v>
      </c>
      <c r="Z27" s="74">
        <v>26.797499231179245</v>
      </c>
      <c r="AA27" s="74">
        <v>1839.2827798359026</v>
      </c>
      <c r="AB27" s="74">
        <v>3.3303674231460736</v>
      </c>
    </row>
    <row r="28" spans="3:28">
      <c r="D28" t="s">
        <v>9</v>
      </c>
      <c r="E28" s="92">
        <f>AVERAGE(E7:E26)</f>
        <v>9.661483917671565E-2</v>
      </c>
      <c r="F28" s="92">
        <f t="shared" ref="F28:P28" si="0">AVERAGE(F7:F26)</f>
        <v>10.149649944600647</v>
      </c>
      <c r="G28" s="92">
        <f t="shared" si="0"/>
        <v>1714.322545339068</v>
      </c>
      <c r="H28" s="92">
        <f t="shared" si="0"/>
        <v>1.3302470646011888</v>
      </c>
      <c r="I28" s="93">
        <f t="shared" si="0"/>
        <v>6.9876411525319329E-2</v>
      </c>
      <c r="J28" s="93">
        <f t="shared" si="0"/>
        <v>10.89947193122498</v>
      </c>
      <c r="K28" s="93">
        <f t="shared" si="0"/>
        <v>1052.8977120201098</v>
      </c>
      <c r="L28" s="93">
        <f t="shared" si="0"/>
        <v>1.0351206527443402</v>
      </c>
      <c r="M28" s="94">
        <f t="shared" si="0"/>
        <v>8.3451803969195854E-2</v>
      </c>
      <c r="N28" s="94">
        <f t="shared" si="0"/>
        <v>7.4779612065059258</v>
      </c>
      <c r="O28" s="94">
        <f t="shared" si="0"/>
        <v>1015.0791568147902</v>
      </c>
      <c r="P28" s="94">
        <f t="shared" si="0"/>
        <v>0.69242373867236406</v>
      </c>
      <c r="Q28" s="95"/>
      <c r="R28" t="s">
        <v>9</v>
      </c>
      <c r="S28" s="96">
        <f>AVERAGE(S7:S27)</f>
        <v>1.89688277385145E-2</v>
      </c>
      <c r="T28" s="96">
        <f t="shared" ref="T28:V28" si="1">AVERAGE(T7:T27)</f>
        <v>1.0460050091865014</v>
      </c>
      <c r="U28" s="97">
        <f t="shared" si="1"/>
        <v>1191.0176285106877</v>
      </c>
      <c r="V28" s="97">
        <f t="shared" si="1"/>
        <v>6.956713071057186E-3</v>
      </c>
      <c r="W28" s="95"/>
      <c r="X28" t="s">
        <v>9</v>
      </c>
      <c r="Y28" s="98">
        <f>AVERAGE(Y7:Y27)</f>
        <v>7.1131060143403785E-2</v>
      </c>
      <c r="Z28" s="98">
        <f t="shared" ref="Z28:AB28" si="2">AVERAGE(Z7:Z27)</f>
        <v>10.428824884911592</v>
      </c>
      <c r="AA28" s="99">
        <f t="shared" si="2"/>
        <v>1111.7573348638193</v>
      </c>
      <c r="AB28" s="99">
        <f t="shared" si="2"/>
        <v>1.4365045113629105</v>
      </c>
    </row>
    <row r="29" spans="3:28">
      <c r="D29" t="s">
        <v>10</v>
      </c>
      <c r="E29" s="92">
        <f>STDEV(E7:E26)</f>
        <v>0.10950435329658442</v>
      </c>
      <c r="F29" s="92">
        <f t="shared" ref="F29:P29" si="3">STDEV(F7:F26)</f>
        <v>9.466711173457556</v>
      </c>
      <c r="G29" s="92">
        <f t="shared" si="3"/>
        <v>1161.8597016957672</v>
      </c>
      <c r="H29" s="92">
        <f t="shared" si="3"/>
        <v>2.8905154737562868</v>
      </c>
      <c r="I29" s="93">
        <f t="shared" si="3"/>
        <v>9.4069266053101008E-2</v>
      </c>
      <c r="J29" s="93">
        <f t="shared" si="3"/>
        <v>10.046809679935585</v>
      </c>
      <c r="K29" s="93">
        <f t="shared" si="3"/>
        <v>496.82250826298286</v>
      </c>
      <c r="L29" s="93">
        <f t="shared" si="3"/>
        <v>2.0297644833356792</v>
      </c>
      <c r="M29" s="94">
        <f t="shared" si="3"/>
        <v>0.19571844958579354</v>
      </c>
      <c r="N29" s="94">
        <f t="shared" si="3"/>
        <v>9.4311365858363754</v>
      </c>
      <c r="O29" s="94">
        <f t="shared" si="3"/>
        <v>1315.025917589373</v>
      </c>
      <c r="P29" s="94">
        <f t="shared" si="3"/>
        <v>2.1941008882990407</v>
      </c>
      <c r="Q29" s="95"/>
      <c r="R29" t="s">
        <v>10</v>
      </c>
      <c r="S29" s="97">
        <f>STDEV(S7:S27)</f>
        <v>7.7289444927671168E-3</v>
      </c>
      <c r="T29" s="97">
        <f t="shared" ref="T29:V29" si="4">STDEV(T7:T27)</f>
        <v>1.2353233680200386</v>
      </c>
      <c r="U29" s="97">
        <f t="shared" si="4"/>
        <v>358.55780497825003</v>
      </c>
      <c r="V29" s="97">
        <f t="shared" si="4"/>
        <v>8.3174191701880871E-3</v>
      </c>
      <c r="W29" s="95"/>
      <c r="X29" t="s">
        <v>10</v>
      </c>
      <c r="Y29" s="100">
        <f>STDEV(Y7:Y27)</f>
        <v>2.1546499387381818E-2</v>
      </c>
      <c r="Z29" s="100">
        <f t="shared" ref="Z29:AB29" si="5">STDEV(Z7:Z27)</f>
        <v>12.054556312937288</v>
      </c>
      <c r="AA29" s="100">
        <f t="shared" si="5"/>
        <v>539.96519195575979</v>
      </c>
      <c r="AB29" s="100">
        <f t="shared" si="5"/>
        <v>3.3380280639765942</v>
      </c>
    </row>
    <row r="30" spans="3:28"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S30" s="101">
        <v>0.5</v>
      </c>
      <c r="T30" s="102">
        <v>0.05</v>
      </c>
      <c r="U30" s="103">
        <v>0.5</v>
      </c>
      <c r="V30" s="102">
        <v>0.05</v>
      </c>
      <c r="Y30" s="101">
        <v>0.5</v>
      </c>
      <c r="Z30" s="104">
        <v>1</v>
      </c>
      <c r="AA30" s="103">
        <v>0.5</v>
      </c>
      <c r="AB30" s="8">
        <v>1</v>
      </c>
    </row>
    <row r="31" spans="3:28">
      <c r="S31" t="s">
        <v>39</v>
      </c>
      <c r="Y31" t="s">
        <v>40</v>
      </c>
    </row>
    <row r="32" spans="3:28">
      <c r="S32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Polish 0.05</vt:lpstr>
      <vt:lpstr>Polish 0.5</vt:lpstr>
      <vt:lpstr>Polish 1</vt:lpstr>
      <vt:lpstr>Averages</vt:lpstr>
      <vt:lpstr>Areas</vt:lpstr>
      <vt:lpstr>Roughness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2017-06-27T13:22:25Z</dcterms:created>
  <dcterms:modified xsi:type="dcterms:W3CDTF">2017-07-10T13:58:09Z</dcterms:modified>
</cp:coreProperties>
</file>