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brynn\Desktop\"/>
    </mc:Choice>
  </mc:AlternateContent>
  <xr:revisionPtr revIDLastSave="0" documentId="13_ncr:1_{5CCBA950-DC97-4BD5-BD07-AC0AB5D055E4}" xr6:coauthVersionLast="45" xr6:coauthVersionMax="45" xr10:uidLastSave="{00000000-0000-0000-0000-000000000000}"/>
  <bookViews>
    <workbookView xWindow="-120" yWindow="-120" windowWidth="20730" windowHeight="11760" firstSheet="2" activeTab="5" xr2:uid="{00000000-000D-0000-FFFF-FFFF00000000}"/>
  </bookViews>
  <sheets>
    <sheet name="Kickstarter Projects" sheetId="1" r:id="rId1"/>
    <sheet name="Category &amp; Outcome" sheetId="3" r:id="rId2"/>
    <sheet name="Sub-Category &amp; Outcome" sheetId="4" r:id="rId3"/>
    <sheet name="Date Created Conversion" sheetId="5" r:id="rId4"/>
    <sheet name="Bonus 1" sheetId="6" r:id="rId5"/>
    <sheet name="Bonus 2" sheetId="7" r:id="rId6"/>
  </sheets>
  <definedNames>
    <definedName name="_xlnm._FilterDatabase" localSheetId="0" hidden="1">'Kickstarter Projects'!$F$1:$F$4115</definedName>
    <definedName name="Slicer_Category">#N/A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K24" i="7" l="1"/>
  <c r="K23" i="7"/>
  <c r="K22" i="7"/>
  <c r="K21" i="7"/>
  <c r="K20" i="7"/>
  <c r="K19" i="7"/>
  <c r="K15" i="7"/>
  <c r="K14" i="7"/>
  <c r="K13" i="7"/>
  <c r="K12" i="7"/>
  <c r="K11" i="7"/>
  <c r="K10" i="7"/>
  <c r="D13" i="6"/>
  <c r="D12" i="6"/>
  <c r="D11" i="6"/>
  <c r="D10" i="6"/>
  <c r="D9" i="6"/>
  <c r="D8" i="6"/>
  <c r="D7" i="6"/>
  <c r="D6" i="6"/>
  <c r="D5" i="6"/>
  <c r="D4" i="6"/>
  <c r="D3" i="6"/>
  <c r="D2" i="6"/>
  <c r="C13" i="6"/>
  <c r="C12" i="6"/>
  <c r="C11" i="6"/>
  <c r="C10" i="6"/>
  <c r="C9" i="6"/>
  <c r="C8" i="6"/>
  <c r="C7" i="6"/>
  <c r="C6" i="6"/>
  <c r="C5" i="6"/>
  <c r="C4" i="6"/>
  <c r="C3" i="6"/>
  <c r="B3" i="6"/>
  <c r="C2" i="6"/>
  <c r="C14" i="6" s="1"/>
  <c r="B2" i="6"/>
  <c r="B13" i="6"/>
  <c r="B4" i="6"/>
  <c r="B5" i="6"/>
  <c r="B6" i="6"/>
  <c r="B7" i="6"/>
  <c r="E7" i="6" s="1"/>
  <c r="B8" i="6"/>
  <c r="E8" i="6" s="1"/>
  <c r="B9" i="6"/>
  <c r="E9" i="6" s="1"/>
  <c r="B10" i="6"/>
  <c r="B11" i="6"/>
  <c r="B1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2" i="1"/>
  <c r="D14" i="6" l="1"/>
  <c r="B14" i="6"/>
  <c r="G8" i="6"/>
  <c r="H8" i="6"/>
  <c r="H7" i="6"/>
  <c r="H9" i="6"/>
  <c r="G7" i="6"/>
  <c r="H11" i="6"/>
  <c r="G9" i="6"/>
  <c r="E2" i="6"/>
  <c r="G2" i="6" s="1"/>
  <c r="E10" i="6"/>
  <c r="F10" i="6" s="1"/>
  <c r="E3" i="6"/>
  <c r="F3" i="6" s="1"/>
  <c r="E13" i="6"/>
  <c r="G13" i="6" s="1"/>
  <c r="F9" i="6"/>
  <c r="E4" i="6"/>
  <c r="F4" i="6" s="1"/>
  <c r="E12" i="6"/>
  <c r="G12" i="6" s="1"/>
  <c r="F8" i="6"/>
  <c r="E5" i="6"/>
  <c r="F5" i="6" s="1"/>
  <c r="E11" i="6"/>
  <c r="G11" i="6" s="1"/>
  <c r="F7" i="6"/>
  <c r="E6" i="6"/>
  <c r="H6" i="6" s="1"/>
  <c r="H5" i="6" l="1"/>
  <c r="G10" i="6"/>
  <c r="H10" i="6"/>
  <c r="G5" i="6"/>
  <c r="H4" i="6"/>
  <c r="H2" i="6"/>
  <c r="E14" i="6"/>
  <c r="F11" i="6"/>
  <c r="G6" i="6"/>
  <c r="G4" i="6"/>
  <c r="H13" i="6"/>
  <c r="F6" i="6"/>
  <c r="H3" i="6"/>
  <c r="F12" i="6"/>
  <c r="F13" i="6"/>
  <c r="G3" i="6"/>
  <c r="H12" i="6"/>
  <c r="F2" i="6"/>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2" i="1"/>
  <c r="Q4" i="1" s="1"/>
  <c r="Q3" i="1"/>
  <c r="R2"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alcChain>
</file>

<file path=xl/sharedStrings.xml><?xml version="1.0" encoding="utf-8"?>
<sst xmlns="http://schemas.openxmlformats.org/spreadsheetml/2006/main" count="32264" uniqueCount="8407">
  <si>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</si>
  <si>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</si>
  <si>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</si>
  <si>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</si>
  <si>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</si>
  <si>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</si>
  <si>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</si>
  <si>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</si>
  <si>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</si>
  <si>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</si>
  <si>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</si>
  <si>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</si>
  <si>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</si>
  <si>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</si>
  <si>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</si>
  <si>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</si>
  <si>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</si>
  <si>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</si>
  <si>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</si>
  <si>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</si>
  <si>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</si>
  <si>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</si>
  <si>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</si>
  <si>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</si>
  <si>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</si>
  <si>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</si>
  <si>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</si>
  <si>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</si>
  <si>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</si>
  <si>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</si>
  <si>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</si>
  <si>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</si>
  <si>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</si>
  <si>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</si>
  <si>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</si>
  <si>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</si>
  <si>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</si>
  <si>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</si>
  <si>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</si>
  <si>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</si>
  <si>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</si>
  <si>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</si>
  <si>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</si>
  <si>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</si>
  <si>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</si>
  <si>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</si>
  <si>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</si>
  <si>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</si>
  <si>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</si>
  <si>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</si>
  <si>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</si>
  <si>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</si>
  <si>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</si>
  <si>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</si>
  <si>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</si>
  <si>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</si>
  <si>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</si>
  <si>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</si>
  <si>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</si>
  <si>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</si>
  <si>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</si>
  <si>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</si>
  <si>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</si>
  <si>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</si>
  <si>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</si>
  <si>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</si>
  <si>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</si>
  <si>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</si>
  <si>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</si>
  <si>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</si>
  <si>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</si>
  <si>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</si>
  <si>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</si>
  <si>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</si>
  <si>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</si>
  <si>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</si>
  <si>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</si>
  <si>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</si>
  <si>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</si>
  <si>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</si>
  <si>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</si>
  <si>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</si>
  <si>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</si>
  <si>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</si>
  <si>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</si>
  <si>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</si>
  <si>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</si>
  <si>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</si>
  <si>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</si>
  <si>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</si>
  <si>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</si>
  <si>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</si>
  <si>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</si>
  <si>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</si>
  <si>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</si>
  <si>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</si>
  <si>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</si>
  <si>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</si>
  <si>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</si>
  <si>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</si>
  <si>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</si>
  <si>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</si>
  <si>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</si>
  <si>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</si>
  <si>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</si>
  <si>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</si>
  <si>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</si>
  <si>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</si>
  <si>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</si>
  <si>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</si>
  <si>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</si>
  <si>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</si>
  <si>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</si>
  <si>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</si>
  <si>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</si>
  <si>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</si>
  <si>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</si>
  <si>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</si>
  <si>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</si>
  <si>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</si>
  <si>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</si>
  <si>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</si>
  <si>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</si>
  <si>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</si>
  <si>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</si>
  <si>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</si>
  <si>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</si>
  <si>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</si>
  <si>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</si>
  <si>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</si>
  <si>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</si>
  <si>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</si>
  <si>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</si>
  <si>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</si>
  <si>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</si>
  <si>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</si>
  <si>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</si>
  <si>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</si>
  <si>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</si>
  <si>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</si>
  <si>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</si>
  <si>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</si>
  <si>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</si>
  <si>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</si>
  <si>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</si>
  <si>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</si>
  <si>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</si>
  <si>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</si>
  <si>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</si>
  <si>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</si>
  <si>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</si>
  <si>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</si>
  <si>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</si>
  <si>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</si>
  <si>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</si>
  <si>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</si>
  <si>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</si>
  <si>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</si>
  <si>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</si>
  <si>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</si>
  <si>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</si>
  <si>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</si>
  <si>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</si>
  <si>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</si>
  <si>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</si>
  <si>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</si>
  <si>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</si>
  <si>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</si>
  <si>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</si>
  <si>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</si>
  <si>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</si>
  <si>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</si>
  <si>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</si>
  <si>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</si>
  <si>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</si>
  <si>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</si>
  <si>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</si>
  <si>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</si>
  <si>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</si>
  <si>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</si>
  <si>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</si>
  <si>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</si>
  <si>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</si>
  <si>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</si>
  <si>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</si>
  <si>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</si>
  <si>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</si>
  <si>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</si>
  <si>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</si>
  <si>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</si>
  <si>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</si>
  <si>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</si>
  <si>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</si>
  <si>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</si>
  <si>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</si>
  <si>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</si>
  <si>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</si>
  <si>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</si>
  <si>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</si>
  <si>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</si>
  <si>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</si>
  <si>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</si>
  <si>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</si>
  <si>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</si>
  <si>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</si>
  <si>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</si>
  <si>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</si>
  <si>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</si>
  <si>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</si>
  <si>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</si>
  <si>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</si>
  <si>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</si>
  <si>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</si>
  <si>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</si>
  <si>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</si>
  <si>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</si>
  <si>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</si>
  <si>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</si>
  <si>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</si>
  <si>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</si>
  <si>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</si>
  <si>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</si>
  <si>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</si>
  <si>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</si>
  <si>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</si>
  <si>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</si>
  <si>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</si>
  <si>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</si>
  <si>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</si>
  <si>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</si>
  <si>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</si>
  <si>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</si>
  <si>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</si>
  <si>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</si>
  <si>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</si>
  <si>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</si>
  <si>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</si>
  <si>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</si>
  <si>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</si>
  <si>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</si>
  <si>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</si>
  <si>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</si>
  <si>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</si>
  <si>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</si>
  <si>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</si>
  <si>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</si>
  <si>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</si>
  <si>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</si>
  <si>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</si>
  <si>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</si>
  <si>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</si>
  <si>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</si>
  <si>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</si>
  <si>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</si>
  <si>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</si>
  <si>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</si>
  <si>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</si>
  <si>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</si>
  <si>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</si>
  <si>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</si>
  <si>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</si>
  <si>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</si>
  <si>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</si>
  <si>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</si>
  <si>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</si>
  <si>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</si>
  <si>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</si>
  <si>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</si>
  <si>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</si>
  <si>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</si>
  <si>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</si>
  <si>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</si>
  <si>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</si>
  <si>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</si>
  <si>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</si>
  <si>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</si>
  <si>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</si>
  <si>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</si>
  <si>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</si>
  <si>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</si>
  <si>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</si>
  <si>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</si>
  <si>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</si>
  <si>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</si>
  <si>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</si>
  <si>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</si>
  <si>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</si>
  <si>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</si>
  <si>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</si>
  <si>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</si>
  <si>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</si>
  <si>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</si>
  <si>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</si>
  <si>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</si>
  <si>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</si>
  <si>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</si>
  <si>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</si>
  <si>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</si>
  <si>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</si>
  <si>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</si>
  <si>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</si>
  <si>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</si>
  <si>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</si>
  <si>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</si>
  <si>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</si>
  <si>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</si>
  <si>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</si>
  <si>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</si>
  <si>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</si>
  <si>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</si>
  <si>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</si>
  <si>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</si>
  <si>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</si>
  <si>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</si>
  <si>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</si>
  <si>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</si>
  <si>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</si>
  <si>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</si>
  <si>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</si>
  <si>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</si>
  <si>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</si>
  <si>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</si>
  <si>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</si>
  <si>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</si>
  <si>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</si>
  <si>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</si>
  <si>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</si>
  <si>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</si>
  <si>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</si>
  <si>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</si>
  <si>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</si>
  <si>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</si>
  <si>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</si>
  <si>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</si>
  <si>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</si>
  <si>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</si>
  <si>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</si>
  <si>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</si>
  <si>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</si>
  <si>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</si>
  <si>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</si>
  <si>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</si>
  <si>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</si>
  <si>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</si>
  <si>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</si>
  <si>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</si>
  <si>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</si>
  <si>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</si>
  <si>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</si>
  <si>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</si>
  <si>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</si>
  <si>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</si>
  <si>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</si>
  <si>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</si>
  <si>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</si>
  <si>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</si>
  <si>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</si>
  <si>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</si>
  <si>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</si>
  <si>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</si>
  <si>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</si>
  <si>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</si>
  <si>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</si>
  <si>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</si>
  <si>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</si>
  <si>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</si>
  <si>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</si>
  <si>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</si>
  <si>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</si>
  <si>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</si>
  <si>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</si>
  <si>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</si>
  <si>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</si>
  <si>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</si>
  <si>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</si>
  <si>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</si>
  <si>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</si>
  <si>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</si>
  <si>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</si>
  <si>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</si>
  <si>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</si>
  <si>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</si>
  <si>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</si>
  <si>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</si>
  <si>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</si>
  <si>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</si>
  <si>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</si>
  <si>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</si>
  <si>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</si>
  <si>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</si>
  <si>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</si>
  <si>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</si>
  <si>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</si>
  <si>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</si>
  <si>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</si>
  <si>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</si>
  <si>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</si>
  <si>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</si>
  <si>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</si>
  <si>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</si>
  <si>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</si>
  <si>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</si>
  <si>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</si>
  <si>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</si>
  <si>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</si>
  <si>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</si>
  <si>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</si>
  <si>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</si>
  <si>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</si>
  <si>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</si>
  <si>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</si>
  <si>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</si>
  <si>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</si>
  <si>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</si>
  <si>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</si>
  <si>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</si>
  <si>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</si>
  <si>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</si>
  <si>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</si>
  <si>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</si>
  <si>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</si>
  <si>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</si>
  <si>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</si>
  <si>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</si>
  <si>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</si>
  <si>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</si>
  <si>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</si>
  <si>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</si>
  <si>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</si>
  <si>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</si>
  <si>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</si>
  <si>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</si>
  <si>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</si>
  <si>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</si>
  <si>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</si>
  <si>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</si>
  <si>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</si>
  <si>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</si>
  <si>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</si>
  <si>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</si>
  <si>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</si>
  <si>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</si>
  <si>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</si>
  <si>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</si>
  <si>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</si>
  <si>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</si>
  <si>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</si>
  <si>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</si>
  <si>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</si>
  <si>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</si>
  <si>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</si>
  <si>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</si>
  <si>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</si>
  <si>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</si>
  <si>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</si>
  <si>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</si>
  <si>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</si>
  <si>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</si>
  <si>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</si>
  <si>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</si>
  <si>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</si>
  <si>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</si>
  <si>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</si>
  <si>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</si>
  <si>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</si>
  <si>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</si>
  <si>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</si>
  <si>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</si>
  <si>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</si>
  <si>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</si>
  <si>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</si>
  <si>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</si>
  <si>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</si>
  <si>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</si>
  <si>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</si>
  <si>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</si>
  <si>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</si>
  <si>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</si>
  <si>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</si>
  <si>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</si>
  <si>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</si>
  <si>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</si>
  <si>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</si>
  <si>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</si>
  <si>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</si>
  <si>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</si>
  <si>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</si>
  <si>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</si>
  <si>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</si>
  <si>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</si>
  <si>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</si>
  <si>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</si>
  <si>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</si>
  <si>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</si>
  <si>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</si>
  <si>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</si>
  <si>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</si>
  <si>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</si>
  <si>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</si>
  <si>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</si>
  <si>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</si>
  <si>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</si>
  <si>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</si>
  <si>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</si>
  <si>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</si>
  <si>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</si>
  <si>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</si>
  <si>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</si>
  <si>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</si>
  <si>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</si>
  <si>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</si>
  <si>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</si>
  <si>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</si>
  <si>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</si>
  <si>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</si>
  <si>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</si>
  <si>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</si>
  <si>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</si>
  <si>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</si>
  <si>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</si>
  <si>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</si>
  <si>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</si>
  <si>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</si>
  <si>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</si>
  <si>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</si>
  <si>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</si>
  <si>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</si>
  <si>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</si>
  <si>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</si>
  <si>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</si>
  <si>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</si>
  <si>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</si>
  <si>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</si>
  <si>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</si>
  <si>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</si>
  <si>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</si>
  <si>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</si>
  <si>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</si>
  <si>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</si>
  <si>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</si>
  <si>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</si>
  <si>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</si>
  <si>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</si>
  <si>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</si>
  <si>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</si>
  <si>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</si>
  <si>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</si>
  <si>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</si>
  <si>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</si>
  <si>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</si>
  <si>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</si>
  <si>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</si>
  <si>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</si>
  <si>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</si>
  <si>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</si>
  <si>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</si>
  <si>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</si>
  <si>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</si>
  <si>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</si>
  <si>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</si>
  <si>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</si>
  <si>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</si>
  <si>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</si>
  <si>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</si>
  <si>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</si>
  <si>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</si>
  <si>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</si>
  <si>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</si>
  <si>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</si>
  <si>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</si>
  <si>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</si>
  <si>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</si>
  <si>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</si>
  <si>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</si>
  <si>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</si>
  <si>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</si>
  <si>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</si>
  <si>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</si>
  <si>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</si>
  <si>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</si>
  <si>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</si>
  <si>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</si>
  <si>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</si>
  <si>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</si>
  <si>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</si>
  <si>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</si>
  <si>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</si>
  <si>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</si>
  <si>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</si>
  <si>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</si>
  <si>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</si>
  <si>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</si>
  <si>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</si>
  <si>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</si>
  <si>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</si>
  <si>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</si>
  <si>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</si>
  <si>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</si>
  <si>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</si>
  <si>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</si>
  <si>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</si>
  <si>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</si>
  <si>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</si>
  <si>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</si>
  <si>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</si>
  <si>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</si>
  <si>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</si>
  <si>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</si>
  <si>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</si>
  <si>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</si>
  <si>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</si>
  <si>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</si>
  <si>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</si>
  <si>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</si>
  <si>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</si>
  <si>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</si>
  <si>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</si>
  <si>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</si>
  <si>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</si>
  <si>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</si>
  <si>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</si>
  <si>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</si>
  <si>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</si>
  <si>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</si>
  <si>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</si>
  <si>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</si>
  <si>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</si>
  <si>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</si>
  <si>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</si>
  <si>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</si>
  <si>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</si>
  <si>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</si>
  <si>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</si>
  <si>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</si>
  <si>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</si>
  <si>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</si>
  <si>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</si>
  <si>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</si>
  <si>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</si>
  <si>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</si>
  <si>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</si>
  <si>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</si>
  <si>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</si>
  <si>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</si>
  <si>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</si>
  <si>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</si>
  <si>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</si>
  <si>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</si>
  <si>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</si>
  <si>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</si>
  <si>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</si>
  <si>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</si>
  <si>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</si>
  <si>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</si>
  <si>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</si>
  <si>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</si>
  <si>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</si>
  <si>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</si>
  <si>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</si>
  <si>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</si>
  <si>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</si>
  <si>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</si>
  <si>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</si>
  <si>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</si>
  <si>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</si>
  <si>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</si>
  <si>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</si>
  <si>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</si>
  <si>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</si>
  <si>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</si>
  <si>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</si>
  <si>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</si>
  <si>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</si>
  <si>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</si>
  <si>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</si>
  <si>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</si>
  <si>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</si>
  <si>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</si>
  <si>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</si>
  <si>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</si>
  <si>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</si>
  <si>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</si>
  <si>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</si>
  <si>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</si>
  <si>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</si>
  <si>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</si>
  <si>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</si>
  <si>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</si>
  <si>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</si>
  <si>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</si>
  <si>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</si>
  <si>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</si>
  <si>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</si>
  <si>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</si>
  <si>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</si>
  <si>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</si>
  <si>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</si>
  <si>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</si>
  <si>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</si>
  <si>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</si>
  <si>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</si>
  <si>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</si>
  <si>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</si>
  <si>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</si>
  <si>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</si>
  <si>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</si>
  <si>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</si>
  <si>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</si>
  <si>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</si>
  <si>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</si>
  <si>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</si>
  <si>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</si>
  <si>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</si>
  <si>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</si>
  <si>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</si>
  <si>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</si>
  <si>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</si>
  <si>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</si>
  <si>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</si>
  <si>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</si>
  <si>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</si>
  <si>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</si>
  <si>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</si>
  <si>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</si>
  <si>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</si>
  <si>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</si>
  <si>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</si>
  <si>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</si>
  <si>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</si>
  <si>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</si>
  <si>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</si>
  <si>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</si>
  <si>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</si>
  <si>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</si>
  <si>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</si>
  <si>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</si>
  <si>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</si>
  <si>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</si>
  <si>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</si>
  <si>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</si>
  <si>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</si>
  <si>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</si>
  <si>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</si>
  <si>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</si>
  <si>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</si>
  <si>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</si>
  <si>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</si>
  <si>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</si>
  <si>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</si>
  <si>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</si>
  <si>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</si>
  <si>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</si>
  <si>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</si>
  <si>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</si>
  <si>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</si>
  <si>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</si>
  <si>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</si>
  <si>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</si>
  <si>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</si>
  <si>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</si>
  <si>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</si>
  <si>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</si>
  <si>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</si>
  <si>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</si>
  <si>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</si>
  <si>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</si>
  <si>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</si>
  <si>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</si>
  <si>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</si>
  <si>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</si>
  <si>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</si>
  <si>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</si>
  <si>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</si>
  <si>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</si>
  <si>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</si>
  <si>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</si>
  <si>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</si>
  <si>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</si>
  <si>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</si>
  <si>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</si>
  <si>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</si>
  <si>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</si>
  <si>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</si>
  <si>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</si>
  <si>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</si>
  <si>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</si>
  <si>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</si>
  <si>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</si>
  <si>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</si>
  <si>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</si>
  <si>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</si>
  <si>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</si>
  <si>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</si>
  <si>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</si>
  <si>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</si>
  <si>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</si>
  <si>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</si>
  <si>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</si>
  <si>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</si>
  <si>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</si>
  <si>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</si>
  <si>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</si>
  <si>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</si>
  <si>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</si>
  <si>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</si>
  <si>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</si>
  <si>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</si>
  <si>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</si>
  <si>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</si>
  <si>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</si>
  <si>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</si>
  <si>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</si>
  <si>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</si>
  <si>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</si>
  <si>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</si>
  <si>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</si>
  <si>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</si>
  <si>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</si>
  <si>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</si>
  <si>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</si>
  <si>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</si>
  <si>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</si>
  <si>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</si>
  <si>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</si>
  <si>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</si>
  <si>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</si>
  <si>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</si>
  <si>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</si>
  <si>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</si>
  <si>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</si>
  <si>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</si>
  <si>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</si>
  <si>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</si>
  <si>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</si>
  <si>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</si>
  <si>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</si>
  <si>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</si>
  <si>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</si>
  <si>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</si>
  <si>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</si>
  <si>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</si>
  <si>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</si>
  <si>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</si>
  <si>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</si>
  <si>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</si>
  <si>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</si>
  <si>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</si>
  <si>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</si>
  <si>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</si>
  <si>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</si>
  <si>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</si>
  <si>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</si>
  <si>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</si>
  <si>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</si>
  <si>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</si>
  <si>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</si>
  <si>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</si>
  <si>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</si>
  <si>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</si>
  <si>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</si>
  <si>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</si>
  <si>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</si>
  <si>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</si>
  <si>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</si>
  <si>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</si>
  <si>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</si>
  <si>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</si>
  <si>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</si>
  <si>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</si>
  <si>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</si>
  <si>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</si>
  <si>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</si>
  <si>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</si>
  <si>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</si>
  <si>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</si>
  <si>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</si>
  <si>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</si>
  <si>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</si>
  <si>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</si>
  <si>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</si>
  <si>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</si>
  <si>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</si>
  <si>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</si>
  <si>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</si>
  <si>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</si>
  <si>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</si>
  <si>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</si>
  <si>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</si>
  <si>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</si>
  <si>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</si>
  <si>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</si>
  <si>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</si>
  <si>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</si>
  <si>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</si>
  <si>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</si>
  <si>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</si>
  <si>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</si>
  <si>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</si>
  <si>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</si>
  <si>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</si>
  <si>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</si>
  <si>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</si>
  <si>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</si>
  <si>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</si>
  <si>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</si>
  <si>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</si>
  <si>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</si>
  <si>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</si>
  <si>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</si>
  <si>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</si>
  <si>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</si>
  <si>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</si>
  <si>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</si>
  <si>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</si>
  <si>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</si>
  <si>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</si>
  <si>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</si>
  <si>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</si>
  <si>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</si>
  <si>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</si>
  <si>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</si>
  <si>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</si>
  <si>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</si>
  <si>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</si>
  <si>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</si>
  <si>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</si>
  <si>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</si>
  <si>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</si>
  <si>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</si>
  <si>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</si>
  <si>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</si>
  <si>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</si>
  <si>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</si>
  <si>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</si>
  <si>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</si>
  <si>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</si>
  <si>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</si>
  <si>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</si>
  <si>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</si>
  <si>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</si>
  <si>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</si>
  <si>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</si>
  <si>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</si>
  <si>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</si>
  <si>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</si>
  <si>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</si>
  <si>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</si>
  <si>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</si>
  <si>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</si>
  <si>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</si>
  <si>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</si>
  <si>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</si>
  <si>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</si>
  <si>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</si>
  <si>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</si>
  <si>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</si>
  <si>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</si>
  <si>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</si>
  <si>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</si>
  <si>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</si>
  <si>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</si>
  <si>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</si>
  <si>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</si>
  <si>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</si>
  <si>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</si>
  <si>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</si>
  <si>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</si>
  <si>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</si>
  <si>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</si>
  <si>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</si>
  <si>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</si>
  <si>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</si>
  <si>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</si>
  <si>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</si>
  <si>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</si>
  <si>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</si>
  <si>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</si>
  <si>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</si>
  <si>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</si>
  <si>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</si>
  <si>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</si>
  <si>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</si>
  <si>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</si>
  <si>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</si>
  <si>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</si>
  <si>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</si>
  <si>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</si>
  <si>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</si>
  <si>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</si>
  <si>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</si>
  <si>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</si>
  <si>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</si>
  <si>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</si>
  <si>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</si>
  <si>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</si>
  <si>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</si>
  <si>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</si>
  <si>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</si>
  <si>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</si>
  <si>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</si>
  <si>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</si>
  <si>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</si>
  <si>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</si>
  <si>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</si>
  <si>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</si>
  <si>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</si>
  <si>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</si>
  <si>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</si>
  <si>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</si>
  <si>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</si>
  <si>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</si>
  <si>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</si>
  <si>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</si>
  <si>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</si>
  <si>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</si>
  <si>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</si>
  <si>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</si>
  <si>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</si>
  <si>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</si>
  <si>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</si>
  <si>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</si>
  <si>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</si>
  <si>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</si>
  <si>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</si>
  <si>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</si>
  <si>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</si>
  <si>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</si>
  <si>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</si>
  <si>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</si>
  <si>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</si>
  <si>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</si>
  <si>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</si>
  <si>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</si>
  <si>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</si>
  <si>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</si>
  <si>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</si>
  <si>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</si>
  <si>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</si>
  <si>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</si>
  <si>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</si>
  <si>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</si>
  <si>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</si>
  <si>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</si>
  <si>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</si>
  <si>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</si>
  <si>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</si>
  <si>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</si>
  <si>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</si>
  <si>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</si>
  <si>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</si>
  <si>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</si>
  <si>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</si>
  <si>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</si>
  <si>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</si>
  <si>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</si>
  <si>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</si>
  <si>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</si>
  <si>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</si>
  <si>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</si>
  <si>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</si>
  <si>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</si>
  <si>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</si>
  <si>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</si>
  <si>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</si>
  <si>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</si>
  <si>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</si>
  <si>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</si>
  <si>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</si>
  <si>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</si>
  <si>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</si>
  <si>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</si>
  <si>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</si>
  <si>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</si>
  <si>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</si>
  <si>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</si>
  <si>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</si>
  <si>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</si>
  <si>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</si>
  <si>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</si>
  <si>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</si>
  <si>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</si>
  <si>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</si>
  <si>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</si>
  <si>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</si>
  <si>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</si>
  <si>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</si>
  <si>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</si>
  <si>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</si>
  <si>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</si>
  <si>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</si>
  <si>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</si>
  <si>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</si>
  <si>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</si>
  <si>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</si>
  <si>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</si>
  <si>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</si>
  <si>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</si>
  <si>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</si>
  <si>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</si>
  <si>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</si>
  <si>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</si>
  <si>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</si>
  <si>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</si>
  <si>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</si>
  <si>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</si>
  <si>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</si>
  <si>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</si>
  <si>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</si>
  <si>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</si>
  <si>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</si>
  <si>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</si>
  <si>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</si>
  <si>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</si>
  <si>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</si>
  <si>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</si>
  <si>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</si>
  <si>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</si>
  <si>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</si>
  <si>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</si>
  <si>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</si>
  <si>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</si>
  <si>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</si>
  <si>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</si>
  <si>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</si>
  <si>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</si>
  <si>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</si>
  <si>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</si>
  <si>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</si>
  <si>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</si>
  <si>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</si>
  <si>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</si>
  <si>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</si>
  <si>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</si>
  <si>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</si>
  <si>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</si>
  <si>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</si>
  <si>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</si>
  <si>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</si>
  <si>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</si>
  <si>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</si>
  <si>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</si>
  <si>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</si>
  <si>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</si>
  <si>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</si>
  <si>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</si>
  <si>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</si>
  <si>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</si>
  <si>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</si>
  <si>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</si>
  <si>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</si>
  <si>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</si>
  <si>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</si>
  <si>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</si>
  <si>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</si>
  <si>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</si>
  <si>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</si>
  <si>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</si>
  <si>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</si>
  <si>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</si>
  <si>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</si>
  <si>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</si>
  <si>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</si>
  <si>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</si>
  <si>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</si>
  <si>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</si>
  <si>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</si>
  <si>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</si>
  <si>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</si>
  <si>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</si>
  <si>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</si>
  <si>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</si>
  <si>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</si>
  <si>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</si>
  <si>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</si>
  <si>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</si>
  <si>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</si>
  <si>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</si>
  <si>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</si>
  <si>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</si>
  <si>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</si>
  <si>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</si>
  <si>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</si>
  <si>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</si>
  <si>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</si>
  <si>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</si>
  <si>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</si>
  <si>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</si>
  <si>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</si>
  <si>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</si>
  <si>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</si>
  <si>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</si>
  <si>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</si>
  <si>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</si>
  <si>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</si>
  <si>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</si>
  <si>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</si>
  <si>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</si>
  <si>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</si>
  <si>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</si>
  <si>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</si>
  <si>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</si>
  <si>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</si>
  <si>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</si>
  <si>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</si>
  <si>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</si>
  <si>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</si>
  <si>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</si>
  <si>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</si>
  <si>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</si>
  <si>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</si>
  <si>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</si>
  <si>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</si>
  <si>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</si>
  <si>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</si>
  <si>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</si>
  <si>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</si>
  <si>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</si>
  <si>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</si>
  <si>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</si>
  <si>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</si>
  <si>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</si>
  <si>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</si>
  <si>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</si>
  <si>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</si>
  <si>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</si>
  <si>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</si>
  <si>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</si>
  <si>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</si>
  <si>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</si>
  <si>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</si>
  <si>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</si>
  <si>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</si>
  <si>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</si>
  <si>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</si>
  <si>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</si>
  <si>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</si>
  <si>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</si>
  <si>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</si>
  <si>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</si>
  <si>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</si>
  <si>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</si>
  <si>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</si>
  <si>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</si>
  <si>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</si>
  <si>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</si>
  <si>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</si>
  <si>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</si>
  <si>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</si>
  <si>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</si>
  <si>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</si>
  <si>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</si>
  <si>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</si>
  <si>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</si>
  <si>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</si>
  <si>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</si>
  <si>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</si>
  <si>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</si>
  <si>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</si>
  <si>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</si>
  <si>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</si>
  <si>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</si>
  <si>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</si>
  <si>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</si>
  <si>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</si>
  <si>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</si>
  <si>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</si>
  <si>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</si>
  <si>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</si>
  <si>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</si>
  <si>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</si>
  <si>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</si>
  <si>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</si>
  <si>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</si>
  <si>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</si>
  <si>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</si>
  <si>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</si>
  <si>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</si>
  <si>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</si>
  <si>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</si>
  <si>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</si>
  <si>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</si>
  <si>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</si>
  <si>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</si>
  <si>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</si>
  <si>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</si>
  <si>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</si>
  <si>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</si>
  <si>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</si>
  <si>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</si>
  <si>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</si>
  <si>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</si>
  <si>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</si>
  <si>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</si>
  <si>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</si>
  <si>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</si>
  <si>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</si>
  <si>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</si>
  <si>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</si>
  <si>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</si>
  <si>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</si>
  <si>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</si>
  <si>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</si>
  <si>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</si>
  <si>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</si>
  <si>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</si>
  <si>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</si>
  <si>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</si>
  <si>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</si>
  <si>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</si>
  <si>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</si>
  <si>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</si>
  <si>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</si>
  <si>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</si>
  <si>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</si>
  <si>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</si>
  <si>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</si>
  <si>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</si>
  <si>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</si>
  <si>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</si>
  <si>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</si>
  <si>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</si>
  <si>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</si>
  <si>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</si>
  <si>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</si>
  <si>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</si>
  <si>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</si>
  <si>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</si>
  <si>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</si>
  <si>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</si>
  <si>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</si>
  <si>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</si>
  <si>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</si>
  <si>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</si>
  <si>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</si>
  <si>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</si>
  <si>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</si>
  <si>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</si>
  <si>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</si>
  <si>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</si>
  <si>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</si>
  <si>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</si>
  <si>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</si>
  <si>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</si>
  <si>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</si>
  <si>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</si>
  <si>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</si>
  <si>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</si>
  <si>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</si>
  <si>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</si>
  <si>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</si>
  <si>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</si>
  <si>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</si>
  <si>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</si>
  <si>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</si>
  <si>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</si>
  <si>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</si>
  <si>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</si>
  <si>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</si>
  <si>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</si>
  <si>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</si>
  <si>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</si>
  <si>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</si>
  <si>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</si>
  <si>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</si>
  <si>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</si>
  <si>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</si>
  <si>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</si>
  <si>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</si>
  <si>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</si>
  <si>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</si>
  <si>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</si>
  <si>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</si>
  <si>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</si>
  <si>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</si>
  <si>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</si>
  <si>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</si>
  <si>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</si>
  <si>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</si>
  <si>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</si>
  <si>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</si>
  <si>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</si>
  <si>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</si>
  <si>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</si>
  <si>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</si>
  <si>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</si>
  <si>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</si>
  <si>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</si>
  <si>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</si>
  <si>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</si>
  <si>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</si>
  <si>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</si>
  <si>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</si>
  <si>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</si>
  <si>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</si>
  <si>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</si>
  <si>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</si>
  <si>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</si>
  <si>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</si>
  <si>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</si>
  <si>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</si>
  <si>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</si>
  <si>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</si>
  <si>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</si>
  <si>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</si>
  <si>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</si>
  <si>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</si>
  <si>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</si>
  <si>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</si>
  <si>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</si>
  <si>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</si>
  <si>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</si>
  <si>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</si>
  <si>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</si>
  <si>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</si>
  <si>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</si>
  <si>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</si>
  <si>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</si>
  <si>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</si>
  <si>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</si>
  <si>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</si>
  <si>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</si>
  <si>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</si>
  <si>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</si>
  <si>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</si>
  <si>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</si>
  <si>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</si>
  <si>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</si>
  <si>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</si>
  <si>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</si>
  <si>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</si>
  <si>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</si>
  <si>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</si>
  <si>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</si>
  <si>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</si>
  <si>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</si>
  <si>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</si>
  <si>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</si>
  <si>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</si>
  <si>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</si>
  <si>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</si>
  <si>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</si>
  <si>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</si>
  <si>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</si>
  <si>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</si>
  <si>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</si>
  <si>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</si>
  <si>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</si>
  <si>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</si>
  <si>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</si>
  <si>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</si>
  <si>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</si>
  <si>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</si>
  <si>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</si>
  <si>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</si>
  <si>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</si>
  <si>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</si>
  <si>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</si>
  <si>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</si>
  <si>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</si>
  <si>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</si>
  <si>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</si>
  <si>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</si>
  <si>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</si>
  <si>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</si>
  <si>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</si>
  <si>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</si>
  <si>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</si>
  <si>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</si>
  <si>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</si>
  <si>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</si>
  <si>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</si>
  <si>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</si>
  <si>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</si>
  <si>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</si>
  <si>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</si>
  <si>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</si>
  <si>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</si>
  <si>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</si>
  <si>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</si>
  <si>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</si>
  <si>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</si>
  <si>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</si>
  <si>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</si>
  <si>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</si>
  <si>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</si>
  <si>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</si>
  <si>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</si>
  <si>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</si>
  <si>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</si>
  <si>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</si>
  <si>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</si>
  <si>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</si>
  <si>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</si>
  <si>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</si>
  <si>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</si>
  <si>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</si>
  <si>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</si>
  <si>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</si>
  <si>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</si>
  <si>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</si>
  <si>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</si>
  <si>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</si>
  <si>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</si>
  <si>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</si>
  <si>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</si>
  <si>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</si>
  <si>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</si>
  <si>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</si>
  <si>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</si>
  <si>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</si>
  <si>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</si>
  <si>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</si>
  <si>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</si>
  <si>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</si>
  <si>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</si>
  <si>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</si>
  <si>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</si>
  <si>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</si>
  <si>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</si>
  <si>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</si>
  <si>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</si>
  <si>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</si>
  <si>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</si>
  <si>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</si>
  <si>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</si>
  <si>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</si>
  <si>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</si>
  <si>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</si>
  <si>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</si>
  <si>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</si>
  <si>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</si>
  <si>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</si>
  <si>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</si>
  <si>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</si>
  <si>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</si>
  <si>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</si>
  <si>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</si>
  <si>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</si>
  <si>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</si>
  <si>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</si>
  <si>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</si>
  <si>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</si>
  <si>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</si>
  <si>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</si>
  <si>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</si>
  <si>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</si>
  <si>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</si>
  <si>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</si>
  <si>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</si>
  <si>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</si>
  <si>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</si>
  <si>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</si>
  <si>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</si>
  <si>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</si>
  <si>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</si>
  <si>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</si>
  <si>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</si>
  <si>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</si>
  <si>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</si>
  <si>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</si>
  <si>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</si>
  <si>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</si>
  <si>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</si>
  <si>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</si>
  <si>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</si>
  <si>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</si>
  <si>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</si>
  <si>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</si>
  <si>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</si>
  <si>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</si>
  <si>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</si>
  <si>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</si>
  <si>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</si>
  <si>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</si>
  <si>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</si>
  <si>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</si>
  <si>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</si>
  <si>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</si>
  <si>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</si>
  <si>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</si>
  <si>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</si>
  <si>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</si>
  <si>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</si>
  <si>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</si>
  <si>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</si>
  <si>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</si>
  <si>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</si>
  <si>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</si>
  <si>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</si>
  <si>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</si>
  <si>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</si>
  <si>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</si>
  <si>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</si>
  <si>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</si>
  <si>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</si>
  <si>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</si>
  <si>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</si>
  <si>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</si>
  <si>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</si>
  <si>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</si>
  <si>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</si>
  <si>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</si>
  <si>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</si>
  <si>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</si>
  <si>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</si>
  <si>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</si>
  <si>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</si>
  <si>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</si>
  <si>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</si>
  <si>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</si>
  <si>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</si>
  <si>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</si>
  <si>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</si>
  <si>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</si>
  <si>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</si>
  <si>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</si>
  <si>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</si>
  <si>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</si>
  <si>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</si>
  <si>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</si>
  <si>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</si>
  <si>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</si>
  <si>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</si>
  <si>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</si>
  <si>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</si>
  <si>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</si>
  <si>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</si>
  <si>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</si>
  <si>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</si>
  <si>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</si>
  <si>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</si>
  <si>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</si>
  <si>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</si>
  <si>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</si>
  <si>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</si>
  <si>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</si>
  <si>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</si>
  <si>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</si>
  <si>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</si>
  <si>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</si>
  <si>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</si>
  <si>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</si>
  <si>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</si>
  <si>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</si>
  <si>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</si>
  <si>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</si>
  <si>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</si>
  <si>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</si>
  <si>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</si>
  <si>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</si>
  <si>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</si>
  <si>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</si>
  <si>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</si>
  <si>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</si>
  <si>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</si>
  <si>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</si>
  <si>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</si>
  <si>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</si>
  <si>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</si>
  <si>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</si>
  <si>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</si>
  <si>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</si>
  <si>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</si>
  <si>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</si>
  <si>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</si>
  <si>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</si>
  <si>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</si>
  <si>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</si>
  <si>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</si>
  <si>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</si>
  <si>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</si>
  <si>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</si>
  <si>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</si>
  <si>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</si>
  <si>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</si>
  <si>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</si>
  <si>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</si>
  <si>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</si>
  <si>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</si>
  <si>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</si>
  <si>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</si>
  <si>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</si>
  <si>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</si>
  <si>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</si>
  <si>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</si>
  <si>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</si>
  <si>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</si>
  <si>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</si>
  <si>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</si>
  <si>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</si>
  <si>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</si>
  <si>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</si>
  <si>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</si>
  <si>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</si>
  <si>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</si>
  <si>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</si>
  <si>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</si>
  <si>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</si>
  <si>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</si>
  <si>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</si>
  <si>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</si>
  <si>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</si>
  <si>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</si>
  <si>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</si>
  <si>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</si>
  <si>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</si>
  <si>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</si>
  <si>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</si>
  <si>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</si>
  <si>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</si>
  <si>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</si>
  <si>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</si>
  <si>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</si>
  <si>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</si>
  <si>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</si>
  <si>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</si>
  <si>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</si>
  <si>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</si>
  <si>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</si>
  <si>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</si>
  <si>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</si>
  <si>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</si>
  <si>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</si>
  <si>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</si>
  <si>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</si>
  <si>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</si>
  <si>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</si>
  <si>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</si>
  <si>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</si>
  <si>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</si>
  <si>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</si>
  <si>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</si>
  <si>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</si>
  <si>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</si>
  <si>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</si>
  <si>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</si>
  <si>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</si>
  <si>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</si>
  <si>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</si>
  <si>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</si>
  <si>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</si>
  <si>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</si>
  <si>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</si>
  <si>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</si>
  <si>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</si>
  <si>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</si>
  <si>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</si>
  <si>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</si>
  <si>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</si>
  <si>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</si>
  <si>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</si>
  <si>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</si>
  <si>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</si>
  <si>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</si>
  <si>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</si>
  <si>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</si>
  <si>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</si>
  <si>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</si>
  <si>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</si>
  <si>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</si>
  <si>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</si>
  <si>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</si>
  <si>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</si>
  <si>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</si>
  <si>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</si>
  <si>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</si>
  <si>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</si>
  <si>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</si>
  <si>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</si>
  <si>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</si>
  <si>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</si>
  <si>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</si>
  <si>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</si>
  <si>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</si>
  <si>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</si>
  <si>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</si>
  <si>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</si>
  <si>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</si>
  <si>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</si>
  <si>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</si>
  <si>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</si>
  <si>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</si>
  <si>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</si>
  <si>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</si>
  <si>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</si>
  <si>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</si>
  <si>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</si>
  <si>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</si>
  <si>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</si>
  <si>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</si>
  <si>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</si>
  <si>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</si>
  <si>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</si>
  <si>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</si>
  <si>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</si>
  <si>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</si>
  <si>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</si>
  <si>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</si>
  <si>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</si>
  <si>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</si>
  <si>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</si>
  <si>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</si>
  <si>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</si>
  <si>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</si>
  <si>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</si>
  <si>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</si>
  <si>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</si>
  <si>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</si>
  <si>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</si>
  <si>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</si>
  <si>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</si>
  <si>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</si>
  <si>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</si>
  <si>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</si>
  <si>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</si>
  <si>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</si>
  <si>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</si>
  <si>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</si>
  <si>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</si>
  <si>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</si>
  <si>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</si>
  <si>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</si>
  <si>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</si>
  <si>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</si>
  <si>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</si>
  <si>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</si>
  <si>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</si>
  <si>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</si>
  <si>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</si>
  <si>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</si>
  <si>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</si>
  <si>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</si>
  <si>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</si>
  <si>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</si>
  <si>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</si>
  <si>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</si>
  <si>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</si>
  <si>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</si>
  <si>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</si>
  <si>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</si>
  <si>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</si>
  <si>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</si>
  <si>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</si>
  <si>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</si>
  <si>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</si>
  <si>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</si>
  <si>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</si>
  <si>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</si>
  <si>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</si>
  <si>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</si>
  <si>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</si>
  <si>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</si>
  <si>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</si>
  <si>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</si>
  <si>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</si>
  <si>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</si>
  <si>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</si>
  <si>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</si>
  <si>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</si>
  <si>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</si>
  <si>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</si>
  <si>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</si>
  <si>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</si>
  <si>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</si>
  <si>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</si>
  <si>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</si>
  <si>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</si>
  <si>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</si>
  <si>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</si>
  <si>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</si>
  <si>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</si>
  <si>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</si>
  <si>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</si>
  <si>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</si>
  <si>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</si>
  <si>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</si>
  <si>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</si>
  <si>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</si>
  <si>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</si>
  <si>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</si>
  <si>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</si>
  <si>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</si>
  <si>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</si>
  <si>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</si>
  <si>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</si>
  <si>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</si>
  <si>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</si>
  <si>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</si>
  <si>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</si>
  <si>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</si>
  <si>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</si>
  <si>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</si>
  <si>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</si>
  <si>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</si>
  <si>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</si>
  <si>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</si>
  <si>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</si>
  <si>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</si>
  <si>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</si>
  <si>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</si>
  <si>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</si>
  <si>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</si>
  <si>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</si>
  <si>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</si>
  <si>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</si>
  <si>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</si>
  <si>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</si>
  <si>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</si>
  <si>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</si>
  <si>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</si>
  <si>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</si>
  <si>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</si>
  <si>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</si>
  <si>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</si>
  <si>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</si>
  <si>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</si>
  <si>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</si>
  <si>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</si>
  <si>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</si>
  <si>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</si>
  <si>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</si>
  <si>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</si>
  <si>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</si>
  <si>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</si>
  <si>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</si>
  <si>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</si>
  <si>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</si>
  <si>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</si>
  <si>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</si>
  <si>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</si>
  <si>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</si>
  <si>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</si>
  <si>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</si>
  <si>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</si>
  <si>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</si>
  <si>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</si>
  <si>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</si>
  <si>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</si>
  <si>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</si>
  <si>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</si>
  <si>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</si>
  <si>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</si>
  <si>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</si>
  <si>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</si>
  <si>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</si>
  <si>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</si>
  <si>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</si>
  <si>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</si>
  <si>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</si>
  <si>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</si>
  <si>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</si>
  <si>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</si>
  <si>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</si>
  <si>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</si>
  <si>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</si>
  <si>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</si>
  <si>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</si>
  <si>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</si>
  <si>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</si>
  <si>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</si>
  <si>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</si>
  <si>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</si>
  <si>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</si>
  <si>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</si>
  <si>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</si>
  <si>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</si>
  <si>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</si>
  <si>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</si>
  <si>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</si>
  <si>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</si>
  <si>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</si>
  <si>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</si>
  <si>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</si>
  <si>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</si>
  <si>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</si>
  <si>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</si>
  <si>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</si>
  <si>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</si>
  <si>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</si>
  <si>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</si>
  <si>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</si>
  <si>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</si>
  <si>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</si>
  <si>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</si>
  <si>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</si>
  <si>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</si>
  <si>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</si>
  <si>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</si>
  <si>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</si>
  <si>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</si>
  <si>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</si>
  <si>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</si>
  <si>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</si>
  <si>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</si>
  <si>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</si>
  <si>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</si>
  <si>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</si>
  <si>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</si>
  <si>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</si>
  <si>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</si>
  <si>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</si>
  <si>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</si>
  <si>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</si>
  <si>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</si>
  <si>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</si>
  <si>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</si>
  <si>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</si>
  <si>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</si>
  <si>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</si>
  <si>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</si>
  <si>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</si>
  <si>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</si>
  <si>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</si>
  <si>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</si>
  <si>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</si>
  <si>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</si>
  <si>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</si>
  <si>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</si>
  <si>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</si>
  <si>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</si>
  <si>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</si>
  <si>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</si>
  <si>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</si>
  <si>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</si>
  <si>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</si>
  <si>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</si>
  <si>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</si>
  <si>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</si>
  <si>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</si>
  <si>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</si>
  <si>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</si>
  <si>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</si>
  <si>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</si>
  <si>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</si>
  <si>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</si>
  <si>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</si>
  <si>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</si>
  <si>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</si>
  <si>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</si>
  <si>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</si>
  <si>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</si>
  <si>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</si>
  <si>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</si>
  <si>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</si>
  <si>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</si>
  <si>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</si>
  <si>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</si>
  <si>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</si>
  <si>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</si>
  <si>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</si>
  <si>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</si>
  <si>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</si>
  <si>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</si>
  <si>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</si>
  <si>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</si>
  <si>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</si>
  <si>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</si>
  <si>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</si>
  <si>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</si>
  <si>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</si>
  <si>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</si>
  <si>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</si>
  <si>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</si>
  <si>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</si>
  <si>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</si>
  <si>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</si>
  <si>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</si>
  <si>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</si>
  <si>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</si>
  <si>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</si>
  <si>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</si>
  <si>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</si>
  <si>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</si>
  <si>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</si>
  <si>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</si>
  <si>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</si>
  <si>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</si>
  <si>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</si>
  <si>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</si>
  <si>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</si>
  <si>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</si>
  <si>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</si>
  <si>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</si>
  <si>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</si>
  <si>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</si>
  <si>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</si>
  <si>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</si>
  <si>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</si>
  <si>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</si>
  <si>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</si>
  <si>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</si>
  <si>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</si>
  <si>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</si>
  <si>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</si>
  <si>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</si>
  <si>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</si>
  <si>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</si>
  <si>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</si>
  <si>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</si>
  <si>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</si>
  <si>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</si>
  <si>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</si>
  <si>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</si>
  <si>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</si>
  <si>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</si>
  <si>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</si>
  <si>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</si>
  <si>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</si>
  <si>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</si>
  <si>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</si>
  <si>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</si>
  <si>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</si>
  <si>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</si>
  <si>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</si>
  <si>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</si>
  <si>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</si>
  <si>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</si>
  <si>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</si>
  <si>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</si>
  <si>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</si>
  <si>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</si>
  <si>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</si>
  <si>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</si>
  <si>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</si>
  <si>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</si>
  <si>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</si>
  <si>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</si>
  <si>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</si>
  <si>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</si>
  <si>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</si>
  <si>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</si>
  <si>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</si>
  <si>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</si>
  <si>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</si>
  <si>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</si>
  <si>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</si>
  <si>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</si>
  <si>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</si>
  <si>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</si>
  <si>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</si>
  <si>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</si>
  <si>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</si>
  <si>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</si>
  <si>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</si>
  <si>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</si>
  <si>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</si>
  <si>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</si>
  <si>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</si>
  <si>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</si>
  <si>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</si>
  <si>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</si>
  <si>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</si>
  <si>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</si>
  <si>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</si>
  <si>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</si>
  <si>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</si>
  <si>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</si>
  <si>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</si>
  <si>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</si>
  <si>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</si>
  <si>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</si>
  <si>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</si>
  <si>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</si>
  <si>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</si>
  <si>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</si>
  <si>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</si>
  <si>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</si>
  <si>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</si>
  <si>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</si>
  <si>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</si>
  <si>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</si>
  <si>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</si>
  <si>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</si>
  <si>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</si>
  <si>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</si>
  <si>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</si>
  <si>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</si>
  <si>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</si>
  <si>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</si>
  <si>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</si>
  <si>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</si>
  <si>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</si>
  <si>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</si>
  <si>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</si>
  <si>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</si>
  <si>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</si>
  <si>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</si>
  <si>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</si>
  <si>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</si>
  <si>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</si>
  <si>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</si>
  <si>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</si>
  <si>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</si>
  <si>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</si>
  <si>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</si>
  <si>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</si>
  <si>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</si>
  <si>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</si>
  <si>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</si>
  <si>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</si>
  <si>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</si>
  <si>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</si>
  <si>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</si>
  <si>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</si>
  <si>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</si>
  <si>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</si>
  <si>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</si>
  <si>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</si>
  <si>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</si>
  <si>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</si>
  <si>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</si>
  <si>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</si>
  <si>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</si>
  <si>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</si>
  <si>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</si>
  <si>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</si>
  <si>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</si>
  <si>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</si>
  <si>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</si>
  <si>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</si>
  <si>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</si>
  <si>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</si>
  <si>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</si>
  <si>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</si>
  <si>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</si>
  <si>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</si>
  <si>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</si>
  <si>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</si>
  <si>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</si>
  <si>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</si>
  <si>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</si>
  <si>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</si>
  <si>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</si>
  <si>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</si>
  <si>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</si>
  <si>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</si>
  <si>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</si>
  <si>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</si>
  <si>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</si>
  <si>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</si>
  <si>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</si>
  <si>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</si>
  <si>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</si>
  <si>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</si>
  <si>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</si>
  <si>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</si>
  <si>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</si>
  <si>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</si>
  <si>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</si>
  <si>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</si>
  <si>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</si>
  <si>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</si>
  <si>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</si>
  <si>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</si>
  <si>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</si>
  <si>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</si>
  <si>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</si>
  <si>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</si>
  <si>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</si>
  <si>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</si>
  <si>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</si>
  <si>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</si>
  <si>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</si>
  <si>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</si>
  <si>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</si>
  <si>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</si>
  <si>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</si>
  <si>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</si>
  <si>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</si>
  <si>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</si>
  <si>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</si>
  <si>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</si>
  <si>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</si>
  <si>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</si>
  <si>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</si>
  <si>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</si>
  <si>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</si>
  <si>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</si>
  <si>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</si>
  <si>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</si>
  <si>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</si>
  <si>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</si>
  <si>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</si>
  <si>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</si>
  <si>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</si>
  <si>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</si>
  <si>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</si>
  <si>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</si>
  <si>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</si>
  <si>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</si>
  <si>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</si>
  <si>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</si>
  <si>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</si>
  <si>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</si>
  <si>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</si>
  <si>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</si>
  <si>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</si>
  <si>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</si>
  <si>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</si>
  <si>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</si>
  <si>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</si>
  <si>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</si>
  <si>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</si>
  <si>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</si>
  <si>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</si>
  <si>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</si>
  <si>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</si>
  <si>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</si>
  <si>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</si>
  <si>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</si>
  <si>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</si>
  <si>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</si>
  <si>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</si>
  <si>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</si>
  <si>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</si>
  <si>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</si>
  <si>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</si>
  <si>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</si>
  <si>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</si>
  <si>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</si>
  <si>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</si>
  <si>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</si>
  <si>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</si>
  <si>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</si>
  <si>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</si>
  <si>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</si>
  <si>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</si>
  <si>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</si>
  <si>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</si>
  <si>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</si>
  <si>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</si>
  <si>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</si>
  <si>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</si>
  <si>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</si>
  <si>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</si>
  <si>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</si>
  <si>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</si>
  <si>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</si>
  <si>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</si>
  <si>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</si>
  <si>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</si>
  <si>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</si>
  <si>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</si>
  <si>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</si>
  <si>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</si>
  <si>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</si>
  <si>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</si>
  <si>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</si>
  <si>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</si>
  <si>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</si>
  <si>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</si>
  <si>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</si>
  <si>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</si>
  <si>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</si>
  <si>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</si>
  <si>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</si>
  <si>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</si>
  <si>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</si>
  <si>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</si>
  <si>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</si>
  <si>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</si>
  <si>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</si>
  <si>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</si>
  <si>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</si>
  <si>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</si>
  <si>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</si>
  <si>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</si>
  <si>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</si>
  <si>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</si>
  <si>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</si>
  <si>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</si>
  <si>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</si>
  <si>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</si>
  <si>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</si>
  <si>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</si>
  <si>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</si>
  <si>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</si>
  <si>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</si>
  <si>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</si>
  <si>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</si>
  <si>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</si>
  <si>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</si>
  <si>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</si>
  <si>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</si>
  <si>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</si>
  <si>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</si>
  <si>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</si>
  <si>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</si>
  <si>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</si>
  <si>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</si>
  <si>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</si>
  <si>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</si>
  <si>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</si>
  <si>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</si>
  <si>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</si>
  <si>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</si>
  <si>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</si>
  <si>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</si>
  <si>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</si>
  <si>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</si>
  <si>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</si>
  <si>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</si>
  <si>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</si>
  <si>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</si>
  <si>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</si>
  <si>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</si>
  <si>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</si>
  <si>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</si>
  <si>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</si>
  <si>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</si>
  <si>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</si>
  <si>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</si>
  <si>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</si>
  <si>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</si>
  <si>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</si>
  <si>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</si>
  <si>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</si>
  <si>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</si>
  <si>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</si>
  <si>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</si>
  <si>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</si>
  <si>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</si>
  <si>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</si>
  <si>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</si>
  <si>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</si>
  <si>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</si>
  <si>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</si>
  <si>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</si>
  <si>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</si>
  <si>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</si>
  <si>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</si>
  <si>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</si>
  <si>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</si>
  <si>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</si>
  <si>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</si>
  <si>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</si>
  <si>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</si>
  <si>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</si>
  <si>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</si>
  <si>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</si>
  <si>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</si>
  <si>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</si>
  <si>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</si>
  <si>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</si>
  <si>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</si>
  <si>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</si>
  <si>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</si>
  <si>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</si>
  <si>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</si>
  <si>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</si>
  <si>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</si>
  <si>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</si>
  <si>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</si>
  <si>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</si>
  <si>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</si>
  <si>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</si>
  <si>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</si>
  <si>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</si>
  <si>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</si>
  <si>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</si>
  <si>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</si>
  <si>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</si>
  <si>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</si>
  <si>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</si>
  <si>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</si>
  <si>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</si>
  <si>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</si>
  <si>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</si>
  <si>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</si>
  <si>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</si>
  <si>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</si>
  <si>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</si>
  <si>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</si>
  <si>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</si>
  <si>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</si>
  <si>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</si>
  <si>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</si>
  <si>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</si>
  <si>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</si>
  <si>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</si>
  <si>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</si>
  <si>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</si>
  <si>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</si>
  <si>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</si>
  <si>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</si>
  <si>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</si>
  <si>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</si>
  <si>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</si>
  <si>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</si>
  <si>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</si>
  <si>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</si>
  <si>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</si>
  <si>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</si>
  <si>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</si>
  <si>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</si>
  <si>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</si>
  <si>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</si>
  <si>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</si>
  <si>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</si>
  <si>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</si>
  <si>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</si>
  <si>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</si>
  <si>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</si>
  <si>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</si>
  <si>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</si>
  <si>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</si>
  <si>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</si>
  <si>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</si>
  <si>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</si>
  <si>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</si>
  <si>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</si>
  <si>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</si>
  <si>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</si>
  <si>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</si>
  <si>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</si>
  <si>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</si>
  <si>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</si>
  <si>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</si>
  <si>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</si>
  <si>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</si>
  <si>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</si>
  <si>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</si>
  <si>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</si>
  <si>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</si>
  <si>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</si>
  <si>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</si>
  <si>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</si>
  <si>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</si>
  <si>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</si>
  <si>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</si>
  <si>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</si>
  <si>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</si>
  <si>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</si>
  <si>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</si>
  <si>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</si>
  <si>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</si>
  <si>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</si>
  <si>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</si>
  <si>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</si>
  <si>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</si>
  <si>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</si>
  <si>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</si>
  <si>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</si>
  <si>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</si>
  <si>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</si>
  <si>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</si>
  <si>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</si>
  <si>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</si>
  <si>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</si>
  <si>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</si>
  <si>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</si>
  <si>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</si>
  <si>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</si>
  <si>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</si>
  <si>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</si>
  <si>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</si>
  <si>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</si>
  <si>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</si>
  <si>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</si>
  <si>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</si>
  <si>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</si>
  <si>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</si>
  <si>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</si>
  <si>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</si>
  <si>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</si>
  <si>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</si>
  <si>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</si>
  <si>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</si>
  <si>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</si>
  <si>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</si>
  <si>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</si>
  <si>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</si>
  <si>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</si>
  <si>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</si>
  <si>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</si>
  <si>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</si>
  <si>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</si>
  <si>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</si>
  <si>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</si>
  <si>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</si>
  <si>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</si>
  <si>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</si>
  <si>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</si>
  <si>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</si>
  <si>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</si>
  <si>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</si>
  <si>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</si>
  <si>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</si>
  <si>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</si>
  <si>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</si>
  <si>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</si>
  <si>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</si>
  <si>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</si>
  <si>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</si>
  <si>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</si>
  <si>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</si>
  <si>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</si>
  <si>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</si>
  <si>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</si>
  <si>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</si>
  <si>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</si>
  <si>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</si>
  <si>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</si>
  <si>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</si>
  <si>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</si>
  <si>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</si>
  <si>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</si>
  <si>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</si>
  <si>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</si>
  <si>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</si>
  <si>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</si>
  <si>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</si>
  <si>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</si>
  <si>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</si>
  <si>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</si>
  <si>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</si>
  <si>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</si>
  <si>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</si>
  <si>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</si>
  <si>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</si>
  <si>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</si>
  <si>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</si>
  <si>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</si>
  <si>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</si>
  <si>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</si>
  <si>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</si>
  <si>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</si>
  <si>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</si>
  <si>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</si>
  <si>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</si>
  <si>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</si>
  <si>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</si>
  <si>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</si>
  <si>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</si>
  <si>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</si>
  <si>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</si>
  <si>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</si>
  <si>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</si>
  <si>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</si>
  <si>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</si>
  <si>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</si>
  <si>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</si>
  <si>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</si>
  <si>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</si>
  <si>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</si>
  <si>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</si>
  <si>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</si>
  <si>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</si>
  <si>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</si>
  <si>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</si>
  <si>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</si>
  <si>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</si>
  <si>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</si>
  <si>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</si>
  <si>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</si>
  <si>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</si>
  <si>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</si>
  <si>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</si>
  <si>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</si>
  <si>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</si>
  <si>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</si>
  <si>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</si>
  <si>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</si>
  <si>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</si>
  <si>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</si>
  <si>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</si>
  <si>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</si>
  <si>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</si>
  <si>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</si>
  <si>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</si>
  <si>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</si>
  <si>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</si>
  <si>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</si>
  <si>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</si>
  <si>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</si>
  <si>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</si>
  <si>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</si>
  <si>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</si>
  <si>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</si>
  <si>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</si>
  <si>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</si>
  <si>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</si>
  <si>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</si>
  <si>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</si>
  <si>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</si>
  <si>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</si>
  <si>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</si>
  <si>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</si>
  <si>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</si>
  <si>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</si>
  <si>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</si>
  <si>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</si>
  <si>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</si>
  <si>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</si>
  <si>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</si>
  <si>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</si>
  <si>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</si>
  <si>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</si>
  <si>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</si>
  <si>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</si>
  <si>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</si>
  <si>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</si>
  <si>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</si>
  <si>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</si>
  <si>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</si>
  <si>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</si>
  <si>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</si>
  <si>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</si>
  <si>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</si>
  <si>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</si>
  <si>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</si>
  <si>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</si>
  <si>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</si>
  <si>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</si>
  <si>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</si>
  <si>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</si>
  <si>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</si>
  <si>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</si>
  <si>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</si>
  <si>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</si>
  <si>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</si>
  <si>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</si>
  <si>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</si>
  <si>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</si>
  <si>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</si>
  <si>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</si>
  <si>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</si>
  <si>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</si>
  <si>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</si>
  <si>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</si>
  <si>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</si>
  <si>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</si>
  <si>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</si>
  <si>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</si>
  <si>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</si>
  <si>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</si>
  <si>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</si>
  <si>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</si>
  <si>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</si>
  <si>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</si>
  <si>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</si>
  <si>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</si>
  <si>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</si>
  <si>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</si>
  <si>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</si>
  <si>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</si>
  <si>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</si>
  <si>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</si>
  <si>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</si>
  <si>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</si>
  <si>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</si>
  <si>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</si>
  <si>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</si>
  <si>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</si>
  <si>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</si>
  <si>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</si>
  <si>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</si>
  <si>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</si>
  <si>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</si>
  <si>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</si>
  <si>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</si>
  <si>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</si>
  <si>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</si>
  <si>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</si>
  <si>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</si>
  <si>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</si>
  <si>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</si>
  <si>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</si>
  <si>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</si>
  <si>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</si>
  <si>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</si>
  <si>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</si>
  <si>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</si>
  <si>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</si>
  <si>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</si>
  <si>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</si>
  <si>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</si>
  <si>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</si>
  <si>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</si>
  <si>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</si>
  <si>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</si>
  <si>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</si>
  <si>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</si>
  <si>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</si>
  <si>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</si>
  <si>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</si>
  <si>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</si>
  <si>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</si>
  <si>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</si>
  <si>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</si>
  <si>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</si>
  <si>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</si>
  <si>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</si>
  <si>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</si>
  <si>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</si>
  <si>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</si>
  <si>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</si>
  <si>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</si>
  <si>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</si>
  <si>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</si>
  <si>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</si>
  <si>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</si>
  <si>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</si>
  <si>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</si>
  <si>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</si>
  <si>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</si>
  <si>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</si>
  <si>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</si>
  <si>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</si>
  <si>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</si>
  <si>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</si>
  <si>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</si>
  <si>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</si>
  <si>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</si>
  <si>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</si>
  <si>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</si>
  <si>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</si>
  <si>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</si>
  <si>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</si>
  <si>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</si>
  <si>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</si>
  <si>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</si>
  <si>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</si>
  <si>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</si>
  <si>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</si>
  <si>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</si>
  <si>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</si>
  <si>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</si>
  <si>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</si>
  <si>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</si>
  <si>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</si>
  <si>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</si>
  <si>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</si>
  <si>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</si>
  <si>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</si>
  <si>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</si>
  <si>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</si>
  <si>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</si>
  <si>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</si>
  <si>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</si>
  <si>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</si>
  <si>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</si>
  <si>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</si>
  <si>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</si>
  <si>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</si>
  <si>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</si>
  <si>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</si>
  <si>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</si>
  <si>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</si>
  <si>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</si>
  <si>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</si>
  <si>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</si>
  <si>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</si>
  <si>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</si>
  <si>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</si>
  <si>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</si>
  <si>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</si>
  <si>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</si>
  <si>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</si>
  <si>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</si>
  <si>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</si>
  <si>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</si>
  <si>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</si>
  <si>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</si>
  <si>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</si>
  <si>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</si>
  <si>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</si>
  <si>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</si>
  <si>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</si>
  <si>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</si>
  <si>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</si>
  <si>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</si>
  <si>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</si>
  <si>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</si>
  <si>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</si>
  <si>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</si>
  <si>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</si>
  <si>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</si>
  <si>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</si>
  <si>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</si>
  <si>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</si>
  <si>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</si>
  <si>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</si>
  <si>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</si>
  <si>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</si>
  <si>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</si>
  <si>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</si>
  <si>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</si>
  <si>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</si>
  <si>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</si>
  <si>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</si>
  <si>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</si>
  <si>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</si>
  <si>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</si>
  <si>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</si>
  <si>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</si>
  <si>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</si>
  <si>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</si>
  <si>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</si>
  <si>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</si>
  <si>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</si>
  <si>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</si>
  <si>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</si>
  <si>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</si>
  <si>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</si>
  <si>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</si>
  <si>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</si>
  <si>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</si>
  <si>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</si>
  <si>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</si>
  <si>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</si>
  <si>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</si>
  <si>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</si>
  <si>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</si>
  <si>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</si>
  <si>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</si>
  <si>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</si>
  <si>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</si>
  <si>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</si>
  <si>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</si>
  <si>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</si>
  <si>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</si>
  <si>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</si>
  <si>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</si>
  <si>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</si>
  <si>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</si>
  <si>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</si>
  <si>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</si>
  <si>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</si>
  <si>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</si>
  <si>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</si>
  <si>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</si>
  <si>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</si>
  <si>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</si>
  <si>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</si>
  <si>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</si>
  <si>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</si>
  <si>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</si>
  <si>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</si>
  <si>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</si>
  <si>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</si>
  <si>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</si>
  <si>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</si>
  <si>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</si>
  <si>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</si>
  <si>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</si>
  <si>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</si>
  <si>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</si>
  <si>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</si>
  <si>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</si>
  <si>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</si>
  <si>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</si>
  <si>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</si>
  <si>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</si>
  <si>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</si>
  <si>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</si>
  <si>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</si>
  <si>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</si>
  <si>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</si>
  <si>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</si>
  <si>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</si>
  <si>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</si>
  <si>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</si>
  <si>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</si>
  <si>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</si>
  <si>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</si>
  <si>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</si>
  <si>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</si>
  <si>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</si>
  <si>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</si>
  <si>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</si>
  <si>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</si>
  <si>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</si>
  <si>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</si>
  <si>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</si>
  <si>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</si>
  <si>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</si>
  <si>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</si>
  <si>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</si>
  <si>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</si>
  <si>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</si>
  <si>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</si>
  <si>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</si>
  <si>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</si>
  <si>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</si>
  <si>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</si>
  <si>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</si>
  <si>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</si>
  <si>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</si>
  <si>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</si>
  <si>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</si>
  <si>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</si>
  <si>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</si>
  <si>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</si>
  <si>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</si>
  <si>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</si>
  <si>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</si>
  <si>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</si>
  <si>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</si>
  <si>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</si>
  <si>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</si>
  <si>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</si>
  <si>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</si>
  <si>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</si>
  <si>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</si>
  <si>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</si>
  <si>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</si>
  <si>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</si>
  <si>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</si>
  <si>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</si>
  <si>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</si>
  <si>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</si>
  <si>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</si>
  <si>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</si>
  <si>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</si>
  <si>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</si>
  <si>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</si>
  <si>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</si>
  <si>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</si>
  <si>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</si>
  <si>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</si>
  <si>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</si>
  <si>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</si>
  <si>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</si>
  <si>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</si>
  <si>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</si>
  <si>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</si>
  <si>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</si>
  <si>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</si>
  <si>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</si>
  <si>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</si>
  <si>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</si>
  <si>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</si>
  <si>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</si>
  <si>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</si>
  <si>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</si>
  <si>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</si>
  <si>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</si>
  <si>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</si>
  <si>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</si>
  <si>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</si>
  <si>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</si>
  <si>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</si>
  <si>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</si>
  <si>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</si>
  <si>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</si>
  <si>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</si>
  <si>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</si>
  <si>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</si>
  <si>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</si>
  <si>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</si>
  <si>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</si>
  <si>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</si>
  <si>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</si>
  <si>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</si>
  <si>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</si>
  <si>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</si>
  <si>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</si>
  <si>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</si>
  <si>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</si>
  <si>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</si>
  <si>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</si>
  <si>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</si>
  <si>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</si>
  <si>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</si>
  <si>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</si>
  <si>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</si>
  <si>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</si>
  <si>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</si>
  <si>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</si>
  <si>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</si>
  <si>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</si>
  <si>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</si>
  <si>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</si>
  <si>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</si>
  <si>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</si>
  <si>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</si>
  <si>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</si>
  <si>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</si>
  <si>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</si>
  <si>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</si>
  <si>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</si>
  <si>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</si>
  <si>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</si>
  <si>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</si>
  <si>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</si>
  <si>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</si>
  <si>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</si>
  <si>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</si>
  <si>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</si>
  <si>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</si>
  <si>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</si>
  <si>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</si>
  <si>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</si>
  <si>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</si>
  <si>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</si>
  <si>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</si>
  <si>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</si>
  <si>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</si>
  <si>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</si>
  <si>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</si>
  <si>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</si>
  <si>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</si>
  <si>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</si>
  <si>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</si>
  <si>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</si>
  <si>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</si>
  <si>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</si>
  <si>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</si>
  <si>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</si>
  <si>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</si>
  <si>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</si>
  <si>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</si>
  <si>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</si>
  <si>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</si>
  <si>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</si>
  <si>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</si>
  <si>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</si>
  <si>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</si>
  <si>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</si>
  <si>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</si>
  <si>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</si>
  <si>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</si>
  <si>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</si>
  <si>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</si>
  <si>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</si>
  <si>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</si>
  <si>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</si>
  <si>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</si>
  <si>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</si>
  <si>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</si>
  <si>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</si>
  <si>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</si>
  <si>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</si>
  <si>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</si>
  <si>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</si>
  <si>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</si>
  <si>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</si>
  <si>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</si>
  <si>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</si>
  <si>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</si>
  <si>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</si>
  <si>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</si>
  <si>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</si>
  <si>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</si>
  <si>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</si>
  <si>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</si>
  <si>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</si>
  <si>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</si>
  <si>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</si>
  <si>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</si>
  <si>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</si>
  <si>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</si>
  <si>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</si>
  <si>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</si>
  <si>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</si>
  <si>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</si>
  <si>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</si>
  <si>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</si>
  <si>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</si>
  <si>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</si>
  <si>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</si>
  <si>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</si>
  <si>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</si>
  <si>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</si>
  <si>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</si>
  <si>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</si>
  <si>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</si>
  <si>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</si>
  <si>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</si>
  <si>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</si>
  <si>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</si>
  <si>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</si>
  <si>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</si>
  <si>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</si>
  <si>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</si>
  <si>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</si>
  <si>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</si>
  <si>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</si>
  <si>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</si>
  <si>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</si>
  <si>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</si>
  <si>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</si>
  <si>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</si>
  <si>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</si>
  <si>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</si>
  <si>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</si>
  <si>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</si>
  <si>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</si>
  <si>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</si>
  <si>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</si>
  <si>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</si>
  <si>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</si>
  <si>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</si>
  <si>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</si>
  <si>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</si>
  <si>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</si>
  <si>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</si>
  <si>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</si>
  <si>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</si>
  <si>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</si>
  <si>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</si>
  <si>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</si>
  <si>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</si>
  <si>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</si>
  <si>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</si>
  <si>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</si>
  <si>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</si>
  <si>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</si>
  <si>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</si>
  <si>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</si>
  <si>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</si>
  <si>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</si>
  <si>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</si>
  <si>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</si>
  <si>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</si>
  <si>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</si>
  <si>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</si>
  <si>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</si>
  <si>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</si>
  <si>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</si>
  <si>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</si>
  <si>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</si>
  <si>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</si>
  <si>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</si>
  <si>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</si>
  <si>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</si>
  <si>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</si>
  <si>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</si>
  <si>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</si>
  <si>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</si>
  <si>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</si>
  <si>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</si>
  <si>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</si>
  <si>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</si>
  <si>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</si>
  <si>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</si>
  <si>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</si>
  <si>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</si>
  <si>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</si>
  <si>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</si>
  <si>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</si>
  <si>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</si>
  <si>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</si>
  <si>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</si>
  <si>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</si>
  <si>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</si>
  <si>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</si>
  <si>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</si>
  <si>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</si>
  <si>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</si>
  <si>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</si>
  <si>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</si>
  <si>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</si>
  <si>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</si>
  <si>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</si>
  <si>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</si>
  <si>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</si>
  <si>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</si>
  <si>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</si>
  <si>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</si>
  <si>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</si>
  <si>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</si>
  <si>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</si>
  <si>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</si>
  <si>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</si>
  <si>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</si>
  <si>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</si>
  <si>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</si>
  <si>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</si>
  <si>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</si>
  <si>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</si>
  <si>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</si>
  <si>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</si>
  <si>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</si>
  <si>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</si>
  <si>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</si>
  <si>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</si>
  <si>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</si>
  <si>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</si>
  <si>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</si>
  <si>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</si>
  <si>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</si>
  <si>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</si>
  <si>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</si>
  <si>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</si>
  <si>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</si>
  <si>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</si>
  <si>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</si>
  <si>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</si>
  <si>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</si>
  <si>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</si>
  <si>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</si>
  <si>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</si>
  <si>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</si>
  <si>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</si>
  <si>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</si>
  <si>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</si>
  <si>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</si>
  <si>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</si>
  <si>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</si>
  <si>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</si>
  <si>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</si>
  <si>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</si>
  <si>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</si>
  <si>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</si>
  <si>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</si>
  <si>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</si>
  <si>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</si>
  <si>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</si>
  <si>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</si>
  <si>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</si>
  <si>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</si>
  <si>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</si>
  <si>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</si>
  <si>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</si>
  <si>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</si>
  <si>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</si>
  <si>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</si>
  <si>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</si>
  <si>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</si>
  <si>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</si>
  <si>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</si>
  <si>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</si>
  <si>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</si>
  <si>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</si>
  <si>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</si>
  <si>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</si>
  <si>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</si>
  <si>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</si>
  <si>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</si>
  <si>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</si>
  <si>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</si>
  <si>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</si>
  <si>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</si>
  <si>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</si>
  <si>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</si>
  <si>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</si>
  <si>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</si>
  <si>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</si>
  <si>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</si>
  <si>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</si>
  <si>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</si>
  <si>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</si>
  <si>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</si>
  <si>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</si>
  <si>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</si>
  <si>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</si>
  <si>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</si>
  <si>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</si>
  <si>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</si>
  <si>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</si>
  <si>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</si>
  <si>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</si>
  <si>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</si>
  <si>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</si>
  <si>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</si>
  <si>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</si>
  <si>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</si>
  <si>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</si>
  <si>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</si>
  <si>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</si>
  <si>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</si>
  <si>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</si>
  <si>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</si>
  <si>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</si>
  <si>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</si>
  <si>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</si>
  <si>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</si>
  <si>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</si>
  <si>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</si>
  <si>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</si>
  <si>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</si>
  <si>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</si>
  <si>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</si>
  <si>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</si>
  <si>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</si>
  <si>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</si>
  <si>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</si>
  <si>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</si>
  <si>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</si>
  <si>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</si>
  <si>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</si>
  <si>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</si>
  <si>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</si>
  <si>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</si>
  <si>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</si>
  <si>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</si>
  <si>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</si>
  <si>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</si>
  <si>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</si>
  <si>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</si>
  <si>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</si>
  <si>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</si>
  <si>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</si>
  <si>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</si>
  <si>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</si>
  <si>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</si>
  <si>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</si>
  <si>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</si>
  <si>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</si>
  <si>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</si>
  <si>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</si>
  <si>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</si>
  <si>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</si>
  <si>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</si>
  <si>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</si>
  <si>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</si>
  <si>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</si>
  <si>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</si>
  <si>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</si>
  <si>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</si>
  <si>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</si>
  <si>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</si>
  <si>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</si>
  <si>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</si>
  <si>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</si>
  <si>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</si>
  <si>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</si>
  <si>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</si>
  <si>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</si>
  <si>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</si>
  <si>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</si>
  <si>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</si>
  <si>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</si>
  <si>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</si>
  <si>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</si>
  <si>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</si>
  <si>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</si>
  <si>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</si>
  <si>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</si>
  <si>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</si>
  <si>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</si>
  <si>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</si>
  <si>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</si>
  <si>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</si>
  <si>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</si>
  <si>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</si>
  <si>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</si>
  <si>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</si>
  <si>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</si>
  <si>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</si>
  <si>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</si>
  <si>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</si>
  <si>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</si>
  <si>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</si>
  <si>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</si>
  <si>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</si>
  <si>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</si>
  <si>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</si>
  <si>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</si>
  <si>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</si>
  <si>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</si>
  <si>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</si>
  <si>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</si>
  <si>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</si>
  <si>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</si>
  <si>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</si>
  <si>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</si>
  <si>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</si>
  <si>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</si>
  <si>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</si>
  <si>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</si>
  <si>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</si>
  <si>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</si>
  <si>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</si>
  <si>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</si>
  <si>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</si>
  <si>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</si>
  <si>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</si>
  <si>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</si>
  <si>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</si>
  <si>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</si>
  <si>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</si>
  <si>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</si>
  <si>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</si>
  <si>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</si>
  <si>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</si>
  <si>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</si>
  <si>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</si>
  <si>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</si>
  <si>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</si>
  <si>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</si>
  <si>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</si>
  <si>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</si>
  <si>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</si>
  <si>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</si>
  <si>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</si>
  <si>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</si>
  <si>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</si>
  <si>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</si>
  <si>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</si>
  <si>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</si>
  <si>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</si>
  <si>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</si>
  <si>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</si>
  <si>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</si>
  <si>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</si>
  <si>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</si>
  <si>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</si>
  <si>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</si>
  <si>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</si>
  <si>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</si>
  <si>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</si>
  <si>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</si>
  <si>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</si>
  <si>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</si>
  <si>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</si>
  <si>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</si>
  <si>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</si>
  <si>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</si>
  <si>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</si>
  <si>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</si>
  <si>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</si>
  <si>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</si>
  <si>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</si>
  <si>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</si>
  <si>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</si>
  <si>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</si>
  <si>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</si>
  <si>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</si>
  <si>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</si>
  <si>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</si>
  <si>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</si>
  <si>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</si>
  <si>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</si>
  <si>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</si>
  <si>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</si>
  <si>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</si>
  <si>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</si>
  <si>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</si>
  <si>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</si>
  <si>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</si>
  <si>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</si>
  <si>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</si>
  <si>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</si>
  <si>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</si>
  <si>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</si>
  <si>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</si>
  <si>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</si>
  <si>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</si>
  <si>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</si>
  <si>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</si>
  <si>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</si>
  <si>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</si>
  <si>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</si>
  <si>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</si>
  <si>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</si>
  <si>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</si>
  <si>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</si>
  <si>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</si>
  <si>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</si>
  <si>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</si>
  <si>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</si>
  <si>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</si>
  <si>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</si>
  <si>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</si>
  <si>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</si>
  <si>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</si>
  <si>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</si>
  <si>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</si>
  <si>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</si>
  <si>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</si>
  <si>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</si>
  <si>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</si>
  <si>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</si>
  <si>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</si>
  <si>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</si>
  <si>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</si>
  <si>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</si>
  <si>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</si>
  <si>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</si>
  <si>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</si>
  <si>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</si>
  <si>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</si>
  <si>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</si>
  <si>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</si>
  <si>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</si>
  <si>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</si>
  <si>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</si>
  <si>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</si>
  <si>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</si>
  <si>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</si>
  <si>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</si>
  <si>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</si>
  <si>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</si>
  <si>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</si>
  <si>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</si>
  <si>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</si>
  <si>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</si>
  <si>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</si>
  <si>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</si>
  <si>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</si>
  <si>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</si>
  <si>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</si>
  <si>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</si>
  <si>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</si>
  <si>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</si>
  <si>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</si>
  <si>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</si>
  <si>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</si>
  <si>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</si>
  <si>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</si>
  <si>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</si>
  <si>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</si>
  <si>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</si>
  <si>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</si>
  <si>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</si>
  <si>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</si>
  <si>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</si>
  <si>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</si>
  <si>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</si>
  <si>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</si>
  <si>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</si>
  <si>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</si>
  <si>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</si>
  <si>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</si>
  <si>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</si>
  <si>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</si>
  <si>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</si>
  <si>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</si>
  <si>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</si>
  <si>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</si>
  <si>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</si>
  <si>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</si>
  <si>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</si>
  <si>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</si>
  <si>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</si>
  <si>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</si>
  <si>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</si>
  <si>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</si>
  <si>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</si>
  <si>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</si>
  <si>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</si>
  <si>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</si>
  <si>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</si>
  <si>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</si>
  <si>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</si>
  <si>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</si>
  <si>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</si>
  <si>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</si>
  <si>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</si>
  <si>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</si>
  <si>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</si>
  <si>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</si>
  <si>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</si>
  <si>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</si>
  <si>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</si>
  <si>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</si>
  <si>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</si>
  <si>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</si>
  <si>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</si>
  <si>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</si>
  <si>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</si>
  <si>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</si>
  <si>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</si>
  <si>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</si>
  <si>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</si>
  <si>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</si>
  <si>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</si>
  <si>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</si>
  <si>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</si>
  <si>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</si>
  <si>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</si>
  <si>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</si>
  <si>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</si>
  <si>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</si>
  <si>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</si>
  <si>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</si>
  <si>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</si>
  <si>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</si>
  <si>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</si>
  <si>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</si>
  <si>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</si>
  <si>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</si>
  <si>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</si>
  <si>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</si>
  <si>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</si>
  <si>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</si>
  <si>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</si>
  <si>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</si>
  <si>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</si>
  <si>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</si>
  <si>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</si>
  <si>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</si>
  <si>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</si>
  <si>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</si>
  <si>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</si>
  <si>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</si>
  <si>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</si>
  <si>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</si>
  <si>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</si>
  <si>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</si>
  <si>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</si>
  <si>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</si>
  <si>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</si>
  <si>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</si>
  <si>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</si>
  <si>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</si>
  <si>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</si>
  <si>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</si>
  <si>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</si>
  <si>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</si>
  <si>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</si>
  <si>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</si>
  <si>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</si>
  <si>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</si>
  <si>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</si>
  <si>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</si>
  <si>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</si>
  <si>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</si>
  <si>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</si>
  <si>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</si>
  <si>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</si>
  <si>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</si>
  <si>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</si>
  <si>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</si>
  <si>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</si>
  <si>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</si>
  <si>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</si>
  <si>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</si>
  <si>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</si>
  <si>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</si>
  <si>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</si>
  <si>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</si>
  <si>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</si>
  <si>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</si>
  <si>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</si>
  <si>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</si>
  <si>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</si>
  <si>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</si>
  <si>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</si>
  <si>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</si>
  <si>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</si>
  <si>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</si>
  <si>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</si>
  <si>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</si>
  <si>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</si>
  <si>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</si>
  <si>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</si>
  <si>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</si>
  <si>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</si>
  <si>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</si>
  <si>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</si>
  <si>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</si>
  <si>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</si>
  <si>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</si>
  <si>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</si>
  <si>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</si>
  <si>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</si>
  <si>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</si>
  <si>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</si>
  <si>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</si>
  <si>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</si>
  <si>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</si>
  <si>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</si>
  <si>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</si>
  <si>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</si>
  <si>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</si>
  <si>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</si>
  <si>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</si>
  <si>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</si>
  <si>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</si>
  <si>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</si>
  <si>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</si>
  <si>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</si>
  <si>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</si>
  <si>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</si>
  <si>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</si>
  <si>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</si>
  <si>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</si>
  <si>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</si>
  <si>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</si>
  <si>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</si>
  <si>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</si>
  <si>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</si>
  <si>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</si>
  <si>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</si>
  <si>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</si>
  <si>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</si>
  <si>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</si>
  <si>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</si>
  <si>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</si>
  <si>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</si>
  <si>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</si>
  <si>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</si>
  <si>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</si>
  <si>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</si>
  <si>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</si>
  <si>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</si>
  <si>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</si>
  <si>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</si>
  <si>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</si>
  <si>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</si>
  <si>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</si>
  <si>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</si>
  <si>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</si>
  <si>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</si>
  <si>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</si>
  <si>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</si>
  <si>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</si>
  <si>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</si>
  <si>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</si>
  <si>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</si>
  <si>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</si>
  <si>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</si>
  <si>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</si>
  <si>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</si>
  <si>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</si>
  <si>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</si>
  <si>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</si>
  <si>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</si>
  <si>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</si>
  <si>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</si>
  <si>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</si>
  <si>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</si>
  <si>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</si>
  <si>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</si>
  <si>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</si>
  <si>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</si>
  <si>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</si>
  <si>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</si>
  <si>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</si>
  <si>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</si>
  <si>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</si>
  <si>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</si>
  <si>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</si>
  <si>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</si>
  <si>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</si>
  <si>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</si>
  <si>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</si>
  <si>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</si>
  <si>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</si>
  <si>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</si>
  <si>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</si>
  <si>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</si>
  <si>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</si>
  <si>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</si>
  <si>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</si>
  <si>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</si>
  <si>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</si>
  <si>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</si>
  <si>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</si>
  <si>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</si>
  <si>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</si>
  <si>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</si>
  <si>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</si>
  <si>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</si>
  <si>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</si>
  <si>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</si>
  <si>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</si>
  <si>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</si>
  <si>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</si>
  <si>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</si>
  <si>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</si>
  <si>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</si>
  <si>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</si>
  <si>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</si>
  <si>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</si>
  <si>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</si>
  <si>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</si>
  <si>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</si>
  <si>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</si>
  <si>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</si>
  <si>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</si>
  <si>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</si>
  <si>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</si>
  <si>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</si>
  <si>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</si>
  <si>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</si>
  <si>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</si>
  <si>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</si>
  <si>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</si>
  <si>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</si>
  <si>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</si>
  <si>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</si>
  <si>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</si>
  <si>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</si>
  <si>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</si>
  <si>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</si>
  <si>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</si>
  <si>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</si>
  <si>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</si>
  <si>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</si>
  <si>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</si>
  <si>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</si>
  <si>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</si>
  <si>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</si>
  <si>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</si>
  <si>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</si>
  <si>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</si>
  <si>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</si>
  <si>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</si>
  <si>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</si>
  <si>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</si>
  <si>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</si>
  <si>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</si>
  <si>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</si>
  <si>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</si>
  <si>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</si>
  <si>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</si>
  <si>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</si>
  <si>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</si>
  <si>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</si>
  <si>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</si>
  <si>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</si>
  <si>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</si>
  <si>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</si>
  <si>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</si>
  <si>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</si>
  <si>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</si>
  <si>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</si>
  <si>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</si>
  <si>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</si>
  <si>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</si>
  <si>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</si>
  <si>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</si>
  <si>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</si>
  <si>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</si>
  <si>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</si>
  <si>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</si>
  <si>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</si>
  <si>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</si>
  <si>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</si>
  <si>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</si>
  <si>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</si>
  <si>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</si>
  <si>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</si>
  <si>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</si>
  <si>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</si>
  <si>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</si>
  <si>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</si>
  <si>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</si>
  <si>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</si>
  <si>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</si>
  <si>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</si>
  <si>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</si>
  <si>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</si>
  <si>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</si>
  <si>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</si>
  <si>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</si>
  <si>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</si>
  <si>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</si>
  <si>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</si>
  <si>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</si>
  <si>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</si>
  <si>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</si>
  <si>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</si>
  <si>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</si>
  <si>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</si>
  <si>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</si>
  <si>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</si>
  <si>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</si>
  <si>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</si>
  <si>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</si>
  <si>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</si>
  <si>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</si>
  <si>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</si>
  <si>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</si>
  <si>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</si>
  <si>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</si>
  <si>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</si>
  <si>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</si>
  <si>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</si>
  <si>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</si>
  <si>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</si>
  <si>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</si>
  <si>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</si>
  <si>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</si>
  <si>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</si>
  <si>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</si>
  <si>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</si>
  <si>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</si>
  <si>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</si>
  <si>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</si>
  <si>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</si>
  <si>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</si>
  <si>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</si>
  <si>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</si>
  <si>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</si>
  <si>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</si>
  <si>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</si>
  <si>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</si>
  <si>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</si>
  <si>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</si>
  <si>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</si>
  <si>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</si>
  <si>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</si>
  <si>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</si>
  <si>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</si>
  <si>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</si>
  <si>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</si>
  <si>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</si>
  <si>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</si>
  <si>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</si>
  <si>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</si>
  <si>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</si>
  <si>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</si>
  <si>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</si>
  <si>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</si>
  <si>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</si>
  <si>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</si>
  <si>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</si>
  <si>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</si>
  <si>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</si>
  <si>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</si>
  <si>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</si>
  <si>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</si>
  <si>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</si>
  <si>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</si>
  <si>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</si>
  <si>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</si>
  <si>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</si>
  <si>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</si>
  <si>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</si>
  <si>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</si>
  <si>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</si>
  <si>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</si>
  <si>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</si>
  <si>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</si>
  <si>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</si>
  <si>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</si>
  <si>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</si>
  <si>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</si>
  <si>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</si>
  <si>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</si>
  <si>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</si>
  <si>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</si>
  <si>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</si>
  <si>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</si>
  <si>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</si>
  <si>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</si>
  <si>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</si>
  <si>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</si>
  <si>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</si>
  <si>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</si>
  <si>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</si>
  <si>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</si>
  <si>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</si>
  <si>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</si>
  <si>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</si>
  <si>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</si>
  <si>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</si>
  <si>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</si>
  <si>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</si>
  <si>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</si>
  <si>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</si>
  <si>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</si>
  <si>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</si>
  <si>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</si>
  <si>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</si>
  <si>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</si>
  <si>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</si>
  <si>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</si>
  <si>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</si>
  <si>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</si>
  <si>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</si>
  <si>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</si>
  <si>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</si>
  <si>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</si>
  <si>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</si>
  <si>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</si>
  <si>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</si>
  <si>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</si>
  <si>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</si>
  <si>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</si>
  <si>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</si>
  <si>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</si>
  <si>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</si>
  <si>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</si>
  <si>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</si>
  <si>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</si>
  <si>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</si>
  <si>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</si>
  <si>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</si>
  <si>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</si>
  <si>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</si>
  <si>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</si>
  <si>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</si>
  <si>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</si>
  <si>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</si>
  <si>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</si>
  <si>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</si>
  <si>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</si>
  <si>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</si>
  <si>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</si>
  <si>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</si>
  <si>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</si>
  <si>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</si>
  <si>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</si>
  <si>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</si>
  <si>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</si>
  <si>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</si>
  <si>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</si>
  <si>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</si>
  <si>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</si>
  <si>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</si>
  <si>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</si>
  <si>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</si>
  <si>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</si>
  <si>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</si>
  <si>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</si>
  <si>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</si>
  <si>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</si>
  <si>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</si>
  <si>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</si>
  <si>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</si>
  <si>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</si>
  <si>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</si>
  <si>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</si>
  <si>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</si>
  <si>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</si>
  <si>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</si>
  <si>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</si>
  <si>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</si>
  <si>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</si>
  <si>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</si>
  <si>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</si>
  <si>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</si>
  <si>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</si>
  <si>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</si>
  <si>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</si>
  <si>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</si>
  <si>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</si>
  <si>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</si>
  <si>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</si>
  <si>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</si>
  <si>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</si>
  <si>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</si>
  <si>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</si>
  <si>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</si>
  <si>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</si>
  <si>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</si>
  <si>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</si>
  <si>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</si>
  <si>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</si>
  <si>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</si>
  <si>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</si>
  <si>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</si>
  <si>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</si>
  <si>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</si>
  <si>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</si>
  <si>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</si>
  <si>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</si>
  <si>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</si>
  <si>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</si>
  <si>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</si>
  <si>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</si>
  <si>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</si>
  <si>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</si>
  <si>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</si>
  <si>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</si>
  <si>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</si>
  <si>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</si>
  <si>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</si>
  <si>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</si>
  <si>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</si>
  <si>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</si>
  <si>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</si>
  <si>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</si>
  <si>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</si>
  <si>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</si>
  <si>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</si>
  <si>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</si>
  <si>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</si>
  <si>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</si>
  <si>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</si>
  <si>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</si>
  <si>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</si>
  <si>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</si>
  <si>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</si>
  <si>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</si>
  <si>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</si>
  <si>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</si>
  <si>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</si>
  <si>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</si>
  <si>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</si>
  <si>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</si>
  <si>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</si>
  <si>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</si>
  <si>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</si>
  <si>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</si>
  <si>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</si>
  <si>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</si>
  <si>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</si>
  <si>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</si>
  <si>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</si>
  <si>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</si>
  <si>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</si>
  <si>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</si>
  <si>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</si>
  <si>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</si>
  <si>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</si>
  <si>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</si>
  <si>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</si>
  <si>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</si>
  <si>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</si>
  <si>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</si>
  <si>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</si>
  <si>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</si>
  <si>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</si>
  <si>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</si>
  <si>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</si>
  <si>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</si>
  <si>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</si>
  <si>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</si>
  <si>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</si>
  <si>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</si>
  <si>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</si>
  <si>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</si>
  <si>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</si>
  <si>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</si>
  <si>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</si>
  <si>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</si>
  <si>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</si>
  <si>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</si>
  <si>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</si>
  <si>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</si>
  <si>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</si>
  <si>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</si>
  <si>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</si>
  <si>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</si>
  <si>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</si>
  <si>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</si>
  <si>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</si>
  <si>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</si>
  <si>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</si>
  <si>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</si>
  <si>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</si>
  <si>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</si>
  <si>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</si>
  <si>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</si>
  <si>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</si>
  <si>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</si>
  <si>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</si>
  <si>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</si>
  <si>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</si>
  <si>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</si>
  <si>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</si>
  <si>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</si>
  <si>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</si>
  <si>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</si>
  <si>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</si>
  <si>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</si>
  <si>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</si>
  <si>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</si>
  <si>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</si>
  <si>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</si>
  <si>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</si>
  <si>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</si>
  <si>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</si>
  <si>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</si>
  <si>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</si>
  <si>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</si>
  <si>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</si>
  <si>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</si>
  <si>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</si>
  <si>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</si>
  <si>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</si>
  <si>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</si>
  <si>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</si>
  <si>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</si>
  <si>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</si>
  <si>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</si>
  <si>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</si>
  <si>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</si>
  <si>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</si>
  <si>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</si>
  <si>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</si>
  <si>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</si>
  <si>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</si>
  <si>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</si>
  <si>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</si>
  <si>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</si>
  <si>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</si>
  <si>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</si>
  <si>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</si>
  <si>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</si>
  <si>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</si>
  <si>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</si>
  <si>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</si>
  <si>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</si>
  <si>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</si>
  <si>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</si>
  <si>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</si>
  <si>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</si>
  <si>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</si>
  <si>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</si>
  <si>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</si>
  <si>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</si>
  <si>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</si>
  <si>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</si>
  <si>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</si>
  <si>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</si>
  <si>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</si>
  <si>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</si>
  <si>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</si>
  <si>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</si>
  <si>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</si>
  <si>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</si>
  <si>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</si>
  <si>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</si>
  <si>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</si>
  <si>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</si>
  <si>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</si>
  <si>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</si>
  <si>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</si>
  <si>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</si>
  <si>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</si>
  <si>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</si>
  <si>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</si>
  <si>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</si>
  <si>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</si>
  <si>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</si>
  <si>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</si>
  <si>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</si>
  <si>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</si>
  <si>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</si>
  <si>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</si>
  <si>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</si>
  <si>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</si>
  <si>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</si>
  <si>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</si>
  <si>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</si>
  <si>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</si>
  <si>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</si>
  <si>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</si>
  <si>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</si>
  <si>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</si>
  <si>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</si>
  <si>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</si>
  <si>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</si>
  <si>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</si>
  <si>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</si>
  <si>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</si>
  <si>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</si>
  <si>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</si>
  <si>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</si>
  <si>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</si>
  <si>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</si>
  <si>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</si>
  <si>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</si>
  <si>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</si>
  <si>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</si>
  <si>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</si>
  <si>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</si>
  <si>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</si>
  <si>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</si>
  <si>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</si>
  <si>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</si>
  <si>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</si>
  <si>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</si>
  <si>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</si>
  <si>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</si>
  <si>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</si>
  <si>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</si>
  <si>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</si>
  <si>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</si>
  <si>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</si>
  <si>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</si>
  <si>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</si>
  <si>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</si>
  <si>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</si>
  <si>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</si>
  <si>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</si>
  <si>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</si>
  <si>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</si>
  <si>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</si>
  <si>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</si>
  <si>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</si>
  <si>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</si>
  <si>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</si>
  <si>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</si>
  <si>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</si>
  <si>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</si>
  <si>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</si>
  <si>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</si>
  <si>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</si>
  <si>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</si>
  <si>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</si>
  <si>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</si>
  <si>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</si>
  <si>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</si>
  <si>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</si>
  <si>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</si>
  <si>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</si>
  <si>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</si>
  <si>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</si>
  <si>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</si>
  <si>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</si>
  <si>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</si>
  <si>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</si>
  <si>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</si>
  <si>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</si>
  <si>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</si>
  <si>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</si>
  <si>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</si>
  <si>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</si>
  <si>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</si>
  <si>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</si>
  <si>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</si>
  <si>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</si>
  <si>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</si>
  <si>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</si>
  <si>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</si>
  <si>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</si>
  <si>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</si>
  <si>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</si>
  <si>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</si>
  <si>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</si>
  <si>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</si>
  <si>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</si>
  <si>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</si>
  <si>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</si>
  <si>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</si>
  <si>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</si>
  <si>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</si>
  <si>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</si>
  <si>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</si>
  <si>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</si>
  <si>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</si>
  <si>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</si>
  <si>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</si>
  <si>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</si>
  <si>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</si>
  <si>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</si>
  <si>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</si>
  <si>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</si>
  <si>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</si>
  <si>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</si>
  <si>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</si>
  <si>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</si>
  <si>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</si>
  <si>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</si>
  <si>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</si>
  <si>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</si>
  <si>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</si>
  <si>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</si>
  <si>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</si>
  <si>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</si>
  <si>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</si>
  <si>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</si>
  <si>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</si>
  <si>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</si>
  <si>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</si>
  <si>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</si>
  <si>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</si>
  <si>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</si>
  <si>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</si>
  <si>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</si>
  <si>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</si>
  <si>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</si>
  <si>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</si>
  <si>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</si>
  <si>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</si>
  <si>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</si>
  <si>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</si>
  <si>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</si>
  <si>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</si>
  <si>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</si>
  <si>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</si>
  <si>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</si>
  <si>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</si>
  <si>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</si>
  <si>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</si>
  <si>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</si>
  <si>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</si>
  <si>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</si>
  <si>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</si>
  <si>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</si>
  <si>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</si>
  <si>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</si>
  <si>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</si>
  <si>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</si>
  <si>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</si>
  <si>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</si>
  <si>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</si>
  <si>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</si>
  <si>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</si>
  <si>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</si>
  <si>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</si>
  <si>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</si>
  <si>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</si>
  <si>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</si>
  <si>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</si>
  <si>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</si>
  <si>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</si>
  <si>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</si>
  <si>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</si>
  <si>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</si>
  <si>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</si>
  <si>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</si>
  <si>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</si>
  <si>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</si>
  <si>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</si>
  <si>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</si>
  <si>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</si>
  <si>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</si>
  <si>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</si>
  <si>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</si>
  <si>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</si>
  <si>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</si>
  <si>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</si>
  <si>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</si>
  <si>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</si>
  <si>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</si>
  <si>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</si>
  <si>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</si>
  <si>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</si>
  <si>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</si>
  <si>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</si>
  <si>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</si>
  <si>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</si>
  <si>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</si>
  <si>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</si>
  <si>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</si>
  <si>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</si>
  <si>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</si>
  <si>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</si>
  <si>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</si>
  <si>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</si>
  <si>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</si>
  <si>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</si>
  <si>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</si>
  <si>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</si>
  <si>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</si>
  <si>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</si>
  <si>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</si>
  <si>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</si>
  <si>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</si>
  <si>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</si>
  <si>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</si>
  <si>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</si>
  <si>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</si>
  <si>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</si>
  <si>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</si>
  <si>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</si>
  <si>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</si>
  <si>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</si>
  <si>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</si>
  <si>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</si>
  <si>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</si>
  <si>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</si>
  <si>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</si>
  <si>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</si>
  <si>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</si>
  <si>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</si>
  <si>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</si>
  <si>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</si>
  <si>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</si>
  <si>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</si>
  <si>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</si>
  <si>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</si>
  <si>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</si>
  <si>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</si>
  <si>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</si>
  <si>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</si>
  <si>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</si>
  <si>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</si>
  <si>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</si>
  <si>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</si>
  <si>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</si>
  <si>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</si>
  <si>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</si>
  <si>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</si>
  <si>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</si>
  <si>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</si>
  <si>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</si>
  <si>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</si>
  <si>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</si>
  <si>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</si>
  <si>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</si>
  <si>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</si>
  <si>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</si>
  <si>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</si>
  <si>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</si>
  <si>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</si>
  <si>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</si>
  <si>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</si>
  <si>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</si>
  <si>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</si>
  <si>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</si>
  <si>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</si>
  <si>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</si>
  <si>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</si>
  <si>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</si>
  <si>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</si>
  <si>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</si>
  <si>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</si>
  <si>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</si>
  <si>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</si>
  <si>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</si>
  <si>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</si>
  <si>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</si>
  <si>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</si>
  <si>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</si>
  <si>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</si>
  <si>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</si>
  <si>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</si>
  <si>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</si>
  <si>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</si>
  <si>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</si>
  <si>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</si>
  <si>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</si>
  <si>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</si>
  <si>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</si>
  <si>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</si>
  <si>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</si>
  <si>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</si>
  <si>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</si>
  <si>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</si>
  <si>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</si>
  <si>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</si>
  <si>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</si>
  <si>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</si>
  <si>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</si>
  <si>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</si>
  <si>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</si>
  <si>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</si>
  <si>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</si>
  <si>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</si>
  <si>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</si>
  <si>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</si>
  <si>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</si>
  <si>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</si>
  <si>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</si>
  <si>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</si>
  <si>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</si>
  <si>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</si>
  <si>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</si>
  <si>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</si>
  <si>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</si>
  <si>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</si>
  <si>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</si>
  <si>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</si>
  <si>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</si>
  <si>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</si>
  <si>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</si>
  <si>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</si>
  <si>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</si>
  <si>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</si>
  <si>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</si>
  <si>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</si>
  <si>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</si>
  <si>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</si>
  <si>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</si>
  <si>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</si>
  <si>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</si>
  <si>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</si>
  <si>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</si>
  <si>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</si>
  <si>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</si>
  <si>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</si>
  <si>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</si>
  <si>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</si>
  <si>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</si>
  <si>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</si>
  <si>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</si>
  <si>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</si>
  <si>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</si>
  <si>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</si>
  <si>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</si>
  <si>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</si>
  <si>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</si>
  <si>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</si>
  <si>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</si>
  <si>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</si>
  <si>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</si>
  <si>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</si>
  <si>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</si>
  <si>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</si>
  <si>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</si>
  <si>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</si>
  <si>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</si>
  <si>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</si>
  <si>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</si>
  <si>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</si>
  <si>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</si>
  <si>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</si>
  <si>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</si>
  <si>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</si>
  <si>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</si>
  <si>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</si>
  <si>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</si>
  <si>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</si>
  <si>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</si>
  <si>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</si>
  <si>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</si>
  <si>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</si>
  <si>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</si>
  <si>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</si>
  <si>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</si>
  <si>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</si>
  <si>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</si>
  <si>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</si>
  <si>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</si>
  <si>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</si>
  <si>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</si>
  <si>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</si>
  <si>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</si>
  <si>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</si>
  <si>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</si>
  <si>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</si>
  <si>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</si>
  <si>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</si>
  <si>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</si>
  <si>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</si>
  <si>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</si>
  <si>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</si>
  <si>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</si>
  <si>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</si>
  <si>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</si>
  <si>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</si>
  <si>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</si>
  <si>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</si>
  <si>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</si>
  <si>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</si>
  <si>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</si>
  <si>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</si>
  <si>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</si>
  <si>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</si>
  <si>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</si>
  <si>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</si>
  <si>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</si>
  <si>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</si>
  <si>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</si>
  <si>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</si>
  <si>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</si>
  <si>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</si>
  <si>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</si>
  <si>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</si>
  <si>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</si>
  <si>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</si>
  <si>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</si>
  <si>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</si>
  <si>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</si>
  <si>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</si>
  <si>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</si>
  <si>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</si>
  <si>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</si>
  <si>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</si>
  <si>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</si>
  <si>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</si>
  <si>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</si>
  <si>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</si>
  <si>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</si>
  <si>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</si>
  <si>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</si>
  <si>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</si>
  <si>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</si>
  <si>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</si>
  <si>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</si>
  <si>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</si>
  <si>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</si>
  <si>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</si>
  <si>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</si>
  <si>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</si>
  <si>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</si>
  <si>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</si>
  <si>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</si>
  <si>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</si>
  <si>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</si>
  <si>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</si>
  <si>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</si>
  <si>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</si>
  <si>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</si>
  <si>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</si>
  <si>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</si>
  <si>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</si>
  <si>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</si>
  <si>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</si>
  <si>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</si>
  <si>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</si>
  <si>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</si>
  <si>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</si>
  <si>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</si>
  <si>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</si>
  <si>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</si>
  <si>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</si>
  <si>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</si>
  <si>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</si>
  <si>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</si>
  <si>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</si>
  <si>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</si>
  <si>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</si>
  <si>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</si>
  <si>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</si>
  <si>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</si>
  <si>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</si>
  <si>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</si>
  <si>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</si>
  <si>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</si>
  <si>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</si>
  <si>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</si>
  <si>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</si>
  <si>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</si>
  <si>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</si>
  <si>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</si>
  <si>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</si>
  <si>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</si>
  <si>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</si>
  <si>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</si>
  <si>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</si>
  <si>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</si>
  <si>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</si>
  <si>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</si>
  <si>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</si>
  <si>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</si>
  <si>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</si>
  <si>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</si>
  <si>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</si>
  <si>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</si>
  <si>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</si>
  <si>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</si>
  <si>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</si>
  <si>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</si>
  <si>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</si>
  <si>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</si>
  <si>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</si>
  <si>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</si>
  <si>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</si>
  <si>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</si>
  <si>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</si>
  <si>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</si>
  <si>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</si>
  <si>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</si>
  <si>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</si>
  <si>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</si>
  <si>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</si>
  <si>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</si>
  <si>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</si>
  <si>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</si>
  <si>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</si>
  <si>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</si>
  <si>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</si>
  <si>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</si>
  <si>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</si>
  <si>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</si>
  <si>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</si>
  <si>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</si>
  <si>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</si>
  <si>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</si>
  <si>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</si>
  <si>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</si>
  <si>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</si>
  <si>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</si>
  <si>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</si>
  <si>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</si>
  <si>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</si>
  <si>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</si>
  <si>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</si>
  <si>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</si>
  <si>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</si>
  <si>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</si>
  <si>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</si>
  <si>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</si>
  <si>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</si>
  <si>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</si>
  <si>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</si>
  <si>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</si>
  <si>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</si>
  <si>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</si>
  <si>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</si>
  <si>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</si>
  <si>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</si>
  <si>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</si>
  <si>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</si>
  <si>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</si>
  <si>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</si>
  <si>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</si>
  <si>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</si>
  <si>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</si>
  <si>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</si>
  <si>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</si>
  <si>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</si>
  <si>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</si>
  <si>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</si>
  <si>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</si>
  <si>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</si>
  <si>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</si>
  <si>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</si>
  <si>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</si>
  <si>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</si>
  <si>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</si>
  <si>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</si>
  <si>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</si>
  <si>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</si>
  <si>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</si>
  <si>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</si>
  <si>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</si>
  <si>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</si>
  <si>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</si>
  <si>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</si>
  <si>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</si>
  <si>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</si>
  <si>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</si>
  <si>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</si>
  <si>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</si>
  <si>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</si>
  <si>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</si>
  <si>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</si>
  <si>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</si>
  <si>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</si>
  <si>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</si>
  <si>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</si>
  <si>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</si>
  <si>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</si>
  <si>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</si>
  <si>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</si>
  <si>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</si>
  <si>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</si>
  <si>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</si>
  <si>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</si>
  <si>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</si>
  <si>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</si>
  <si>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</si>
  <si>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</si>
  <si>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</si>
  <si>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</si>
  <si>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</si>
  <si>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</si>
  <si>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</si>
  <si>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</si>
  <si>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</si>
  <si>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</si>
  <si>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</si>
  <si>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</si>
  <si>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</si>
  <si>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</si>
  <si>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</si>
  <si>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</si>
  <si>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</si>
  <si>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</si>
  <si>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</si>
  <si>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</si>
  <si>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</si>
  <si>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</si>
  <si>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</si>
  <si>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</si>
  <si>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</si>
  <si>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</si>
  <si>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</si>
  <si>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</si>
  <si>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</si>
  <si>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</si>
  <si>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</si>
  <si>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</si>
  <si>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</si>
  <si>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</si>
  <si>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</si>
  <si>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</si>
  <si>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</si>
  <si>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</si>
  <si>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</si>
  <si>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</si>
  <si>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</si>
  <si>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</si>
  <si>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</si>
  <si>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</si>
  <si>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</si>
  <si>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</si>
  <si>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</si>
  <si>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</si>
  <si>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</si>
  <si>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</si>
  <si>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</si>
  <si>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</si>
  <si>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</si>
  <si>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</si>
  <si>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</si>
  <si>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</si>
  <si>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</si>
  <si>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</si>
  <si>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</si>
  <si>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</si>
  <si>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</si>
  <si>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</si>
  <si>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</si>
  <si>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</si>
  <si>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</si>
  <si>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</si>
  <si>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</si>
  <si>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</si>
  <si>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</si>
  <si>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</si>
  <si>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</si>
  <si>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</si>
  <si>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</si>
  <si>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</si>
  <si>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</si>
  <si>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</si>
  <si>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</si>
  <si>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</si>
  <si>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</si>
  <si>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</si>
  <si>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</si>
  <si>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</si>
  <si>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</si>
  <si>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</si>
  <si>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</si>
  <si>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</si>
  <si>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</si>
  <si>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</si>
  <si>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</si>
  <si>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</si>
  <si>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</si>
  <si>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</si>
  <si>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</si>
  <si>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</si>
  <si>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</si>
  <si>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</si>
  <si>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</si>
  <si>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</si>
  <si>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</si>
  <si>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</si>
  <si>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</si>
  <si>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</si>
  <si>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</si>
  <si>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</si>
  <si>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</si>
  <si>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</si>
  <si>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</si>
  <si>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</si>
  <si>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</si>
  <si>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</si>
  <si>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</si>
  <si>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</si>
  <si>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</si>
  <si>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</si>
  <si>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</si>
  <si>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</si>
  <si>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</si>
  <si>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</si>
  <si>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</si>
  <si>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</si>
  <si>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</si>
  <si>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</si>
  <si>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</si>
  <si>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</si>
  <si>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</si>
  <si>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</si>
  <si>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</si>
  <si>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</si>
  <si>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</si>
  <si>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</si>
  <si>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</si>
  <si>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</si>
  <si>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</si>
  <si>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</si>
  <si>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</si>
  <si>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</si>
  <si>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</si>
  <si>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</si>
  <si>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</si>
  <si>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</si>
  <si>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</si>
  <si>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</si>
  <si>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</si>
  <si>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</si>
  <si>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</si>
  <si>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</si>
  <si>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</si>
  <si>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</si>
  <si>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</si>
  <si>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</si>
  <si>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</si>
  <si>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</si>
  <si>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</si>
  <si>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</si>
  <si>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</si>
  <si>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</si>
  <si>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</si>
  <si>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</si>
  <si>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</si>
  <si>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</si>
  <si>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</si>
  <si>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</si>
  <si>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</si>
  <si>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</si>
  <si>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</si>
  <si>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</si>
  <si>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</si>
  <si>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</si>
  <si>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</si>
  <si>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</si>
  <si>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</si>
  <si>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</si>
  <si>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</si>
  <si>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</si>
  <si>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</si>
  <si>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</si>
  <si>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</si>
  <si>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</si>
  <si>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</si>
  <si>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</si>
  <si>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</si>
  <si>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</si>
  <si>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</si>
  <si>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</si>
  <si>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</si>
  <si>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</si>
  <si>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</si>
  <si>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</si>
  <si>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</si>
  <si>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</si>
  <si>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</si>
  <si>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</si>
  <si>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</si>
  <si>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</si>
  <si>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</si>
  <si>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</si>
  <si>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</si>
  <si>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</si>
  <si>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</si>
  <si>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</si>
  <si>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</si>
  <si>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</si>
  <si>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</si>
  <si>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</si>
  <si>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</si>
  <si>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</si>
  <si>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</si>
  <si>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</si>
  <si>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</si>
  <si>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</si>
  <si>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</si>
  <si>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</si>
  <si>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</si>
  <si>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</si>
  <si>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</si>
  <si>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</si>
  <si>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</si>
  <si>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</si>
  <si>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</si>
  <si>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</si>
  <si>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</si>
  <si>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</si>
  <si>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</si>
  <si>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</si>
  <si>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</si>
  <si>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</si>
  <si>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</si>
  <si>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</si>
  <si>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</si>
  <si>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</si>
  <si>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</si>
  <si>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</si>
  <si>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</si>
  <si>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</si>
  <si>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</si>
  <si>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</si>
  <si>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</si>
  <si>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</si>
  <si>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</si>
  <si>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</si>
  <si>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</si>
  <si>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</si>
  <si>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</si>
  <si>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</si>
  <si>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</si>
  <si>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</si>
  <si>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</si>
  <si>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</si>
  <si>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</si>
  <si>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</si>
  <si>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</si>
  <si>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</si>
  <si>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</si>
  <si>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</si>
  <si>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</si>
  <si>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</si>
  <si>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</si>
  <si>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</si>
  <si>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</si>
  <si>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</si>
  <si>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</si>
  <si>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</si>
  <si>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</si>
  <si>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</si>
  <si>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</si>
  <si>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</si>
  <si>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</si>
  <si>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</si>
  <si>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</si>
  <si>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</si>
  <si>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</si>
  <si>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</si>
  <si>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</si>
  <si>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</si>
  <si>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</si>
  <si>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</si>
  <si>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</si>
  <si>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</si>
  <si>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</si>
  <si>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</si>
  <si>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</si>
  <si>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</si>
  <si>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</si>
  <si>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</si>
  <si>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</si>
  <si>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</si>
  <si>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</si>
  <si>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</si>
  <si>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</si>
  <si>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</si>
  <si>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</si>
  <si>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</si>
  <si>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</si>
  <si>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</si>
  <si>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</si>
  <si>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</si>
  <si>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</si>
  <si>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</si>
  <si>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</si>
  <si>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</si>
  <si>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</si>
  <si>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</si>
  <si>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</si>
  <si>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</si>
  <si>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</si>
  <si>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</si>
  <si>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</si>
  <si>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</si>
  <si>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</si>
  <si>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</si>
  <si>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</si>
  <si>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</si>
  <si>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</si>
  <si>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</si>
  <si>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</si>
  <si>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</si>
  <si>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</si>
  <si>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</si>
  <si>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</si>
  <si>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</si>
  <si>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</si>
  <si>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</si>
  <si>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</si>
  <si>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</si>
  <si>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</si>
  <si>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</si>
  <si>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</si>
  <si>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</si>
  <si>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</si>
  <si>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</si>
  <si>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</si>
  <si>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</si>
  <si>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</si>
  <si>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</si>
  <si>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</si>
  <si>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</si>
  <si>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</si>
  <si>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</si>
  <si>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</si>
  <si>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</si>
  <si>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</si>
  <si>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</si>
  <si>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</si>
  <si>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</si>
  <si>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</si>
  <si>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</si>
  <si>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</si>
  <si>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</si>
  <si>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</si>
  <si>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</si>
  <si>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</si>
  <si>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</si>
  <si>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</si>
  <si>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</si>
  <si>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</si>
  <si>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</si>
  <si>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</si>
  <si>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</si>
  <si>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</si>
  <si>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</si>
  <si>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</si>
  <si>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</si>
  <si>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</si>
  <si>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</si>
  <si>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</si>
  <si>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</si>
  <si>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</si>
  <si>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</si>
  <si>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</si>
  <si>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</si>
  <si>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</si>
  <si>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</si>
  <si>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</si>
  <si>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</si>
  <si>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</si>
  <si>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</si>
  <si>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</si>
  <si>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</si>
  <si>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</si>
  <si>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</si>
  <si>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</si>
  <si>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</si>
  <si>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</si>
  <si>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</si>
  <si>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</si>
  <si>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</si>
  <si>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</si>
  <si>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</si>
  <si>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</si>
  <si>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</si>
  <si>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</si>
  <si>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</si>
  <si>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</si>
  <si>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</si>
  <si>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</si>
  <si>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</si>
  <si>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</si>
  <si>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</si>
  <si>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</si>
  <si>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</si>
  <si>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</si>
  <si>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</si>
  <si>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</si>
  <si>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</si>
  <si>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</si>
  <si>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</si>
  <si>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</si>
  <si>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</si>
  <si>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</si>
  <si>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</si>
  <si>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</si>
  <si>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</si>
  <si>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</si>
  <si>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</si>
  <si>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</si>
  <si>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</si>
  <si>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</si>
  <si>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</si>
  <si>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</si>
  <si>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</si>
  <si>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</si>
  <si>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</si>
  <si>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</si>
  <si>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</si>
  <si>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</si>
  <si>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</si>
  <si>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</si>
  <si>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</si>
  <si>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</si>
  <si>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</si>
  <si>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</si>
  <si>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</si>
  <si>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</si>
  <si>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</si>
  <si>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</si>
  <si>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</si>
  <si>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</si>
  <si>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</si>
  <si>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</si>
  <si>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</si>
  <si>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</si>
  <si>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</si>
  <si>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</si>
  <si>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</si>
  <si>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</si>
  <si>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</si>
  <si>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</si>
  <si>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</si>
  <si>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</si>
  <si>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</si>
  <si>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</si>
  <si>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</si>
  <si>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</si>
  <si>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</si>
  <si>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</si>
  <si>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</si>
  <si>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</si>
  <si>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</si>
  <si>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</si>
  <si>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</si>
  <si>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</si>
  <si>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</si>
  <si>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</si>
  <si>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</si>
  <si>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</si>
  <si>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</si>
  <si>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</si>
  <si>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</si>
  <si>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</si>
  <si>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</si>
  <si>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</si>
  <si>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</si>
  <si>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</si>
  <si>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</si>
  <si>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</si>
  <si>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</si>
  <si>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</si>
  <si>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</si>
  <si>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</si>
  <si>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</si>
  <si>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</si>
  <si>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</si>
  <si>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</si>
  <si>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</si>
  <si>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</si>
  <si>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</si>
  <si>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</si>
  <si>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</si>
  <si>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</si>
  <si>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</si>
  <si>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</si>
  <si>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</si>
  <si>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</si>
  <si>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</si>
  <si>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</si>
  <si>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</si>
  <si>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</si>
  <si>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</si>
  <si>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</si>
  <si>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</si>
  <si>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</si>
  <si>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</si>
  <si>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</si>
  <si>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</si>
  <si>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</si>
  <si>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</si>
  <si>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</si>
  <si>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</si>
  <si>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</si>
  <si>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</si>
  <si>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</si>
  <si>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</si>
  <si>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</si>
  <si>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</si>
  <si>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</si>
  <si>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</si>
  <si>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</si>
  <si>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</si>
  <si>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</si>
  <si>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</si>
  <si>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</si>
  <si>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</si>
  <si>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</si>
  <si>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</si>
  <si>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</si>
  <si>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</si>
  <si>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</si>
  <si>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</si>
  <si>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</si>
  <si>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</si>
  <si>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</si>
  <si>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</si>
  <si>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</si>
  <si>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</si>
  <si>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</si>
  <si>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</si>
  <si>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</si>
  <si>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</si>
  <si>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</si>
  <si>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</si>
  <si>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</si>
  <si>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</si>
  <si>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</si>
  <si>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</si>
  <si>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</si>
  <si>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</si>
  <si>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</si>
  <si>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</si>
  <si>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</si>
  <si>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</si>
  <si>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</si>
  <si>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</si>
  <si>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</si>
  <si>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</si>
  <si>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</si>
  <si>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</si>
  <si>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</si>
  <si>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</si>
  <si>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</si>
  <si>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</si>
  <si>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</si>
  <si>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</si>
  <si>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</si>
  <si>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</si>
  <si>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</si>
  <si>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</si>
  <si>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</si>
  <si>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</si>
  <si>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</si>
  <si>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</si>
  <si>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</si>
  <si>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</si>
  <si>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</si>
  <si>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</si>
  <si>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</si>
  <si>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</si>
  <si>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</si>
  <si>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</si>
  <si>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</si>
  <si>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</si>
  <si>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</si>
  <si>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</si>
  <si>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</si>
  <si>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</si>
  <si>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</si>
  <si>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</si>
  <si>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</si>
  <si>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</si>
  <si>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</si>
  <si>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</si>
  <si>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</si>
  <si>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</si>
  <si>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</si>
  <si>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</si>
  <si>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</si>
  <si>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</si>
  <si>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</si>
  <si>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</si>
  <si>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</si>
  <si>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</si>
  <si>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</si>
  <si>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</si>
  <si>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</si>
  <si>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</si>
  <si>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</si>
  <si>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</si>
  <si>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</si>
  <si>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</si>
  <si>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</si>
  <si>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</si>
  <si>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</si>
  <si>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</si>
  <si>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</si>
  <si>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</si>
  <si>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</si>
  <si>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</si>
  <si>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</si>
  <si>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</si>
  <si>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</si>
  <si>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</si>
  <si>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</si>
  <si>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</si>
  <si>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</si>
  <si>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</si>
  <si>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</si>
  <si>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</si>
  <si>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</si>
  <si>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</si>
  <si>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</si>
  <si>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</si>
  <si>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</si>
  <si>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</si>
  <si>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</si>
  <si>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</si>
  <si>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</si>
  <si>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</si>
  <si>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</si>
  <si>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</si>
  <si>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</si>
  <si>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</si>
  <si>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</si>
  <si>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</si>
  <si>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</si>
  <si>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</si>
  <si>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</si>
  <si>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</si>
  <si>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</si>
  <si>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</si>
  <si>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</si>
  <si>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</si>
  <si>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</si>
  <si>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</si>
  <si>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</si>
  <si>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</si>
  <si>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</si>
  <si>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</si>
  <si>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</si>
  <si>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</si>
  <si>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</si>
  <si>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</si>
  <si>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</si>
  <si>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</si>
  <si>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</si>
  <si>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</si>
  <si>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</si>
  <si>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</si>
  <si>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</si>
  <si>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</si>
  <si>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</si>
  <si>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</si>
  <si>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</si>
  <si>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</si>
  <si>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</si>
  <si>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</si>
  <si>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</si>
  <si>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</si>
  <si>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</si>
  <si>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</si>
  <si>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</si>
  <si>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</si>
  <si>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</si>
  <si>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</si>
  <si>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</si>
  <si>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</si>
  <si>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</si>
  <si>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</si>
  <si>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</si>
  <si>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</si>
  <si>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</si>
  <si>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</si>
  <si>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</si>
  <si>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</si>
  <si>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</si>
  <si>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</si>
  <si>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</si>
  <si>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</si>
  <si>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</si>
  <si>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</si>
  <si>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</si>
  <si>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</si>
  <si>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</si>
  <si>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</si>
  <si>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</si>
  <si>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</si>
  <si>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</si>
  <si>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</si>
  <si>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</si>
  <si>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</si>
  <si>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</si>
  <si>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</si>
  <si>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</si>
  <si>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</si>
  <si>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</si>
  <si>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</si>
  <si>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</si>
  <si>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</si>
  <si>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</si>
  <si>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</si>
  <si>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</si>
  <si>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</si>
  <si>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</si>
  <si>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</si>
  <si>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</si>
  <si>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</si>
  <si>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</si>
  <si>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</si>
  <si>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</si>
  <si>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</si>
  <si>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</si>
  <si>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</si>
  <si>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</si>
  <si>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</si>
  <si>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</si>
  <si>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</si>
  <si>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</si>
  <si>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</si>
  <si>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</si>
  <si>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</si>
  <si>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</si>
  <si>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</si>
  <si>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</si>
  <si>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</si>
  <si>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</si>
  <si>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</si>
  <si>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</si>
  <si>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</si>
  <si>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</si>
  <si>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</si>
  <si>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</si>
  <si>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</si>
  <si>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</si>
  <si>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</si>
  <si>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</si>
  <si>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</si>
  <si>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</si>
  <si>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</si>
  <si>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</si>
  <si>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</si>
  <si>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</si>
  <si>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</si>
  <si>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</si>
  <si>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</si>
  <si>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</si>
  <si>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</si>
  <si>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</si>
  <si>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</si>
  <si>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</si>
  <si>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</si>
  <si>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</si>
  <si>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</si>
  <si>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</si>
  <si>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</si>
  <si>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</si>
  <si>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</si>
  <si>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</si>
  <si>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</si>
  <si>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</si>
  <si>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</si>
  <si>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</si>
  <si>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</si>
  <si>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</si>
  <si>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</si>
  <si>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</si>
  <si>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</si>
  <si>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</si>
  <si>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</si>
  <si>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</si>
  <si>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</si>
  <si>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</si>
  <si>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</si>
  <si>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</si>
  <si>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</si>
  <si>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</si>
  <si>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</si>
  <si>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</si>
  <si>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</si>
  <si>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</si>
  <si>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</si>
  <si>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</si>
  <si>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</si>
  <si>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</si>
  <si>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</si>
  <si>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</si>
  <si>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</si>
  <si>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</si>
  <si>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</si>
  <si>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</si>
  <si>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</si>
  <si>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</si>
  <si>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</si>
  <si>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</si>
  <si>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</si>
  <si>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</si>
  <si>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</si>
  <si>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</si>
  <si>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</si>
  <si>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</si>
  <si>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</si>
  <si>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</si>
  <si>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</si>
  <si>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</si>
  <si>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</si>
  <si>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</si>
  <si>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</si>
  <si>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</si>
  <si>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</si>
  <si>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</si>
  <si>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</si>
  <si>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</si>
  <si>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</si>
  <si>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</si>
  <si>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</si>
  <si>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</si>
  <si>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</si>
  <si>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</si>
  <si>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</si>
  <si>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</si>
  <si>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</si>
  <si>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</si>
  <si>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</si>
  <si>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</si>
  <si>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</si>
  <si>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</si>
  <si>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</si>
  <si>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</si>
  <si>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</si>
  <si>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</si>
  <si>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</si>
  <si>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</si>
  <si>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</si>
  <si>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</si>
  <si>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</si>
  <si>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</si>
  <si>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</si>
  <si>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</si>
  <si>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</si>
  <si>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</si>
  <si>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</si>
  <si>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</si>
  <si>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</si>
  <si>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</si>
  <si>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</si>
  <si>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</si>
  <si>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</si>
  <si>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</si>
  <si>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</si>
  <si>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</si>
  <si>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</si>
  <si>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</si>
  <si>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</si>
  <si>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</si>
  <si>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</si>
  <si>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</si>
  <si>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</si>
  <si>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</si>
  <si>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</si>
  <si>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</si>
  <si>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</si>
  <si>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</si>
  <si>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</si>
  <si>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</si>
  <si>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</si>
  <si>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</si>
  <si>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</si>
  <si>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</si>
  <si>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</si>
  <si>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</si>
  <si>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</si>
  <si>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</si>
  <si>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</si>
  <si>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</si>
  <si>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</si>
  <si>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</si>
  <si>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</si>
  <si>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</si>
  <si>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</si>
  <si>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</si>
  <si>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</si>
  <si>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</si>
  <si>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</si>
  <si>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</si>
  <si>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</si>
  <si>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</si>
  <si>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</si>
  <si>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</si>
  <si>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</si>
  <si>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</si>
  <si>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</si>
  <si>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</si>
  <si>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</si>
  <si>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</si>
  <si>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</si>
  <si>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</si>
  <si>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</si>
  <si>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</si>
  <si>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</si>
  <si>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</si>
  <si>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</si>
  <si>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</si>
  <si>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</si>
  <si>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</si>
  <si>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</si>
  <si>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</si>
  <si>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</si>
  <si>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</si>
  <si>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</si>
  <si>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</si>
  <si>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</si>
  <si>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</si>
  <si>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</si>
  <si>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</si>
  <si>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</si>
  <si>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</si>
  <si>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</si>
  <si>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</si>
  <si>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</si>
  <si>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</si>
  <si>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</si>
  <si>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</si>
  <si>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</si>
  <si>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</si>
  <si>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</si>
  <si>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</si>
  <si>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</si>
  <si>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</si>
  <si>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</si>
  <si>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</si>
  <si>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</si>
  <si>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</si>
  <si>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</si>
  <si>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</si>
  <si>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</si>
  <si>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</si>
  <si>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</si>
  <si>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</si>
  <si>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</si>
  <si>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</si>
  <si>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</si>
  <si>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</si>
  <si>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</si>
  <si>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</si>
  <si>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</si>
  <si>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</si>
  <si>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</si>
  <si>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</si>
  <si>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</si>
  <si>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</si>
  <si>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</si>
  <si>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</si>
  <si>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</si>
  <si>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</si>
  <si>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</si>
  <si>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</si>
  <si>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</si>
  <si>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</si>
  <si>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</si>
  <si>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</si>
  <si>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</si>
  <si>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</si>
  <si>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</si>
  <si>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</si>
  <si>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</si>
  <si>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</si>
  <si>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</si>
  <si>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</si>
  <si>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</si>
  <si>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</si>
  <si>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</si>
  <si>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</si>
  <si>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</si>
  <si>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</si>
  <si>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</si>
  <si>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</si>
  <si>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</si>
  <si>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</si>
  <si>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</si>
  <si>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</si>
  <si>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</si>
  <si>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</si>
  <si>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</si>
  <si>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</si>
  <si>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</si>
  <si>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</si>
  <si>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</si>
  <si>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</si>
  <si>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</si>
  <si>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</si>
  <si>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</si>
  <si>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</si>
  <si>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</si>
  <si>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</si>
  <si>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</si>
  <si>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</si>
  <si>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</si>
  <si>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</si>
  <si>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</si>
  <si>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</si>
  <si>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</si>
  <si>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</si>
  <si>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</si>
  <si>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</si>
  <si>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</si>
  <si>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</si>
  <si>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</si>
  <si>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</si>
  <si>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</si>
  <si>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</si>
  <si>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</si>
  <si>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</si>
  <si>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</si>
  <si>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</si>
  <si>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</si>
  <si>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</si>
  <si>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</si>
  <si>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</si>
  <si>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</si>
  <si>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</si>
  <si>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</si>
  <si>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</si>
  <si>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</si>
  <si>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</si>
  <si>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</si>
  <si>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</si>
  <si>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</si>
  <si>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</si>
  <si>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</si>
  <si>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</si>
  <si>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</si>
  <si>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</si>
  <si>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</si>
  <si>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</si>
  <si>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</si>
  <si>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</si>
  <si>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</si>
  <si>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</si>
  <si>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</si>
  <si>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</si>
  <si>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</si>
  <si>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</si>
  <si>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</si>
  <si>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</si>
  <si>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</si>
  <si>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</si>
  <si>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</si>
  <si>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</si>
  <si>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</si>
  <si>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</si>
  <si>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</si>
  <si>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</si>
  <si>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</si>
  <si>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</si>
  <si>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</si>
  <si>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</si>
  <si>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</si>
  <si>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</si>
  <si>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</si>
  <si>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</si>
  <si>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</si>
  <si>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</si>
  <si>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</si>
  <si>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</si>
  <si>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</si>
  <si>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</si>
  <si>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</si>
  <si>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</si>
  <si>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</si>
  <si>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</si>
  <si>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</si>
  <si>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</si>
  <si>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</si>
  <si>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</si>
  <si>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</si>
  <si>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</si>
  <si>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</si>
  <si>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</si>
  <si>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</si>
  <si>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</si>
  <si>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</si>
  <si>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</si>
  <si>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</si>
  <si>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</si>
  <si>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</si>
  <si>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</si>
  <si>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</si>
  <si>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</si>
  <si>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</si>
  <si>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</si>
  <si>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</si>
  <si>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</si>
  <si>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</si>
  <si>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</si>
  <si>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</si>
  <si>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</si>
  <si>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</si>
  <si>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</si>
  <si>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</si>
  <si>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</si>
  <si>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</si>
  <si>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</si>
  <si>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</si>
  <si>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</si>
  <si>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</si>
  <si>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</si>
  <si>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</si>
  <si>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</si>
  <si>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</si>
  <si>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</si>
  <si>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</si>
  <si>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</si>
  <si>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</si>
  <si>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</si>
  <si>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</si>
  <si>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</si>
  <si>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</si>
  <si>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</si>
  <si>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</si>
  <si>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</si>
  <si>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</si>
  <si>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</si>
  <si>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</si>
  <si>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</si>
  <si>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</si>
  <si>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</si>
  <si>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</si>
  <si>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</si>
  <si>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</si>
  <si>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</si>
  <si>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</si>
  <si>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</si>
  <si>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</si>
  <si>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</si>
  <si>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</si>
  <si>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</si>
  <si>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</si>
  <si>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</si>
  <si>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</si>
  <si>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</si>
  <si>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</si>
  <si>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</si>
  <si>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</si>
  <si>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</si>
  <si>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</si>
  <si>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</si>
  <si>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</si>
  <si>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</si>
  <si>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</si>
  <si>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</si>
  <si>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</si>
  <si>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</si>
  <si>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</si>
  <si>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</si>
  <si>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</si>
  <si>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</si>
  <si>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</si>
  <si>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</si>
  <si>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</si>
  <si>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</si>
  <si>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</si>
  <si>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</si>
  <si>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</si>
  <si>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</si>
  <si>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</si>
  <si>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</si>
  <si>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</si>
  <si>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</si>
  <si>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</si>
  <si>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</si>
  <si>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</si>
  <si>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</si>
  <si>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</si>
  <si>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</si>
  <si>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</si>
  <si>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</si>
  <si>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</si>
  <si>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</si>
  <si>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</si>
  <si>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</si>
  <si>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</si>
  <si>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</si>
  <si>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</si>
  <si>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</si>
  <si>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</si>
  <si>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</si>
  <si>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</si>
  <si>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</si>
  <si>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</si>
  <si>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</si>
  <si>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</si>
  <si>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</si>
  <si>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</si>
  <si>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</si>
  <si>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</si>
  <si>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</si>
  <si>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</si>
  <si>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</si>
  <si>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</si>
  <si>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</si>
  <si>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</si>
  <si>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</si>
  <si>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</si>
  <si>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</si>
  <si>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</si>
  <si>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</si>
  <si>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</si>
  <si>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</si>
  <si>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</si>
  <si>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</si>
  <si>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</si>
  <si>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</si>
  <si>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</si>
  <si>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</si>
  <si>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</si>
  <si>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</si>
  <si>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</si>
  <si>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</si>
  <si>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</si>
  <si>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</si>
  <si>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</si>
  <si>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</si>
  <si>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</si>
  <si>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</si>
  <si>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</si>
  <si>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</si>
  <si>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</si>
  <si>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</si>
  <si>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</si>
  <si>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</si>
  <si>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</si>
  <si>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</si>
  <si>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</si>
  <si>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</si>
  <si>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</si>
  <si>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</si>
  <si>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</si>
  <si>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</si>
  <si>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</si>
  <si>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</si>
  <si>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</si>
  <si>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</si>
  <si>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</si>
  <si>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</si>
  <si>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</si>
  <si>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</si>
  <si>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</si>
  <si>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</si>
  <si>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</si>
  <si>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</si>
  <si>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</si>
  <si>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</si>
  <si>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</si>
  <si>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</si>
  <si>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</si>
  <si>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</si>
  <si>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</si>
  <si>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</si>
  <si>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</si>
  <si>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</si>
  <si>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</si>
  <si>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</si>
  <si>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</si>
  <si>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</si>
  <si>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</si>
  <si>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</si>
  <si>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</si>
  <si>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</si>
  <si>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</si>
  <si>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</si>
  <si>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</si>
  <si>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</si>
  <si>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</si>
  <si>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</si>
  <si>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</si>
  <si>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</si>
  <si>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</si>
  <si>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</si>
  <si>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</si>
  <si>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</si>
  <si>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</si>
  <si>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</si>
  <si>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</si>
  <si>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</si>
  <si>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</si>
  <si>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</si>
  <si>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</si>
  <si>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</si>
  <si>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</si>
  <si>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</si>
  <si>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</si>
  <si>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</si>
  <si>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</si>
  <si>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</si>
  <si>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</si>
  <si>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</si>
  <si>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</si>
  <si>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</si>
  <si>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</si>
  <si>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</si>
  <si>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</si>
  <si>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</si>
  <si>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</si>
  <si>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</si>
  <si>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</si>
  <si>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</si>
  <si>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</si>
  <si>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</si>
  <si>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</si>
  <si>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</si>
  <si>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</si>
  <si>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</si>
  <si>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</si>
  <si>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</si>
  <si>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</si>
  <si>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</si>
  <si>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</si>
  <si>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</si>
  <si>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</si>
  <si>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</si>
  <si>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</si>
  <si>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</si>
  <si>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</si>
  <si>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</si>
  <si>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</si>
  <si>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</si>
  <si>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</si>
  <si>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</si>
  <si>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</si>
  <si>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</si>
  <si>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</si>
  <si>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</si>
  <si>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</si>
  <si>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</si>
  <si>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</si>
  <si>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</si>
  <si>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</si>
  <si>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</si>
  <si>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</si>
  <si>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</si>
  <si>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</si>
  <si>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</si>
  <si>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</si>
  <si>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</si>
  <si>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</si>
  <si>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</si>
  <si>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</si>
  <si>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</si>
  <si>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</si>
  <si>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</si>
  <si>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</si>
  <si>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</si>
  <si>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</si>
  <si>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</si>
  <si>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</si>
  <si>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</si>
  <si>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</si>
  <si>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</si>
  <si>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</si>
  <si>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</si>
  <si>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</si>
  <si>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</si>
  <si>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</si>
  <si>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</si>
  <si>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</si>
  <si>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</si>
  <si>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</si>
  <si>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</si>
  <si>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</si>
  <si>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</si>
  <si>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</si>
  <si>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</si>
  <si>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</si>
  <si>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</si>
  <si>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</si>
  <si>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</si>
  <si>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</si>
  <si>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</si>
  <si>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</si>
  <si>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</si>
  <si>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</si>
  <si>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</si>
  <si>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</si>
  <si>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</si>
  <si>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</si>
  <si>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</si>
  <si>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</si>
  <si>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</si>
  <si>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</si>
  <si>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</si>
  <si>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</si>
  <si>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</si>
  <si>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</si>
  <si>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</si>
  <si>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</si>
  <si>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</si>
  <si>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</si>
  <si>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</si>
  <si>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</si>
  <si>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</si>
  <si>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</si>
  <si>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</si>
  <si>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</si>
  <si>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</si>
  <si>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</si>
  <si>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</si>
  <si>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</si>
  <si>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</si>
  <si>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</si>
  <si>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</si>
  <si>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</si>
  <si>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</si>
  <si>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</si>
  <si>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</si>
  <si>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</si>
  <si>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</si>
  <si>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</si>
  <si>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</si>
  <si>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</si>
  <si>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</si>
  <si>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</si>
  <si>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</si>
  <si>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</si>
  <si>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</si>
  <si>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</si>
  <si>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</si>
  <si>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</si>
  <si>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</si>
  <si>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</si>
  <si>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</si>
  <si>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</si>
  <si>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</si>
  <si>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</si>
  <si>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</si>
  <si>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</si>
  <si>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</si>
  <si>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</si>
  <si>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</si>
  <si>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</si>
  <si>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</si>
  <si>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</si>
  <si>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</si>
  <si>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</si>
  <si>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</si>
  <si>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</si>
  <si>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</si>
  <si>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</si>
  <si>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</si>
  <si>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</si>
  <si>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</si>
  <si>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</si>
  <si>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</si>
  <si>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</si>
  <si>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</si>
  <si>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</si>
  <si>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</si>
  <si>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</si>
  <si>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</si>
  <si>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</si>
  <si>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</si>
  <si>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</si>
  <si>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</si>
  <si>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</si>
  <si>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</si>
  <si>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</si>
  <si>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</si>
  <si>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</si>
  <si>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</si>
  <si>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</si>
  <si>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</si>
  <si>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</si>
  <si>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</si>
  <si>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</si>
  <si>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</si>
  <si>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</si>
  <si>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</si>
  <si>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</si>
  <si>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</si>
  <si>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</si>
  <si>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</si>
  <si>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</si>
  <si>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</si>
  <si>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</si>
  <si>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</si>
  <si>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</si>
  <si>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</si>
  <si>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</si>
  <si>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</si>
  <si>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</si>
  <si>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</si>
  <si>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</si>
  <si>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</si>
  <si>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</si>
  <si>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</si>
  <si>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</si>
  <si>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</si>
  <si>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</si>
  <si>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</si>
  <si>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</si>
  <si>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</si>
  <si>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</si>
  <si>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</si>
  <si>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</si>
  <si>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</si>
  <si>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</si>
  <si>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</si>
  <si>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</si>
  <si>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</si>
  <si>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</si>
  <si>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</si>
  <si>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</si>
  <si>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</si>
  <si>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</si>
  <si>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</si>
  <si>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</si>
  <si>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</si>
  <si>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</si>
  <si>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</si>
  <si>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</si>
  <si>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</si>
  <si>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</si>
  <si>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</si>
  <si>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</si>
  <si>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</si>
  <si>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</si>
  <si>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</si>
  <si>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</si>
  <si>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</si>
  <si>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</si>
  <si>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</si>
  <si>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</si>
  <si>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</si>
  <si>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</si>
  <si>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</si>
  <si>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</si>
  <si>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</si>
  <si>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</si>
  <si>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</si>
  <si>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</si>
  <si>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</si>
  <si>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</si>
  <si>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</si>
  <si>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</si>
  <si>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</si>
  <si>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</si>
  <si>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</si>
  <si>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</si>
  <si>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</si>
  <si>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</si>
  <si>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</si>
  <si>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</si>
  <si>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</si>
  <si>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</si>
  <si>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</si>
  <si>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</si>
  <si>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</si>
  <si>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</si>
  <si>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</si>
  <si>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</si>
  <si>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</si>
  <si>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</si>
  <si>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</si>
  <si>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</si>
  <si>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</si>
  <si>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</si>
  <si>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</si>
  <si>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</si>
  <si>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</si>
  <si>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</si>
  <si>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</si>
  <si>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</si>
  <si>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</si>
  <si>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</si>
  <si>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</si>
  <si>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</si>
  <si>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</si>
  <si>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</si>
  <si>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</si>
  <si>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</si>
  <si>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</si>
  <si>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</si>
  <si>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</si>
  <si>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</si>
  <si>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</si>
  <si>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</si>
  <si>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</si>
  <si>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</si>
  <si>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</si>
  <si>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</si>
  <si>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</si>
  <si>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</si>
  <si>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</si>
  <si>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</si>
  <si>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</si>
  <si>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</si>
  <si>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</si>
  <si>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</si>
  <si>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</si>
  <si>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</si>
  <si>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</si>
  <si>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</si>
  <si>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</si>
  <si>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</si>
  <si>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</si>
  <si>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</si>
  <si>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</si>
  <si>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</si>
  <si>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</si>
  <si>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</si>
  <si>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</si>
  <si>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</si>
  <si>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</si>
  <si>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</si>
  <si>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</si>
  <si>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</si>
  <si>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</si>
  <si>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</si>
  <si>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</si>
  <si>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</si>
  <si>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</si>
  <si>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</si>
  <si>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</si>
  <si>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</si>
  <si>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</si>
  <si>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</si>
  <si>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</si>
  <si>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</si>
  <si>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</si>
  <si>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</si>
  <si>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</si>
  <si>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</si>
  <si>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</si>
  <si>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</si>
  <si>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</si>
  <si>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</si>
  <si>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</si>
  <si>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</si>
  <si>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</si>
  <si>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</si>
  <si>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</si>
  <si>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</si>
  <si>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</si>
  <si>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</si>
  <si>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</si>
  <si>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</si>
  <si>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</si>
  <si>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</si>
  <si>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</si>
  <si>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</si>
  <si>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</si>
  <si>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</si>
  <si>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</si>
  <si>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</si>
  <si>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</si>
  <si>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</si>
  <si>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</si>
  <si>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</si>
  <si>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</si>
  <si>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</si>
  <si>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</si>
  <si>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</si>
  <si>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</si>
  <si>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</si>
  <si>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</si>
  <si>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</si>
  <si>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</si>
  <si>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</si>
  <si>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</si>
  <si>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</si>
  <si>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</si>
  <si>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</si>
  <si>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</si>
  <si>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</si>
  <si>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</si>
  <si>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</si>
  <si>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</si>
  <si>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</si>
  <si>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</si>
  <si>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</si>
  <si>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</si>
  <si>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</si>
  <si>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</si>
  <si>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</si>
  <si>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</si>
  <si>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</si>
  <si>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</si>
  <si>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</si>
  <si>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</si>
  <si>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</si>
  <si>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</si>
  <si>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</si>
  <si>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</si>
  <si>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</si>
  <si>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</si>
  <si>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</si>
  <si>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</si>
  <si>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</si>
  <si>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</si>
  <si>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</si>
  <si>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</si>
  <si>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</si>
  <si>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</si>
  <si>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</si>
  <si>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</si>
  <si>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</si>
  <si>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</si>
  <si>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</si>
  <si>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</si>
  <si>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</si>
  <si>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</si>
  <si>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</si>
  <si>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</si>
  <si>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</si>
  <si>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</si>
  <si>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</si>
  <si>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</si>
  <si>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</si>
  <si>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</si>
  <si>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</si>
  <si>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</si>
  <si>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</si>
  <si>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</si>
  <si>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</si>
  <si>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</si>
  <si>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</si>
  <si>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</si>
  <si>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</si>
  <si>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</si>
  <si>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</si>
  <si>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</si>
  <si>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</si>
  <si>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</si>
  <si>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</si>
  <si>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</si>
  <si>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</si>
  <si>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</si>
  <si>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</si>
  <si>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</si>
  <si>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</si>
  <si>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</si>
  <si>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</si>
  <si>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</si>
  <si>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</si>
  <si>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</si>
  <si>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</si>
  <si>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</si>
  <si>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</si>
  <si>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</si>
  <si>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</si>
  <si>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</si>
  <si>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</si>
  <si>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</si>
  <si>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</si>
  <si>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</si>
  <si>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</si>
  <si>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</si>
  <si>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</si>
  <si>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</si>
  <si>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</si>
  <si>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</si>
  <si>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</si>
  <si>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</si>
  <si>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</si>
  <si>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</si>
  <si>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</si>
  <si>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</si>
  <si>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</si>
  <si>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</si>
  <si>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</si>
  <si>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</si>
  <si>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</si>
  <si>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</si>
  <si>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</si>
  <si>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</si>
  <si>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</si>
  <si>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</si>
  <si>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</si>
  <si>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</si>
  <si>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</si>
  <si>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</si>
  <si>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</si>
  <si>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</si>
  <si>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</si>
  <si>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</si>
  <si>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</si>
  <si>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</si>
  <si>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</si>
  <si>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</si>
  <si>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</si>
  <si>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</si>
  <si>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</si>
  <si>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</si>
  <si>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</si>
  <si>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</si>
  <si>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</si>
  <si>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</si>
  <si>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</si>
  <si>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</si>
  <si>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</si>
  <si>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</si>
  <si>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</si>
  <si>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</si>
  <si>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</si>
  <si>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</si>
  <si>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</si>
  <si>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</si>
  <si>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</si>
  <si>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</si>
  <si>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</si>
  <si>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</si>
  <si>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</si>
  <si>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</si>
  <si>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</si>
  <si>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</si>
  <si>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</si>
  <si>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</si>
  <si>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</si>
  <si>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</si>
  <si>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</si>
  <si>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</si>
  <si>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</si>
  <si>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</si>
  <si>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</si>
  <si>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</si>
  <si>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</si>
  <si>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</si>
  <si>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</si>
  <si>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</si>
  <si>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</si>
  <si>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</si>
  <si>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</si>
  <si>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</si>
  <si>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</si>
  <si>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</si>
  <si>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</si>
  <si>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</si>
  <si>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</si>
  <si>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</si>
  <si>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</si>
  <si>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</si>
  <si>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</si>
  <si>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</si>
  <si>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</si>
  <si>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</si>
  <si>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</si>
  <si>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</si>
  <si>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</si>
  <si>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</si>
  <si>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</si>
  <si>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</si>
  <si>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</si>
  <si>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</si>
  <si>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</si>
  <si>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</si>
  <si>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</si>
  <si>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</si>
  <si>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</si>
  <si>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</si>
  <si>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</si>
  <si>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</si>
  <si>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</si>
  <si>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</si>
  <si>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</si>
  <si>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</si>
  <si>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</si>
  <si>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</si>
  <si>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</si>
  <si>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</si>
  <si>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</si>
  <si>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</si>
  <si>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</si>
  <si>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</si>
  <si>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</si>
  <si>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</si>
  <si>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</si>
  <si>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</si>
  <si>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</si>
  <si>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</si>
  <si>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</si>
  <si>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</si>
  <si>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</si>
  <si>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</si>
  <si>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</si>
  <si>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</si>
  <si>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</si>
  <si>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</si>
  <si>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</si>
  <si>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</si>
  <si>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</si>
  <si>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</si>
  <si>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</si>
  <si>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</si>
  <si>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</si>
  <si>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</si>
  <si>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</si>
  <si>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</si>
  <si>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</si>
  <si>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</si>
  <si>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</si>
  <si>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</si>
  <si>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</si>
  <si>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</si>
  <si>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</si>
  <si>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</si>
  <si>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</si>
  <si>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</si>
  <si>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</si>
  <si>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</si>
  <si>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</si>
  <si>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</si>
  <si>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</si>
  <si>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</si>
  <si>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</si>
  <si>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</si>
  <si>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</si>
  <si>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</si>
  <si>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</si>
  <si>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</si>
  <si>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</si>
  <si>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</si>
  <si>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</si>
  <si>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</si>
  <si>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</si>
  <si>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</si>
  <si>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</si>
  <si>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</si>
  <si>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</si>
  <si>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</si>
  <si>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</si>
  <si>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</si>
  <si>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</si>
  <si>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</si>
  <si>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</si>
  <si>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</si>
  <si>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</si>
  <si>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</si>
  <si>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</si>
  <si>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</si>
  <si>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</si>
  <si>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</si>
  <si>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</si>
  <si>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</si>
  <si>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</si>
  <si>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</si>
  <si>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</si>
  <si>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</si>
  <si>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</si>
  <si>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</si>
  <si>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</si>
  <si>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</si>
  <si>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</si>
  <si>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</si>
  <si>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</si>
  <si>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</si>
  <si>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</si>
  <si>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</si>
  <si>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</si>
  <si>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</si>
  <si>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</si>
  <si>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</si>
  <si>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</si>
  <si>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</si>
  <si>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</si>
  <si>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</si>
  <si>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</si>
  <si>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</si>
  <si>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</si>
  <si>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</si>
  <si>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</si>
  <si>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</si>
  <si>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</si>
  <si>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</si>
  <si>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</si>
  <si>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</si>
  <si>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</si>
  <si>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</si>
  <si>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</si>
  <si>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</si>
  <si>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</si>
  <si>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</si>
  <si>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</si>
  <si>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</si>
  <si>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</si>
  <si>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</si>
  <si>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</si>
  <si>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</si>
  <si>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</si>
  <si>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</si>
  <si>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</si>
  <si>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</si>
  <si>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</si>
  <si>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</si>
  <si>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</si>
  <si>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</si>
  <si>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</si>
  <si>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</si>
  <si>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</si>
  <si>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</si>
  <si>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</si>
  <si>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</si>
  <si>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</si>
  <si>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</si>
  <si>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</si>
  <si>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</si>
  <si>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</si>
  <si>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</si>
  <si>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</si>
  <si>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</si>
  <si>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</si>
  <si>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</si>
  <si>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</si>
  <si>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</si>
  <si>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</si>
  <si>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</si>
  <si>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</si>
  <si>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</si>
  <si>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</si>
  <si>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</si>
  <si>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</si>
  <si>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</si>
  <si>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</si>
  <si>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</si>
  <si>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</si>
  <si>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</si>
  <si>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</si>
  <si>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</si>
  <si>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</si>
  <si>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</si>
  <si>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</si>
  <si>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</si>
  <si>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</si>
  <si>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</si>
  <si>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</si>
  <si>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</si>
  <si>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</si>
  <si>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</si>
  <si>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</si>
  <si>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</si>
  <si>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</si>
  <si>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</si>
  <si>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</si>
  <si>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</si>
  <si>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</si>
  <si>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</si>
  <si>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</si>
  <si>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</si>
  <si>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</si>
  <si>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</si>
  <si>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</si>
  <si>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</si>
  <si>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</si>
  <si>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</si>
  <si>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</si>
  <si>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</si>
  <si>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</si>
  <si>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</si>
  <si>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</si>
  <si>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</si>
  <si>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</si>
  <si>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</si>
  <si>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</si>
  <si>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</si>
  <si>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</si>
  <si>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</si>
  <si>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</si>
  <si>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</si>
  <si>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</si>
  <si>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</si>
  <si>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</si>
  <si>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</si>
  <si>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</si>
  <si>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</si>
  <si>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</si>
  <si>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</si>
  <si>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</si>
  <si>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</si>
  <si>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</si>
  <si>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</si>
  <si>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</si>
  <si>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</si>
  <si>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</si>
  <si>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</si>
  <si>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</si>
  <si>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</si>
  <si>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</si>
  <si>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</si>
  <si>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</si>
  <si>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</si>
  <si>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</si>
  <si>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</si>
  <si>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</si>
  <si>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</si>
  <si>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</si>
  <si>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</si>
  <si>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</si>
  <si>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</si>
  <si>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</si>
  <si>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</si>
  <si>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</si>
  <si>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</si>
  <si>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</si>
  <si>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</si>
  <si>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</si>
  <si>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</si>
  <si>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</si>
  <si>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</si>
  <si>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</si>
  <si>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</si>
  <si>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</si>
  <si>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</si>
  <si>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</si>
  <si>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</si>
  <si>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</si>
  <si>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</si>
  <si>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</si>
  <si>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</si>
  <si>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</si>
  <si>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</si>
  <si>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</si>
  <si>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</si>
  <si>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</si>
  <si>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</si>
  <si>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</si>
  <si>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</si>
  <si>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</si>
  <si>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</si>
  <si>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</si>
  <si>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</si>
  <si>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</si>
  <si>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</si>
  <si>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</si>
  <si>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</si>
  <si>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</si>
  <si>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</si>
  <si>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</si>
  <si>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</si>
  <si>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</si>
  <si>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</si>
  <si>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</si>
  <si>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</si>
  <si>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</si>
  <si>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</si>
  <si>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</si>
  <si>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</si>
  <si>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</si>
  <si>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</si>
  <si>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</si>
  <si>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</si>
  <si>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</si>
  <si>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</si>
  <si>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</si>
  <si>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</si>
  <si>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</si>
  <si>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</si>
  <si>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</si>
  <si>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</si>
  <si>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</si>
  <si>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</si>
  <si>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</si>
  <si>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</si>
  <si>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</si>
  <si>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</si>
  <si>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</si>
  <si>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</si>
  <si>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</si>
  <si>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</si>
  <si>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</si>
  <si>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</si>
  <si>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</si>
  <si>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</si>
  <si>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</si>
  <si>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</si>
  <si>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</si>
  <si>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</si>
  <si>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</si>
  <si>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</si>
  <si>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</si>
  <si>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</si>
  <si>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</si>
  <si>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</si>
  <si>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</si>
  <si>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</si>
  <si>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</si>
  <si>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</si>
  <si>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</si>
  <si>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</si>
  <si>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</si>
  <si>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</si>
  <si>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</si>
  <si>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</si>
  <si>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</si>
  <si>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</si>
  <si>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</si>
  <si>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</si>
  <si>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</si>
  <si>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</si>
  <si>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</si>
  <si>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</si>
  <si>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</si>
  <si>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</si>
  <si>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</si>
  <si>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</si>
  <si>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</si>
  <si>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</si>
  <si>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</si>
  <si>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</si>
  <si>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</si>
  <si>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</si>
  <si>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</si>
  <si>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</si>
  <si>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</si>
  <si>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</si>
  <si>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</si>
  <si>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</si>
  <si>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</si>
  <si>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</si>
  <si>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</si>
  <si>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</si>
  <si>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</si>
  <si>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</si>
  <si>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</si>
  <si>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</si>
  <si>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</si>
  <si>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</si>
  <si>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</si>
  <si>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</si>
  <si>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</si>
  <si>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</si>
  <si>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</si>
  <si>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</si>
  <si>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</si>
  <si>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</si>
  <si>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</si>
  <si>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</si>
  <si>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</si>
  <si>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</si>
  <si>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</si>
  <si>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</si>
  <si>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</si>
  <si>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</si>
  <si>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</si>
  <si>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</si>
  <si>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</si>
  <si>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</si>
  <si>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</si>
  <si>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</si>
  <si>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</si>
  <si>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</si>
  <si>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</si>
  <si>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</si>
  <si>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</si>
  <si>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</si>
  <si>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</si>
  <si>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</si>
  <si>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</si>
  <si>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</si>
  <si>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</si>
  <si>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</si>
  <si>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</si>
  <si>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</si>
  <si>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</si>
  <si>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</si>
  <si>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</si>
  <si>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</si>
  <si>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</si>
  <si>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</si>
  <si>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</si>
  <si>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</si>
  <si>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</si>
  <si>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</si>
  <si>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</si>
  <si>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</si>
  <si>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</si>
  <si>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</si>
  <si>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</si>
  <si>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</si>
  <si>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</si>
  <si>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</si>
  <si>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</si>
  <si>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</si>
  <si>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</si>
  <si>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</si>
  <si>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</si>
  <si>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</si>
  <si>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</si>
  <si>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</si>
  <si>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</si>
  <si>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</si>
  <si>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</si>
  <si>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</si>
  <si>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</si>
  <si>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</si>
  <si>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</si>
  <si>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</si>
  <si>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</si>
  <si>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</si>
  <si>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</si>
  <si>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</si>
  <si>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</si>
  <si>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</si>
  <si>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</si>
  <si>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</si>
  <si>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</si>
  <si>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</si>
  <si>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</si>
  <si>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</si>
  <si>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</si>
  <si>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</si>
  <si>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</si>
  <si>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</si>
  <si>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</si>
  <si>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</si>
  <si>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</si>
  <si>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</si>
  <si>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</si>
  <si>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</si>
  <si>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</si>
  <si>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</si>
  <si>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</si>
  <si>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</si>
  <si>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</si>
  <si>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</si>
  <si>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</si>
  <si>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</si>
  <si>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</si>
  <si>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</si>
  <si>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</si>
  <si>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</si>
  <si>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</si>
  <si>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</si>
  <si>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</si>
  <si>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</si>
  <si>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</si>
  <si>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</si>
  <si>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</si>
  <si>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</si>
  <si>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</si>
  <si>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</si>
  <si>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</si>
  <si>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</si>
  <si>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</si>
  <si>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</si>
  <si>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</si>
  <si>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</si>
  <si>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</si>
  <si>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</si>
  <si>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</si>
  <si>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</si>
  <si>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</si>
  <si>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</si>
  <si>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</si>
  <si>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</si>
  <si>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</si>
  <si>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</si>
  <si>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</si>
  <si>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</si>
  <si>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</si>
  <si>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</si>
  <si>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</si>
  <si>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</si>
  <si>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</si>
  <si>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</si>
  <si>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</si>
  <si>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</si>
  <si>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</si>
  <si>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</si>
  <si>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</si>
  <si>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</si>
  <si>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</si>
  <si>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</si>
  <si>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</si>
  <si>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</si>
  <si>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</si>
  <si>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</si>
  <si>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</si>
  <si>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</si>
  <si>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</si>
  <si>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</si>
  <si>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</si>
  <si>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</si>
  <si>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</si>
  <si>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</si>
  <si>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</si>
  <si>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</si>
  <si>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</si>
  <si>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</si>
  <si>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</si>
  <si>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</si>
  <si>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</si>
  <si>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</si>
  <si>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</si>
  <si>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</si>
  <si>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</si>
  <si>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</si>
  <si>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</si>
  <si>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</si>
  <si>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</si>
  <si>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</si>
  <si>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</si>
  <si>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</si>
  <si>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</si>
  <si>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</si>
  <si>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</si>
  <si>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</si>
  <si>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</si>
  <si>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</si>
  <si>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</si>
  <si>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</si>
  <si>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</si>
  <si>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</si>
  <si>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</si>
  <si>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</si>
  <si>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</si>
  <si>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</si>
  <si>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</si>
  <si>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</si>
  <si>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</si>
  <si>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</si>
  <si>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</si>
  <si>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</si>
  <si>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</si>
  <si>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</si>
  <si>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</si>
  <si>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</si>
  <si>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</si>
  <si>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</si>
  <si>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</si>
  <si>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</si>
  <si>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</si>
  <si>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</si>
  <si>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</si>
  <si>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</si>
  <si>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</si>
  <si>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</si>
  <si>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</si>
  <si>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</si>
  <si>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</si>
  <si>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</si>
  <si>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</si>
  <si>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</si>
  <si>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</si>
  <si>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</si>
  <si>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</si>
  <si>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</si>
  <si>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</si>
  <si>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</si>
  <si>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</si>
  <si>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</si>
  <si>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</si>
  <si>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</si>
  <si>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</si>
  <si>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</si>
  <si>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</si>
  <si>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</si>
  <si>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</si>
  <si>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</si>
  <si>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</si>
  <si>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</si>
  <si>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</si>
  <si>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</si>
  <si>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</si>
  <si>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</si>
  <si>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</si>
  <si>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</si>
  <si>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</si>
  <si>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</si>
  <si>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</si>
  <si>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</si>
  <si>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</si>
  <si>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</si>
  <si>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</si>
  <si>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</si>
  <si>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</si>
  <si>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</si>
  <si>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</si>
  <si>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</si>
  <si>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</si>
  <si>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</si>
  <si>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</si>
  <si>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</si>
  <si>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</si>
  <si>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</si>
  <si>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</si>
  <si>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</si>
  <si>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</si>
  <si>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</si>
  <si>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</si>
  <si>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</si>
  <si>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</si>
  <si>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</si>
  <si>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</si>
  <si>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</si>
  <si>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</si>
  <si>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</si>
  <si>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</si>
  <si>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</si>
  <si>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</si>
  <si>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</si>
  <si>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</si>
  <si>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</si>
  <si>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</si>
  <si>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</si>
  <si>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</si>
  <si>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</si>
  <si>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</si>
  <si>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</si>
  <si>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</si>
  <si>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</si>
  <si>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</si>
  <si>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</si>
  <si>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</si>
  <si>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</si>
  <si>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</si>
  <si>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</si>
  <si>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</si>
  <si>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</si>
  <si>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</si>
  <si>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</si>
  <si>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</si>
  <si>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</si>
  <si>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</si>
  <si>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</si>
  <si>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</si>
  <si>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</si>
  <si>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</si>
  <si>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</si>
  <si>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</si>
  <si>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</si>
  <si>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</si>
  <si>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</si>
  <si>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</si>
  <si>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</si>
  <si>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</si>
  <si>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</si>
  <si>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</si>
  <si>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</si>
  <si>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</si>
  <si>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</si>
  <si>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</si>
  <si>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</si>
  <si>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</si>
  <si>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</si>
  <si>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</si>
  <si>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</si>
  <si>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</si>
  <si>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</si>
  <si>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</si>
  <si>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</si>
  <si>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</si>
  <si>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</si>
  <si>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</si>
  <si>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</si>
  <si>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</si>
  <si>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</si>
  <si>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</si>
  <si>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</si>
  <si>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</si>
  <si>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</si>
  <si>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</si>
  <si>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</si>
  <si>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</si>
  <si>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</si>
  <si>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</si>
  <si>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</si>
  <si>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</si>
  <si>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</si>
  <si>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</si>
  <si>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</si>
  <si>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</si>
  <si>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</si>
  <si>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</si>
  <si>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</si>
  <si>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</si>
  <si>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</si>
  <si>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</si>
  <si>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</si>
  <si>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</si>
  <si>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</si>
  <si>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</si>
  <si>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</si>
  <si>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</si>
  <si>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</si>
  <si>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</si>
  <si>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</si>
  <si>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</si>
  <si>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</si>
  <si>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</si>
  <si>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</si>
  <si>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</si>
  <si>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</si>
  <si>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</si>
  <si>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</si>
  <si>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</si>
  <si>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</si>
  <si>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</si>
  <si>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</si>
  <si>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</si>
  <si>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</si>
  <si>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</si>
  <si>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</si>
  <si>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</si>
  <si>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</si>
  <si>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</si>
  <si>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</si>
  <si>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</si>
  <si>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</si>
  <si>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</si>
  <si>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</si>
  <si>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</si>
  <si>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</si>
  <si>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</si>
  <si>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</si>
  <si>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</si>
  <si>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</si>
  <si>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</si>
  <si>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</si>
  <si>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</si>
  <si>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</si>
  <si>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</si>
  <si>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</si>
  <si>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</si>
  <si>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</si>
  <si>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</si>
  <si>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</si>
  <si>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</si>
  <si>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</si>
  <si>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</si>
  <si>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</si>
  <si>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</si>
  <si>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</si>
  <si>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</si>
  <si>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</si>
  <si>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</si>
  <si>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</si>
  <si>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</si>
  <si>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</si>
  <si>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</si>
  <si>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</si>
  <si>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</si>
  <si>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</si>
  <si>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</si>
  <si>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</si>
  <si>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</si>
  <si>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</si>
  <si>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</si>
  <si>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</si>
  <si>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</si>
  <si>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</si>
  <si>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</si>
  <si>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</si>
  <si>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</si>
  <si>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</si>
  <si>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</si>
  <si>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</si>
  <si>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</si>
  <si>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</si>
  <si>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</si>
  <si>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</si>
  <si>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</si>
  <si>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</si>
  <si>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</si>
  <si>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</si>
  <si>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</si>
  <si>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</si>
  <si>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</si>
  <si>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</si>
  <si>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</si>
  <si>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</si>
  <si>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</si>
  <si>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</si>
  <si>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</si>
  <si>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</si>
  <si>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</si>
  <si>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</si>
  <si>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</si>
  <si>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</si>
  <si>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</si>
  <si>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</si>
  <si>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</si>
  <si>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</si>
  <si>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</si>
  <si>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</si>
  <si>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</si>
  <si>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</si>
  <si>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</si>
  <si>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</si>
  <si>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</si>
  <si>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</si>
  <si>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</si>
  <si>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</si>
  <si>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</si>
  <si>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</si>
  <si>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</si>
  <si>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</si>
  <si>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</si>
  <si>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</si>
  <si>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</si>
  <si>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</si>
  <si>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</si>
  <si>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</si>
  <si>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</si>
  <si>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</si>
  <si>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</si>
  <si>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</si>
  <si>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</si>
  <si>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</si>
  <si>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</si>
  <si>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</si>
  <si>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</si>
  <si>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</si>
  <si>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</si>
  <si>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</si>
  <si>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</si>
  <si>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</si>
  <si>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</si>
  <si>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</si>
  <si>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</si>
  <si>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</si>
  <si>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</si>
  <si>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</si>
  <si>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</si>
  <si>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</si>
  <si>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</si>
  <si>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</si>
  <si>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</si>
  <si>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</si>
  <si>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</si>
  <si>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</si>
  <si>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</si>
  <si>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</si>
  <si>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</si>
  <si>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</si>
  <si>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</si>
  <si>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</si>
  <si>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</si>
  <si>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</si>
  <si>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</si>
  <si>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</si>
  <si>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</si>
  <si>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</si>
  <si>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</si>
  <si>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</si>
  <si>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</si>
  <si>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</si>
  <si>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</si>
  <si>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</si>
  <si>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</si>
  <si>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</si>
  <si>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</si>
  <si>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</si>
  <si>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</si>
  <si>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</si>
  <si>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</si>
  <si>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</si>
  <si>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</si>
  <si>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</si>
  <si>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</si>
  <si>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</si>
  <si>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</si>
  <si>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</si>
  <si>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</si>
  <si>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</si>
  <si>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</si>
  <si>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</si>
  <si>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</si>
  <si>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</si>
  <si>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</si>
  <si>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</si>
  <si>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</si>
  <si>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</si>
  <si>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</si>
  <si>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</si>
  <si>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</si>
  <si>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</si>
  <si>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</si>
  <si>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</si>
  <si>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</si>
  <si>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</si>
  <si>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</si>
  <si>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</si>
  <si>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</si>
  <si>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</si>
  <si>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</si>
  <si>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</si>
  <si>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</si>
  <si>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</si>
  <si>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</si>
  <si>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</si>
  <si>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</si>
  <si>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</si>
  <si>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</si>
  <si>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</si>
  <si>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</si>
  <si>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</si>
  <si>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</si>
  <si>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</si>
  <si>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</si>
  <si>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</si>
  <si>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</si>
  <si>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</si>
  <si>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</si>
  <si>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</si>
  <si>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</si>
  <si>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</si>
  <si>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</si>
  <si>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</si>
  <si>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</si>
  <si>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</si>
  <si>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</si>
  <si>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</si>
  <si>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</si>
  <si>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</si>
  <si>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</si>
  <si>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</si>
  <si>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</si>
  <si>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</si>
  <si>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</si>
  <si>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</si>
  <si>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</si>
  <si>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</si>
  <si>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</si>
  <si>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</si>
  <si>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</si>
  <si>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</si>
  <si>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</si>
  <si>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</si>
  <si>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</si>
  <si>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</si>
  <si>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</si>
  <si>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</si>
  <si>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</si>
  <si>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</si>
  <si>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</si>
  <si>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</si>
  <si>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</si>
  <si>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</si>
  <si>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</si>
  <si>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</si>
  <si>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</si>
  <si>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</si>
  <si>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</si>
  <si>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</si>
  <si>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</si>
  <si>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</si>
  <si>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</si>
  <si>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</si>
  <si>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</si>
  <si>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</si>
  <si>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</si>
  <si>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</si>
  <si>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</si>
  <si>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</si>
  <si>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</si>
  <si>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</si>
  <si>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</si>
  <si>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</si>
  <si>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</si>
  <si>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</si>
  <si>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</si>
  <si>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</si>
  <si>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</si>
  <si>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</si>
  <si>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</si>
  <si>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</si>
  <si>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</si>
  <si>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</si>
  <si>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</si>
  <si>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</si>
  <si>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</si>
  <si>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</si>
  <si>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</si>
  <si>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</si>
  <si>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</si>
  <si>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</si>
  <si>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</si>
  <si>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</si>
  <si>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</si>
  <si>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</si>
  <si>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</si>
  <si>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</si>
  <si>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</si>
  <si>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</si>
  <si>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</si>
  <si>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</si>
  <si>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</si>
  <si>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</si>
  <si>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</si>
  <si>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</si>
  <si>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</si>
  <si>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</si>
  <si>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</si>
  <si>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</si>
  <si>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</si>
  <si>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</si>
  <si>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</si>
  <si>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</si>
  <si>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</si>
  <si>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</si>
  <si>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</si>
  <si>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</si>
  <si>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</si>
  <si>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</si>
  <si>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</si>
  <si>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</si>
  <si>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</si>
  <si>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</si>
  <si>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</si>
  <si>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</si>
  <si>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</si>
  <si>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</si>
  <si>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</si>
  <si>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</si>
  <si>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</si>
  <si>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</si>
  <si>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</si>
  <si>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</si>
  <si>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</si>
  <si>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</si>
  <si>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</si>
  <si>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</si>
  <si>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</si>
  <si>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</si>
  <si>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</si>
  <si>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</si>
  <si>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</si>
  <si>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</si>
  <si>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</si>
  <si>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</si>
  <si>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</si>
  <si>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</si>
  <si>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</si>
  <si>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</si>
  <si>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</si>
  <si>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</si>
  <si>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</si>
  <si>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</si>
  <si>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</si>
  <si>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</si>
  <si>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</si>
  <si>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</si>
  <si>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</si>
  <si>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</si>
  <si>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</si>
  <si>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</si>
  <si>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</si>
  <si>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</si>
  <si>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</si>
  <si>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</si>
  <si>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</si>
  <si>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</si>
  <si>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</si>
  <si>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</si>
  <si>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</si>
  <si>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</si>
  <si>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</si>
  <si>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</si>
  <si>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</si>
  <si>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</si>
  <si>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</si>
  <si>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</si>
  <si>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</si>
  <si>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</si>
  <si>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</si>
  <si>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</si>
  <si>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</si>
  <si>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</si>
  <si>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</si>
  <si>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</si>
  <si>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</si>
  <si>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</si>
  <si>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</si>
  <si>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</si>
  <si>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</si>
  <si>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</si>
  <si>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</si>
  <si>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</si>
  <si>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</si>
  <si>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</si>
  <si>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</si>
  <si>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</si>
  <si>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</si>
  <si>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</si>
  <si>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</si>
  <si>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</si>
  <si>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</si>
  <si>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</si>
  <si>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</si>
  <si>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</si>
  <si>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</si>
  <si>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</si>
  <si>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</si>
  <si>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</si>
  <si>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</si>
  <si>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</si>
  <si>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</si>
  <si>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</si>
  <si>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</si>
  <si>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</si>
  <si>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</si>
  <si>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</si>
  <si>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</si>
  <si>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</si>
  <si>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</si>
  <si>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</si>
  <si>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</si>
  <si>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</si>
  <si>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</si>
  <si>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</si>
  <si>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</si>
  <si>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</si>
  <si>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</si>
  <si>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</si>
  <si>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</si>
  <si>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</si>
  <si>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</si>
  <si>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</si>
  <si>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</si>
  <si>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</si>
  <si>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</si>
  <si>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</si>
  <si>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</si>
  <si>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</si>
  <si>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</si>
  <si>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</si>
  <si>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</si>
  <si>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</si>
  <si>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</si>
  <si>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</si>
  <si>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</si>
  <si>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</si>
  <si>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</si>
  <si>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</si>
  <si>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</si>
  <si>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</si>
  <si>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</si>
  <si>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</si>
  <si>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</si>
  <si>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</si>
  <si>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</si>
  <si>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</si>
  <si>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</si>
  <si>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</si>
  <si>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</si>
  <si>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</si>
  <si>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</si>
  <si>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</si>
  <si>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</si>
  <si>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</si>
  <si>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</si>
  <si>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</si>
  <si>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</si>
  <si>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</si>
  <si>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</si>
  <si>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</si>
  <si>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</si>
  <si>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</si>
  <si>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</si>
  <si>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</si>
  <si>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</si>
  <si>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</si>
  <si>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</si>
  <si>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</si>
  <si>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</si>
  <si>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</si>
  <si>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</si>
  <si>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</si>
  <si>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</si>
  <si>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</si>
  <si>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</si>
  <si>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</si>
  <si>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</si>
  <si>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</si>
  <si>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</si>
  <si>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</si>
  <si>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</si>
  <si>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</si>
  <si>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</si>
  <si>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</si>
  <si>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</si>
  <si>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</si>
  <si>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</si>
  <si>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</si>
  <si>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</si>
  <si>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</si>
  <si>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</si>
  <si>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</si>
  <si>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</si>
  <si>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</si>
  <si>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</si>
  <si>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</si>
  <si>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</si>
  <si>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</si>
  <si>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</si>
  <si>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</si>
  <si>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</si>
  <si>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</si>
  <si>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</si>
  <si>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</si>
  <si>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</si>
  <si>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</si>
  <si>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</si>
  <si>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</si>
  <si>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</si>
  <si>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</si>
  <si>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</si>
  <si>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</si>
  <si>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</si>
  <si>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</si>
  <si>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</si>
  <si>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</si>
  <si>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</si>
  <si>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</si>
  <si>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</si>
  <si>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</si>
  <si>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</si>
  <si>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</si>
  <si>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</si>
  <si>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</si>
  <si>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</si>
  <si>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</si>
  <si>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</si>
  <si>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</si>
  <si>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</si>
  <si>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</si>
  <si>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</si>
  <si>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</si>
  <si>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</si>
  <si>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</si>
  <si>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</si>
  <si>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</si>
  <si>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</si>
  <si>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</si>
  <si>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</si>
  <si>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</si>
  <si>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</si>
  <si>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</si>
  <si>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</si>
  <si>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</si>
  <si>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</si>
  <si>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</si>
  <si>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</si>
  <si>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</si>
  <si>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</si>
  <si>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</si>
  <si>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</si>
  <si>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</si>
  <si>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</si>
  <si>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</si>
  <si>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</si>
  <si>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</si>
  <si>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</si>
  <si>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</si>
  <si>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</si>
  <si>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</si>
  <si>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</si>
  <si>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</si>
  <si>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</si>
  <si>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</si>
  <si>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</si>
  <si>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</si>
  <si>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</si>
  <si>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</si>
  <si>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</si>
  <si>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</si>
  <si>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</si>
  <si>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</si>
  <si>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</si>
  <si>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</si>
  <si>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</si>
  <si>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</si>
  <si>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</si>
  <si>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</si>
  <si>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</si>
  <si>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</si>
  <si>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</si>
  <si>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</si>
  <si>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</si>
  <si>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</si>
  <si>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</si>
  <si>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</si>
  <si>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</si>
  <si>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</si>
  <si>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</si>
  <si>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</si>
  <si>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</si>
  <si>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</si>
  <si>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</si>
  <si>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</si>
  <si>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</si>
  <si>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</si>
  <si>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</si>
  <si>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</si>
  <si>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</si>
  <si>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</si>
  <si>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</si>
  <si>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</si>
  <si>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</si>
  <si>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</si>
  <si>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</si>
  <si>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</si>
  <si>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</si>
  <si>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</si>
  <si>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</si>
  <si>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</si>
  <si>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</si>
  <si>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</si>
  <si>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</si>
  <si>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</si>
  <si>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</si>
  <si>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</si>
  <si>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</si>
  <si>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</si>
  <si>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</si>
  <si>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</si>
  <si>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</si>
  <si>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</si>
  <si>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</si>
  <si>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</si>
  <si>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</si>
  <si>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</si>
  <si>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</si>
  <si>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</si>
  <si>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</si>
  <si>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</si>
  <si>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</si>
  <si>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</si>
  <si>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</si>
  <si>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</si>
  <si>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</si>
  <si>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</si>
  <si>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</si>
  <si>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</si>
  <si>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</si>
  <si>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</si>
  <si>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</si>
  <si>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</si>
  <si>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</si>
  <si>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</si>
  <si>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</si>
  <si>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</si>
  <si>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</si>
  <si>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</si>
  <si>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</si>
  <si>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</si>
  <si>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</si>
  <si>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</si>
  <si>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</si>
  <si>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</si>
  <si>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</si>
  <si>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</si>
  <si>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</si>
  <si>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</si>
  <si>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</si>
  <si>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</si>
  <si>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</si>
  <si>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</si>
  <si>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</si>
  <si>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</si>
  <si>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</si>
  <si>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</si>
  <si>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</si>
  <si>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</si>
  <si>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</si>
  <si>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</si>
  <si>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</si>
  <si>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</si>
  <si>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</si>
  <si>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</si>
  <si>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</si>
  <si>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</si>
  <si>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</si>
  <si>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</si>
  <si>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</si>
  <si>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</si>
  <si>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</si>
  <si>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</si>
  <si>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</si>
  <si>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</si>
  <si>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</si>
  <si>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</si>
  <si>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</si>
  <si>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</si>
  <si>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</si>
  <si>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</si>
  <si>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</si>
  <si>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</si>
  <si>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</si>
  <si>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</si>
  <si>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</si>
  <si>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</si>
  <si>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</si>
  <si>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</si>
  <si>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</si>
  <si>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</si>
  <si>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</si>
  <si>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</si>
  <si>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</si>
  <si>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</si>
  <si>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</si>
  <si>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</si>
  <si>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</si>
  <si>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</si>
  <si>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</si>
  <si>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</si>
  <si>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</si>
  <si>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</si>
  <si>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</si>
  <si>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</si>
  <si>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</si>
  <si>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</si>
  <si>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</si>
  <si>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</si>
  <si>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</si>
  <si>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</si>
  <si>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</si>
  <si>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</si>
  <si>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</si>
  <si>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</si>
  <si>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</si>
  <si>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</si>
  <si>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</si>
  <si>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</si>
  <si>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</si>
  <si>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</si>
  <si>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</si>
  <si>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</si>
  <si>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</si>
  <si>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</si>
  <si>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</si>
  <si>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</si>
  <si>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</si>
  <si>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</si>
  <si>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</si>
  <si>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</si>
  <si>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</si>
  <si>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</si>
  <si>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</si>
  <si>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</si>
  <si>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</si>
  <si>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</si>
  <si>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</si>
  <si>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</si>
  <si>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</si>
  <si>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</si>
  <si>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</si>
  <si>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</si>
  <si>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</si>
  <si>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</si>
  <si>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</si>
  <si>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</si>
  <si>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</si>
  <si>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</si>
  <si>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</si>
  <si>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</si>
  <si>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</si>
  <si>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</si>
  <si>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</si>
  <si>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</si>
  <si>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</si>
  <si>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</si>
  <si>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</si>
  <si>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</si>
  <si>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</si>
  <si>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</si>
  <si>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</si>
  <si>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</si>
  <si>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</si>
  <si>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</si>
  <si>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</si>
  <si>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</si>
  <si>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</si>
  <si>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</si>
  <si>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</si>
  <si>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</si>
  <si>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</si>
  <si>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</si>
  <si>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</si>
  <si>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</si>
  <si>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</si>
  <si>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theater</t>
  </si>
  <si>
    <t>technology</t>
  </si>
  <si>
    <t>publishing</t>
  </si>
  <si>
    <t>music</t>
  </si>
  <si>
    <t>journalism</t>
  </si>
  <si>
    <t>games</t>
  </si>
  <si>
    <t>food</t>
  </si>
  <si>
    <t>photography</t>
  </si>
  <si>
    <t>(All)</t>
  </si>
  <si>
    <t>Column Labels</t>
  </si>
  <si>
    <t>Grand Total</t>
  </si>
  <si>
    <t>Row Labels</t>
  </si>
  <si>
    <t>art books</t>
  </si>
  <si>
    <t>audio</t>
  </si>
  <si>
    <t>children's books</t>
  </si>
  <si>
    <t>classical music</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</si>
  <si>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</si>
  <si>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</si>
  <si>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</si>
  <si>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</si>
  <si>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</si>
  <si>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</si>
  <si>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</si>
  <si>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</si>
  <si>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</si>
  <si>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</si>
  <si>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</si>
  <si>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</si>
  <si>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</si>
  <si>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</si>
  <si>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</si>
  <si>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</si>
  <si>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</si>
  <si>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</si>
  <si>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</si>
  <si>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</si>
  <si>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</si>
  <si>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</si>
  <si>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small batch</t>
  </si>
  <si>
    <t>space exploration</t>
  </si>
  <si>
    <t>spaces</t>
  </si>
  <si>
    <t>tabletop games</t>
  </si>
  <si>
    <t>translations</t>
  </si>
  <si>
    <t>video games</t>
  </si>
  <si>
    <t>wearables</t>
  </si>
  <si>
    <t>web</t>
  </si>
  <si>
    <t>world music</t>
  </si>
  <si>
    <t>Parent Category</t>
  </si>
  <si>
    <t>Count of Outcome</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</si>
  <si>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</si>
  <si>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</si>
  <si>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</si>
  <si>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</si>
  <si>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</si>
  <si>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</si>
  <si>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</si>
  <si>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</si>
  <si>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</si>
  <si>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</si>
  <si>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</si>
  <si>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</si>
  <si>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</si>
  <si>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</si>
  <si>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</si>
  <si>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</si>
  <si>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</si>
  <si>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</si>
  <si>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</si>
  <si>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</si>
  <si>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</si>
  <si>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</si>
  <si>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</si>
  <si>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</si>
  <si>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</si>
  <si>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</si>
  <si>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</si>
  <si>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20000 to 24999</t>
  </si>
  <si>
    <t>25000 to 29999</t>
  </si>
  <si>
    <t>30000 to 34999</t>
  </si>
  <si>
    <t>35000 to 39999</t>
  </si>
  <si>
    <t>40000 to 44999</t>
  </si>
  <si>
    <t>45000 to 49999</t>
  </si>
  <si>
    <t>Greater than or equal to 50000</t>
  </si>
  <si>
    <t>15000 to 19999</t>
  </si>
  <si>
    <t>Total</t>
  </si>
  <si>
    <t>Outcome</t>
  </si>
  <si>
    <t>Number of Backers</t>
  </si>
  <si>
    <t>Successful Campaigns</t>
  </si>
  <si>
    <t>Mean # of backers</t>
  </si>
  <si>
    <t>Median # of backers</t>
  </si>
  <si>
    <t>Minimum # of backers</t>
  </si>
  <si>
    <t>Maximum # of backers</t>
  </si>
  <si>
    <t xml:space="preserve">Variance </t>
  </si>
  <si>
    <t>Standard Deviation</t>
  </si>
  <si>
    <t>Failed Campaigns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</si>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</sst>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s>
  <cellStyleXfs count="1">
    <xf numFmtId="0" fontId="0" fillId="0" borderId="0"/>
  </cellStyleXfs>
  <cellXfs count="3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1" xfId="0" applyBorder="1"/>
    <xf numFmtId="9" fontId="0" fillId="0" borderId="1" xfId="0" applyNumberFormat="1" applyBorder="1"/>
    <xf numFmtId="9" fontId="0" fillId="0" borderId="2" xfId="0" applyNumberFormat="1" applyBorder="1"/>
    <xf numFmtId="0" fontId="0" fillId="2" borderId="0" xfId="0" applyFill="1"/>
    <xf numFmtId="0" fontId="1" fillId="0" borderId="1" xfId="0" applyFont="1" applyBorder="1" applyAlignment="1">
      <alignment horizontal="center"/>
    </xf>
    <xf numFmtId="0" fontId="0" fillId="0" borderId="1" xfId="0" applyBorder="1" applyAlignment="1"/>
    <xf numFmtId="0" fontId="1" fillId="0" borderId="1" xfId="0" applyFont="1" applyBorder="1" applyAlignment="1">
      <alignment horizontal="left" vertical="center"/>
    </xf>
    <xf numFmtId="0" fontId="0" fillId="2" borderId="1" xfId="0" applyFill="1" applyBorder="1" applyAlignment="1">
      <alignment horizontal="left" vertical="center"/>
    </xf>
    <xf numFmtId="0" fontId="0" fillId="0" borderId="1" xfId="0" applyBorder="1" applyAlignment="1">
      <alignment horizontal="left" vertical="center"/>
    </xf>
    <xf numFmtId="0" fontId="1" fillId="0" borderId="1" xfId="0" applyFont="1" applyBorder="1" applyAlignment="1">
      <alignment horizontal="center" vertical="center"/>
    </xf>
    <xf numFmtId="14" fontId="0" fillId="0" borderId="1" xfId="0" applyNumberFormat="1" applyBorder="1" applyAlignment="1"/>
    <xf numFmtId="0" fontId="1" fillId="0" borderId="1" xfId="0" applyFont="1" applyBorder="1"/>
    <xf numFmtId="0" fontId="1" fillId="2" borderId="1" xfId="0" applyFont="1" applyFill="1" applyBorder="1" applyAlignment="1">
      <alignment horizontal="left" vertical="center"/>
    </xf>
    <xf numFmtId="0" fontId="1" fillId="0" borderId="0" xfId="0" applyFont="1" applyBorder="1" applyAlignment="1">
      <alignment horizontal="center"/>
    </xf>
    <xf numFmtId="0" fontId="0" fillId="0" borderId="0" xfId="0" applyBorder="1"/>
    <xf numFmtId="0" fontId="0" fillId="0" borderId="1" xfId="0" applyFill="1" applyBorder="1"/>
    <xf numFmtId="0" fontId="1" fillId="0" borderId="1" xfId="0" applyFont="1" applyFill="1" applyBorder="1" applyAlignment="1">
      <alignment horizontal="centerContinuous"/>
    </xf>
    <xf numFmtId="0" fontId="0" fillId="0" borderId="1" xfId="0" applyBorder="1" applyAlignment="1">
      <alignment horizontal="centerContinuous"/>
    </xf>
    <xf numFmtId="9" fontId="0" fillId="0" borderId="3" xfId="0" applyNumberFormat="1" applyBorder="1"/>
    <xf numFmtId="10" fontId="1" fillId="0" borderId="0" xfId="0" applyNumberFormat="1" applyFont="1" applyAlignment="1">
      <alignment horizontal="center"/>
    </xf>
    <xf numFmtId="10" fontId="0" fillId="0" borderId="0" xfId="0" applyNumberFormat="1"/>
  </cellXfs>
  <cellStyles count="1">
    <cellStyle name="Normal" xfId="0" builtinId="0"/>
  </cellStyles>
  <dxfs count="4">
    <dxf>
      <fill>
        <patternFill>
          <bgColor theme="9" tint="0.59996337778862885"/>
        </patternFill>
      </fill>
    </dxf>
    <dxf>
      <fill>
        <patternFill>
          <bgColor rgb="FFFD200F"/>
        </patternFill>
      </fill>
    </dxf>
    <dxf>
      <fill>
        <patternFill>
          <bgColor theme="5" tint="0.39994506668294322"/>
        </patternFill>
      </fill>
    </dxf>
    <dxf>
      <fill>
        <patternFill>
          <bgColor theme="8" tint="0.39994506668294322"/>
        </patternFill>
      </fill>
    </dxf>
  </dxfs>
  <tableStyles count="0" defaultTableStyle="TableStyleMedium2" defaultPivotStyle="PivotStyleLight16"/>
  <colors>
    <mruColors>
      <color rgb="FFE32D2D"/>
      <color rgb="FFFD200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[01-Excel-Homework1 (1).xlsx]Category &amp; Outcome!PivotTable2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E32D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&amp; Outcome'!$B$4:$B$5</c:f>
              <c:strCache>
                <c:ptCount val="1"/>
                <c:pt idx="0">
                  <c:v>successful</c:v>
                </c:pt>
              </c:strCache>
            </c:strRef>
          </c:tx>
          <c:spPr>
            <a:solidFill>
              <a:schemeClr val="accent6">
                <a:lumMod val="60000"/>
                <a:lumOff val="40000"/>
              </a:schemeClr>
            </a:solidFill>
            <a:ln>
              <a:noFill/>
            </a:ln>
            <a:effectLst/>
          </c:spPr>
          <c:invertIfNegative val="0"/>
          <c:cat>
            <c:strRef>
              <c:f>'Category &amp; Outcome'!$A$6:$A$15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&amp; Outcome'!$B$6:$B$15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DA8-4816-BD6D-E2680D99BE4A}"/>
            </c:ext>
          </c:extLst>
        </c:ser>
        <c:ser>
          <c:idx val="1"/>
          <c:order val="1"/>
          <c:tx>
            <c:strRef>
              <c:f>'Category &amp; Outcome'!$C$4:$C$5</c:f>
              <c:strCache>
                <c:ptCount val="1"/>
                <c:pt idx="0">
                  <c:v>live</c:v>
                </c:pt>
              </c:strCache>
            </c:strRef>
          </c:tx>
          <c:spPr>
            <a:solidFill>
              <a:schemeClr val="accent5">
                <a:lumMod val="75000"/>
              </a:schemeClr>
            </a:solidFill>
            <a:ln>
              <a:noFill/>
            </a:ln>
            <a:effectLst/>
          </c:spPr>
          <c:invertIfNegative val="0"/>
          <c:cat>
            <c:strRef>
              <c:f>'Category &amp; Outcome'!$A$6:$A$15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&amp; Outcome'!$C$6:$C$15</c:f>
              <c:numCache>
                <c:formatCode>General</c:formatCode>
                <c:ptCount val="9"/>
                <c:pt idx="1">
                  <c:v>6</c:v>
                </c:pt>
                <c:pt idx="4">
                  <c:v>20</c:v>
                </c:pt>
                <c:pt idx="8">
                  <c:v>24</c:v>
                </c:pt>
              </c:numCache>
            </c:numRef>
          </c:val>
          <c:extLst>
            <c:ext xmlns:c16="http://schemas.microsoft.com/office/drawing/2014/chart" uri="{C3380CC4-5D6E-409C-BE32-E72D297353CC}">
              <c16:uniqueId val="{00000001-CDA8-4816-BD6D-E2680D99BE4A}"/>
            </c:ext>
          </c:extLst>
        </c:ser>
        <c:ser>
          <c:idx val="2"/>
          <c:order val="2"/>
          <c:tx>
            <c:strRef>
              <c:f>'Category &amp; Outcome'!$D$4:$D$5</c:f>
              <c:strCache>
                <c:ptCount val="1"/>
                <c:pt idx="0">
                  <c:v>failed</c:v>
                </c:pt>
              </c:strCache>
            </c:strRef>
          </c:tx>
          <c:spPr>
            <a:solidFill>
              <a:srgbClr val="E32D2D"/>
            </a:solidFill>
            <a:ln>
              <a:noFill/>
            </a:ln>
            <a:effectLst/>
          </c:spPr>
          <c:invertIfNegative val="0"/>
          <c:cat>
            <c:strRef>
              <c:f>'Category &amp; Outcome'!$A$6:$A$15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&amp; Outcome'!$D$6:$D$15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CDA8-4816-BD6D-E2680D99BE4A}"/>
            </c:ext>
          </c:extLst>
        </c:ser>
        <c:ser>
          <c:idx val="3"/>
          <c:order val="3"/>
          <c:tx>
            <c:strRef>
              <c:f>'Category &amp; Outcome'!$E$4:$E$5</c:f>
              <c:strCache>
                <c:ptCount val="1"/>
                <c:pt idx="0">
                  <c:v>canceled</c:v>
                </c:pt>
              </c:strCache>
            </c:strRef>
          </c:tx>
          <c:spPr>
            <a:solidFill>
              <a:schemeClr val="tx1"/>
            </a:solidFill>
            <a:ln>
              <a:noFill/>
            </a:ln>
            <a:effectLst/>
          </c:spPr>
          <c:invertIfNegative val="0"/>
          <c:cat>
            <c:strRef>
              <c:f>'Category &amp; Outcome'!$A$6:$A$15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&amp; Outcome'!$E$6:$E$15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CDA8-4816-BD6D-E2680D99BE4A}"/>
            </c:ext>
          </c:extLst>
        </c:ser>
        <c:dLbls>
          <c:showLegendKey val="0"/>
          <c:showVal val="0"/>
          <c:showCatName val="0"/>
          <c:showSerName val="0"/>
          <c:showPercent val="0"/>
          <c:showBubbleSize val="0"/>
        </c:dLbls>
        <c:gapWidth val="219"/>
        <c:overlap val="100"/>
        <c:axId val="596564928"/>
        <c:axId val="596561976"/>
      </c:barChart>
      <c:catAx>
        <c:axId val="59656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61976"/>
        <c:crosses val="autoZero"/>
        <c:auto val="1"/>
        <c:lblAlgn val="ctr"/>
        <c:lblOffset val="100"/>
        <c:noMultiLvlLbl val="0"/>
      </c:catAx>
      <c:valAx>
        <c:axId val="596561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6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[01-Excel-Homework1 (1).xlsx]Sub-Category &amp; Outcome!PivotTable1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32D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642981632761679E-2"/>
          <c:y val="0.15819116360454943"/>
          <c:w val="0.79139750806591302"/>
          <c:h val="0.54464020122484691"/>
        </c:manualLayout>
      </c:layout>
      <c:barChart>
        <c:barDir val="col"/>
        <c:grouping val="stacked"/>
        <c:varyColors val="0"/>
        <c:ser>
          <c:idx val="0"/>
          <c:order val="0"/>
          <c:tx>
            <c:strRef>
              <c:f>'Sub-Category &amp; Outcome'!$B$4:$B$5</c:f>
              <c:strCache>
                <c:ptCount val="1"/>
                <c:pt idx="0">
                  <c:v>successful</c:v>
                </c:pt>
              </c:strCache>
            </c:strRef>
          </c:tx>
          <c:spPr>
            <a:solidFill>
              <a:schemeClr val="accent6">
                <a:lumMod val="60000"/>
                <a:lumOff val="40000"/>
              </a:schemeClr>
            </a:solidFill>
            <a:ln>
              <a:noFill/>
            </a:ln>
            <a:effectLst/>
          </c:spPr>
          <c:invertIfNegative val="0"/>
          <c:cat>
            <c:strRef>
              <c:f>'Sub-Category &amp; Outcome'!$A$6:$A$41</c:f>
              <c:strCache>
                <c:ptCount val="35"/>
                <c:pt idx="0">
                  <c:v>art books</c:v>
                </c:pt>
                <c:pt idx="1">
                  <c:v>audio</c:v>
                </c:pt>
                <c:pt idx="2">
                  <c:v>children's books</c:v>
                </c:pt>
                <c:pt idx="3">
                  <c:v>classical music</c:v>
                </c:pt>
                <c:pt idx="4">
                  <c:v>electronic music</c:v>
                </c:pt>
                <c:pt idx="5">
                  <c:v>faith</c:v>
                </c:pt>
                <c:pt idx="6">
                  <c:v>fiction</c:v>
                </c:pt>
                <c:pt idx="7">
                  <c:v>food trucks</c:v>
                </c:pt>
                <c:pt idx="8">
                  <c:v>gadgets</c:v>
                </c:pt>
                <c:pt idx="9">
                  <c:v>hardware</c:v>
                </c:pt>
                <c:pt idx="10">
                  <c:v>indie rock</c:v>
                </c:pt>
                <c:pt idx="11">
                  <c:v>jazz</c:v>
                </c:pt>
                <c:pt idx="12">
                  <c:v>makerspaces</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radio &amp; podcasts</c:v>
                </c:pt>
                <c:pt idx="24">
                  <c:v>restaurants</c:v>
                </c:pt>
                <c:pt idx="25">
                  <c:v>rock</c:v>
                </c:pt>
                <c:pt idx="26">
                  <c:v>small batch</c:v>
                </c:pt>
                <c:pt idx="27">
                  <c:v>space exploration</c:v>
                </c:pt>
                <c:pt idx="28">
                  <c:v>spaces</c:v>
                </c:pt>
                <c:pt idx="29">
                  <c:v>tabletop games</c:v>
                </c:pt>
                <c:pt idx="30">
                  <c:v>translations</c:v>
                </c:pt>
                <c:pt idx="31">
                  <c:v>video games</c:v>
                </c:pt>
                <c:pt idx="32">
                  <c:v>wearables</c:v>
                </c:pt>
                <c:pt idx="33">
                  <c:v>web</c:v>
                </c:pt>
                <c:pt idx="34">
                  <c:v>world music</c:v>
                </c:pt>
              </c:strCache>
            </c:strRef>
          </c:cat>
          <c:val>
            <c:numRef>
              <c:f>'Sub-Category &amp; Outcome'!$B$6:$B$41</c:f>
              <c:numCache>
                <c:formatCode>General</c:formatCode>
                <c:ptCount val="35"/>
                <c:pt idx="3">
                  <c:v>40</c:v>
                </c:pt>
                <c:pt idx="4">
                  <c:v>40</c:v>
                </c:pt>
                <c:pt idx="9">
                  <c:v>140</c:v>
                </c:pt>
                <c:pt idx="10">
                  <c:v>140</c:v>
                </c:pt>
                <c:pt idx="12">
                  <c:v>9</c:v>
                </c:pt>
                <c:pt idx="13">
                  <c:v>20</c:v>
                </c:pt>
                <c:pt idx="15">
                  <c:v>60</c:v>
                </c:pt>
                <c:pt idx="17">
                  <c:v>60</c:v>
                </c:pt>
                <c:pt idx="19">
                  <c:v>103</c:v>
                </c:pt>
                <c:pt idx="21">
                  <c:v>694</c:v>
                </c:pt>
                <c:pt idx="22">
                  <c:v>40</c:v>
                </c:pt>
                <c:pt idx="23">
                  <c:v>20</c:v>
                </c:pt>
                <c:pt idx="25">
                  <c:v>260</c:v>
                </c:pt>
                <c:pt idx="26">
                  <c:v>34</c:v>
                </c:pt>
                <c:pt idx="27">
                  <c:v>40</c:v>
                </c:pt>
                <c:pt idx="28">
                  <c:v>85</c:v>
                </c:pt>
                <c:pt idx="29">
                  <c:v>80</c:v>
                </c:pt>
                <c:pt idx="32">
                  <c:v>20</c:v>
                </c:pt>
              </c:numCache>
            </c:numRef>
          </c:val>
          <c:extLst>
            <c:ext xmlns:c16="http://schemas.microsoft.com/office/drawing/2014/chart" uri="{C3380CC4-5D6E-409C-BE32-E72D297353CC}">
              <c16:uniqueId val="{00000000-920A-4B9E-9421-70CB78D2EB93}"/>
            </c:ext>
          </c:extLst>
        </c:ser>
        <c:ser>
          <c:idx val="1"/>
          <c:order val="1"/>
          <c:tx>
            <c:strRef>
              <c:f>'Sub-Category &amp; Outcome'!$C$4:$C$5</c:f>
              <c:strCache>
                <c:ptCount val="1"/>
                <c:pt idx="0">
                  <c:v>live</c:v>
                </c:pt>
              </c:strCache>
            </c:strRef>
          </c:tx>
          <c:spPr>
            <a:solidFill>
              <a:srgbClr val="0070C0"/>
            </a:solidFill>
            <a:ln>
              <a:noFill/>
            </a:ln>
            <a:effectLst/>
          </c:spPr>
          <c:invertIfNegative val="0"/>
          <c:cat>
            <c:strRef>
              <c:f>'Sub-Category &amp; Outcome'!$A$6:$A$41</c:f>
              <c:strCache>
                <c:ptCount val="35"/>
                <c:pt idx="0">
                  <c:v>art books</c:v>
                </c:pt>
                <c:pt idx="1">
                  <c:v>audio</c:v>
                </c:pt>
                <c:pt idx="2">
                  <c:v>children's books</c:v>
                </c:pt>
                <c:pt idx="3">
                  <c:v>classical music</c:v>
                </c:pt>
                <c:pt idx="4">
                  <c:v>electronic music</c:v>
                </c:pt>
                <c:pt idx="5">
                  <c:v>faith</c:v>
                </c:pt>
                <c:pt idx="6">
                  <c:v>fiction</c:v>
                </c:pt>
                <c:pt idx="7">
                  <c:v>food trucks</c:v>
                </c:pt>
                <c:pt idx="8">
                  <c:v>gadgets</c:v>
                </c:pt>
                <c:pt idx="9">
                  <c:v>hardware</c:v>
                </c:pt>
                <c:pt idx="10">
                  <c:v>indie rock</c:v>
                </c:pt>
                <c:pt idx="11">
                  <c:v>jazz</c:v>
                </c:pt>
                <c:pt idx="12">
                  <c:v>makerspaces</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radio &amp; podcasts</c:v>
                </c:pt>
                <c:pt idx="24">
                  <c:v>restaurants</c:v>
                </c:pt>
                <c:pt idx="25">
                  <c:v>rock</c:v>
                </c:pt>
                <c:pt idx="26">
                  <c:v>small batch</c:v>
                </c:pt>
                <c:pt idx="27">
                  <c:v>space exploration</c:v>
                </c:pt>
                <c:pt idx="28">
                  <c:v>spaces</c:v>
                </c:pt>
                <c:pt idx="29">
                  <c:v>tabletop games</c:v>
                </c:pt>
                <c:pt idx="30">
                  <c:v>translations</c:v>
                </c:pt>
                <c:pt idx="31">
                  <c:v>video games</c:v>
                </c:pt>
                <c:pt idx="32">
                  <c:v>wearables</c:v>
                </c:pt>
                <c:pt idx="33">
                  <c:v>web</c:v>
                </c:pt>
                <c:pt idx="34">
                  <c:v>world music</c:v>
                </c:pt>
              </c:strCache>
            </c:strRef>
          </c:cat>
          <c:val>
            <c:numRef>
              <c:f>'Sub-Category &amp; Outcome'!$C$6:$C$41</c:f>
              <c:numCache>
                <c:formatCode>General</c:formatCode>
                <c:ptCount val="35"/>
                <c:pt idx="5">
                  <c:v>20</c:v>
                </c:pt>
                <c:pt idx="21">
                  <c:v>19</c:v>
                </c:pt>
                <c:pt idx="26">
                  <c:v>6</c:v>
                </c:pt>
                <c:pt idx="28">
                  <c:v>5</c:v>
                </c:pt>
              </c:numCache>
            </c:numRef>
          </c:val>
          <c:extLst>
            <c:ext xmlns:c16="http://schemas.microsoft.com/office/drawing/2014/chart" uri="{C3380CC4-5D6E-409C-BE32-E72D297353CC}">
              <c16:uniqueId val="{00000000-366F-40E4-9FF6-554F81235292}"/>
            </c:ext>
          </c:extLst>
        </c:ser>
        <c:ser>
          <c:idx val="2"/>
          <c:order val="2"/>
          <c:tx>
            <c:strRef>
              <c:f>'Sub-Category &amp; Outcome'!$D$4:$D$5</c:f>
              <c:strCache>
                <c:ptCount val="1"/>
                <c:pt idx="0">
                  <c:v>failed</c:v>
                </c:pt>
              </c:strCache>
            </c:strRef>
          </c:tx>
          <c:spPr>
            <a:solidFill>
              <a:srgbClr val="E32D2D"/>
            </a:solidFill>
            <a:ln>
              <a:noFill/>
            </a:ln>
            <a:effectLst/>
          </c:spPr>
          <c:invertIfNegative val="0"/>
          <c:cat>
            <c:strRef>
              <c:f>'Sub-Category &amp; Outcome'!$A$6:$A$41</c:f>
              <c:strCache>
                <c:ptCount val="35"/>
                <c:pt idx="0">
                  <c:v>art books</c:v>
                </c:pt>
                <c:pt idx="1">
                  <c:v>audio</c:v>
                </c:pt>
                <c:pt idx="2">
                  <c:v>children's books</c:v>
                </c:pt>
                <c:pt idx="3">
                  <c:v>classical music</c:v>
                </c:pt>
                <c:pt idx="4">
                  <c:v>electronic music</c:v>
                </c:pt>
                <c:pt idx="5">
                  <c:v>faith</c:v>
                </c:pt>
                <c:pt idx="6">
                  <c:v>fiction</c:v>
                </c:pt>
                <c:pt idx="7">
                  <c:v>food trucks</c:v>
                </c:pt>
                <c:pt idx="8">
                  <c:v>gadgets</c:v>
                </c:pt>
                <c:pt idx="9">
                  <c:v>hardware</c:v>
                </c:pt>
                <c:pt idx="10">
                  <c:v>indie rock</c:v>
                </c:pt>
                <c:pt idx="11">
                  <c:v>jazz</c:v>
                </c:pt>
                <c:pt idx="12">
                  <c:v>makerspaces</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radio &amp; podcasts</c:v>
                </c:pt>
                <c:pt idx="24">
                  <c:v>restaurants</c:v>
                </c:pt>
                <c:pt idx="25">
                  <c:v>rock</c:v>
                </c:pt>
                <c:pt idx="26">
                  <c:v>small batch</c:v>
                </c:pt>
                <c:pt idx="27">
                  <c:v>space exploration</c:v>
                </c:pt>
                <c:pt idx="28">
                  <c:v>spaces</c:v>
                </c:pt>
                <c:pt idx="29">
                  <c:v>tabletop games</c:v>
                </c:pt>
                <c:pt idx="30">
                  <c:v>translations</c:v>
                </c:pt>
                <c:pt idx="31">
                  <c:v>video games</c:v>
                </c:pt>
                <c:pt idx="32">
                  <c:v>wearables</c:v>
                </c:pt>
                <c:pt idx="33">
                  <c:v>web</c:v>
                </c:pt>
                <c:pt idx="34">
                  <c:v>world music</c:v>
                </c:pt>
              </c:strCache>
            </c:strRef>
          </c:cat>
          <c:val>
            <c:numRef>
              <c:f>'Sub-Category &amp; Outcome'!$D$6:$D$41</c:f>
              <c:numCache>
                <c:formatCode>General</c:formatCode>
                <c:ptCount val="35"/>
                <c:pt idx="2">
                  <c:v>40</c:v>
                </c:pt>
                <c:pt idx="5">
                  <c:v>40</c:v>
                </c:pt>
                <c:pt idx="6">
                  <c:v>40</c:v>
                </c:pt>
                <c:pt idx="7">
                  <c:v>120</c:v>
                </c:pt>
                <c:pt idx="8">
                  <c:v>20</c:v>
                </c:pt>
                <c:pt idx="10">
                  <c:v>20</c:v>
                </c:pt>
                <c:pt idx="11">
                  <c:v>60</c:v>
                </c:pt>
                <c:pt idx="12">
                  <c:v>11</c:v>
                </c:pt>
                <c:pt idx="14">
                  <c:v>40</c:v>
                </c:pt>
                <c:pt idx="15">
                  <c:v>60</c:v>
                </c:pt>
                <c:pt idx="16">
                  <c:v>20</c:v>
                </c:pt>
                <c:pt idx="18">
                  <c:v>20</c:v>
                </c:pt>
                <c:pt idx="19">
                  <c:v>57</c:v>
                </c:pt>
                <c:pt idx="20">
                  <c:v>20</c:v>
                </c:pt>
                <c:pt idx="21">
                  <c:v>353</c:v>
                </c:pt>
                <c:pt idx="24">
                  <c:v>20</c:v>
                </c:pt>
                <c:pt idx="27">
                  <c:v>2</c:v>
                </c:pt>
                <c:pt idx="28">
                  <c:v>80</c:v>
                </c:pt>
                <c:pt idx="30">
                  <c:v>47</c:v>
                </c:pt>
                <c:pt idx="31">
                  <c:v>100</c:v>
                </c:pt>
                <c:pt idx="32">
                  <c:v>120</c:v>
                </c:pt>
                <c:pt idx="33">
                  <c:v>60</c:v>
                </c:pt>
              </c:numCache>
            </c:numRef>
          </c:val>
          <c:extLst>
            <c:ext xmlns:c16="http://schemas.microsoft.com/office/drawing/2014/chart" uri="{C3380CC4-5D6E-409C-BE32-E72D297353CC}">
              <c16:uniqueId val="{00000003-366F-40E4-9FF6-554F81235292}"/>
            </c:ext>
          </c:extLst>
        </c:ser>
        <c:ser>
          <c:idx val="3"/>
          <c:order val="3"/>
          <c:tx>
            <c:strRef>
              <c:f>'Sub-Category &amp; Outcome'!$E$4:$E$5</c:f>
              <c:strCache>
                <c:ptCount val="1"/>
                <c:pt idx="0">
                  <c:v>canceled</c:v>
                </c:pt>
              </c:strCache>
            </c:strRef>
          </c:tx>
          <c:spPr>
            <a:solidFill>
              <a:schemeClr val="tx1"/>
            </a:solidFill>
            <a:ln>
              <a:noFill/>
            </a:ln>
            <a:effectLst/>
          </c:spPr>
          <c:invertIfNegative val="0"/>
          <c:cat>
            <c:strRef>
              <c:f>'Sub-Category &amp; Outcome'!$A$6:$A$41</c:f>
              <c:strCache>
                <c:ptCount val="35"/>
                <c:pt idx="0">
                  <c:v>art books</c:v>
                </c:pt>
                <c:pt idx="1">
                  <c:v>audio</c:v>
                </c:pt>
                <c:pt idx="2">
                  <c:v>children's books</c:v>
                </c:pt>
                <c:pt idx="3">
                  <c:v>classical music</c:v>
                </c:pt>
                <c:pt idx="4">
                  <c:v>electronic music</c:v>
                </c:pt>
                <c:pt idx="5">
                  <c:v>faith</c:v>
                </c:pt>
                <c:pt idx="6">
                  <c:v>fiction</c:v>
                </c:pt>
                <c:pt idx="7">
                  <c:v>food trucks</c:v>
                </c:pt>
                <c:pt idx="8">
                  <c:v>gadgets</c:v>
                </c:pt>
                <c:pt idx="9">
                  <c:v>hardware</c:v>
                </c:pt>
                <c:pt idx="10">
                  <c:v>indie rock</c:v>
                </c:pt>
                <c:pt idx="11">
                  <c:v>jazz</c:v>
                </c:pt>
                <c:pt idx="12">
                  <c:v>makerspaces</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radio &amp; podcasts</c:v>
                </c:pt>
                <c:pt idx="24">
                  <c:v>restaurants</c:v>
                </c:pt>
                <c:pt idx="25">
                  <c:v>rock</c:v>
                </c:pt>
                <c:pt idx="26">
                  <c:v>small batch</c:v>
                </c:pt>
                <c:pt idx="27">
                  <c:v>space exploration</c:v>
                </c:pt>
                <c:pt idx="28">
                  <c:v>spaces</c:v>
                </c:pt>
                <c:pt idx="29">
                  <c:v>tabletop games</c:v>
                </c:pt>
                <c:pt idx="30">
                  <c:v>translations</c:v>
                </c:pt>
                <c:pt idx="31">
                  <c:v>video games</c:v>
                </c:pt>
                <c:pt idx="32">
                  <c:v>wearables</c:v>
                </c:pt>
                <c:pt idx="33">
                  <c:v>web</c:v>
                </c:pt>
                <c:pt idx="34">
                  <c:v>world music</c:v>
                </c:pt>
              </c:strCache>
            </c:strRef>
          </c:cat>
          <c:val>
            <c:numRef>
              <c:f>'Sub-Category &amp; Outcome'!$E$6:$E$41</c:f>
              <c:numCache>
                <c:formatCode>General</c:formatCode>
                <c:ptCount val="35"/>
                <c:pt idx="0">
                  <c:v>20</c:v>
                </c:pt>
                <c:pt idx="1">
                  <c:v>24</c:v>
                </c:pt>
                <c:pt idx="7">
                  <c:v>20</c:v>
                </c:pt>
                <c:pt idx="15">
                  <c:v>20</c:v>
                </c:pt>
                <c:pt idx="27">
                  <c:v>18</c:v>
                </c:pt>
                <c:pt idx="28">
                  <c:v>17</c:v>
                </c:pt>
                <c:pt idx="30">
                  <c:v>10</c:v>
                </c:pt>
                <c:pt idx="32">
                  <c:v>60</c:v>
                </c:pt>
                <c:pt idx="33">
                  <c:v>100</c:v>
                </c:pt>
                <c:pt idx="34">
                  <c:v>20</c:v>
                </c:pt>
              </c:numCache>
            </c:numRef>
          </c:val>
          <c:extLst>
            <c:ext xmlns:c16="http://schemas.microsoft.com/office/drawing/2014/chart" uri="{C3380CC4-5D6E-409C-BE32-E72D297353CC}">
              <c16:uniqueId val="{00000004-366F-40E4-9FF6-554F81235292}"/>
            </c:ext>
          </c:extLst>
        </c:ser>
        <c:dLbls>
          <c:showLegendKey val="0"/>
          <c:showVal val="0"/>
          <c:showCatName val="0"/>
          <c:showSerName val="0"/>
          <c:showPercent val="0"/>
          <c:showBubbleSize val="0"/>
        </c:dLbls>
        <c:gapWidth val="219"/>
        <c:overlap val="100"/>
        <c:axId val="546797040"/>
        <c:axId val="546790152"/>
      </c:barChart>
      <c:catAx>
        <c:axId val="54679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790152"/>
        <c:crosses val="autoZero"/>
        <c:auto val="1"/>
        <c:lblAlgn val="ctr"/>
        <c:lblOffset val="100"/>
        <c:noMultiLvlLbl val="0"/>
      </c:catAx>
      <c:valAx>
        <c:axId val="546790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79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[01-Excel-Homework1 (1).xlsx]Date Created Conversion!PivotTable2</c:name>
    <c:fmtId val="0"/>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E32D2D"/>
            </a:solidFill>
            <a:round/>
          </a:ln>
          <a:effectLst/>
        </c:spPr>
        <c:marker>
          <c:symbol val="circle"/>
          <c:size val="5"/>
          <c:spPr>
            <a:solidFill>
              <a:srgbClr val="E32D2D"/>
            </a:solidFill>
            <a:ln w="9525">
              <a:solidFill>
                <a:srgbClr val="E32D2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60000"/>
                <a:lumOff val="40000"/>
              </a:schemeClr>
            </a:solidFill>
            <a:round/>
          </a:ln>
          <a:effectLst/>
        </c:spPr>
        <c:marker>
          <c:symbol val="circle"/>
          <c:size val="5"/>
          <c:spPr>
            <a:solidFill>
              <a:srgbClr val="92D050"/>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Conversion'!$B$4:$B$5</c:f>
              <c:strCache>
                <c:ptCount val="1"/>
                <c:pt idx="0">
                  <c:v>successful</c:v>
                </c:pt>
              </c:strCache>
            </c:strRef>
          </c:tx>
          <c:spPr>
            <a:ln w="28575" cap="rnd">
              <a:solidFill>
                <a:schemeClr val="accent6">
                  <a:lumMod val="60000"/>
                  <a:lumOff val="40000"/>
                </a:schemeClr>
              </a:solidFill>
              <a:round/>
            </a:ln>
            <a:effectLst/>
          </c:spPr>
          <c:marker>
            <c:symbol val="circle"/>
            <c:size val="5"/>
            <c:spPr>
              <a:solidFill>
                <a:srgbClr val="92D050"/>
              </a:solidFill>
              <a:ln w="9525">
                <a:solidFill>
                  <a:schemeClr val="accent6">
                    <a:lumMod val="60000"/>
                    <a:lumOff val="40000"/>
                  </a:schemeClr>
                </a:solidFill>
              </a:ln>
              <a:effectLst/>
            </c:spPr>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9-2480-4C75-B8BE-41AC77CDE9F0}"/>
            </c:ext>
          </c:extLst>
        </c:ser>
        <c:ser>
          <c:idx val="1"/>
          <c:order val="1"/>
          <c:tx>
            <c:strRef>
              <c:f>'Date Created Conversion'!$C$4:$C$5</c:f>
              <c:strCache>
                <c:ptCount val="1"/>
                <c:pt idx="0">
                  <c:v>failed</c:v>
                </c:pt>
              </c:strCache>
            </c:strRef>
          </c:tx>
          <c:spPr>
            <a:ln w="28575" cap="rnd">
              <a:solidFill>
                <a:srgbClr val="E32D2D"/>
              </a:solidFill>
              <a:round/>
            </a:ln>
            <a:effectLst/>
          </c:spPr>
          <c:marker>
            <c:symbol val="circle"/>
            <c:size val="5"/>
            <c:spPr>
              <a:solidFill>
                <a:srgbClr val="E32D2D"/>
              </a:solidFill>
              <a:ln w="9525">
                <a:solidFill>
                  <a:srgbClr val="E32D2D"/>
                </a:solidFill>
              </a:ln>
              <a:effectLst/>
            </c:spPr>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A-2480-4C75-B8BE-41AC77CDE9F0}"/>
            </c:ext>
          </c:extLst>
        </c:ser>
        <c:ser>
          <c:idx val="2"/>
          <c:order val="2"/>
          <c:tx>
            <c:strRef>
              <c:f>'Date Created Conversion'!$D$4:$D$5</c:f>
              <c:strCache>
                <c:ptCount val="1"/>
                <c:pt idx="0">
                  <c:v>canceled</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B-2480-4C75-B8BE-41AC77CDE9F0}"/>
            </c:ext>
          </c:extLst>
        </c:ser>
        <c:dLbls>
          <c:showLegendKey val="0"/>
          <c:showVal val="0"/>
          <c:showCatName val="0"/>
          <c:showSerName val="0"/>
          <c:showPercent val="0"/>
          <c:showBubbleSize val="0"/>
        </c:dLbls>
        <c:marker val="1"/>
        <c:smooth val="0"/>
        <c:axId val="672860104"/>
        <c:axId val="679335760"/>
      </c:lineChart>
      <c:catAx>
        <c:axId val="672860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335760"/>
        <c:crosses val="autoZero"/>
        <c:auto val="1"/>
        <c:lblAlgn val="ctr"/>
        <c:lblOffset val="100"/>
        <c:noMultiLvlLbl val="0"/>
      </c:catAx>
      <c:valAx>
        <c:axId val="67933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860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6634298083601885E-2"/>
          <c:y val="8.2285080421519705E-2"/>
          <c:w val="0.94255404966348488"/>
          <c:h val="0.76675881405007407"/>
        </c:manualLayout>
      </c:layout>
      <c:lineChart>
        <c:grouping val="standard"/>
        <c:varyColors val="0"/>
        <c:ser>
          <c:idx val="0"/>
          <c:order val="0"/>
          <c:tx>
            <c:strRef>
              <c:f>'Bonus 1'!$F$1</c:f>
              <c:strCache>
                <c:ptCount val="1"/>
                <c:pt idx="0">
                  <c:v>Percentage Successful</c:v>
                </c:pt>
              </c:strCache>
            </c:strRef>
          </c:tx>
          <c:spPr>
            <a:ln w="28575" cap="rnd">
              <a:solidFill>
                <a:schemeClr val="accent1"/>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AFB-439C-B1E2-B9A7848984BE}"/>
            </c:ext>
          </c:extLst>
        </c:ser>
        <c:ser>
          <c:idx val="1"/>
          <c:order val="1"/>
          <c:tx>
            <c:strRef>
              <c:f>'Bonus 1'!$G$1</c:f>
              <c:strCache>
                <c:ptCount val="1"/>
                <c:pt idx="0">
                  <c:v>Percentage Failed</c:v>
                </c:pt>
              </c:strCache>
            </c:strRef>
          </c:tx>
          <c:spPr>
            <a:ln w="28575" cap="rnd">
              <a:solidFill>
                <a:schemeClr val="accent2"/>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AFB-439C-B1E2-B9A7848984BE}"/>
            </c:ext>
          </c:extLst>
        </c:ser>
        <c:ser>
          <c:idx val="2"/>
          <c:order val="2"/>
          <c:tx>
            <c:strRef>
              <c:f>'Bonus 1'!$H$1</c:f>
              <c:strCache>
                <c:ptCount val="1"/>
                <c:pt idx="0">
                  <c:v>Percentage Cancelled</c:v>
                </c:pt>
              </c:strCache>
            </c:strRef>
          </c:tx>
          <c:spPr>
            <a:ln w="28575" cap="rnd">
              <a:solidFill>
                <a:schemeClr val="accent3"/>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AFB-439C-B1E2-B9A7848984BE}"/>
            </c:ext>
          </c:extLst>
        </c:ser>
        <c:dLbls>
          <c:showLegendKey val="0"/>
          <c:showVal val="0"/>
          <c:showCatName val="0"/>
          <c:showSerName val="0"/>
          <c:showPercent val="0"/>
          <c:showBubbleSize val="0"/>
        </c:dLbls>
        <c:smooth val="0"/>
        <c:axId val="677944280"/>
        <c:axId val="677944608"/>
      </c:lineChart>
      <c:catAx>
        <c:axId val="67794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944608"/>
        <c:crosses val="autoZero"/>
        <c:auto val="1"/>
        <c:lblAlgn val="ctr"/>
        <c:lblOffset val="100"/>
        <c:noMultiLvlLbl val="0"/>
      </c:catAx>
      <c:valAx>
        <c:axId val="6779446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944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9525</xdr:colOff>
      <xdr:row>8</xdr:row>
      <xdr:rowOff>190499</xdr:rowOff>
    </xdr:from>
    <xdr:to>
      <xdr:col>21</xdr:col>
      <xdr:colOff>28575</xdr:colOff>
      <xdr:row>37</xdr:row>
      <xdr:rowOff>9524</xdr:rowOff>
    </xdr:to>
    <xdr:graphicFrame macro="">
      <xdr:nvGraphicFramePr>
        <xdr:cNvPr id="2" name="Chart 1">
          <a:extLst>
            <a:ext uri="{FF2B5EF4-FFF2-40B4-BE49-F238E27FC236}">
              <a16:creationId xmlns:a16="http://schemas.microsoft.com/office/drawing/2014/main" id="{8FD469FA-197A-42DB-8B42-F982C1C274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9525</xdr:colOff>
      <xdr:row>7</xdr:row>
      <xdr:rowOff>0</xdr:rowOff>
    </xdr:from>
    <xdr:to>
      <xdr:col>23</xdr:col>
      <xdr:colOff>600075</xdr:colOff>
      <xdr:row>40</xdr:row>
      <xdr:rowOff>0</xdr:rowOff>
    </xdr:to>
    <xdr:graphicFrame macro="">
      <xdr:nvGraphicFramePr>
        <xdr:cNvPr id="2" name="Chart 1">
          <a:extLst>
            <a:ext uri="{FF2B5EF4-FFF2-40B4-BE49-F238E27FC236}">
              <a16:creationId xmlns:a16="http://schemas.microsoft.com/office/drawing/2014/main" id="{D62A9B0F-355D-42DA-99A5-3E370F9E2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0</xdr:colOff>
      <xdr:row>7</xdr:row>
      <xdr:rowOff>9525</xdr:rowOff>
    </xdr:from>
    <xdr:to>
      <xdr:col>28</xdr:col>
      <xdr:colOff>0</xdr:colOff>
      <xdr:row>20</xdr:row>
      <xdr:rowOff>57150</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A1882CEF-857F-4FEE-86A8-272EF03FF42E}"/>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5868650" y="1343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247650</xdr:colOff>
      <xdr:row>6</xdr:row>
      <xdr:rowOff>123825</xdr:rowOff>
    </xdr:from>
    <xdr:to>
      <xdr:col>23</xdr:col>
      <xdr:colOff>0</xdr:colOff>
      <xdr:row>34</xdr:row>
      <xdr:rowOff>180975</xdr:rowOff>
    </xdr:to>
    <xdr:graphicFrame macro="">
      <xdr:nvGraphicFramePr>
        <xdr:cNvPr id="2" name="Chart 1">
          <a:extLst>
            <a:ext uri="{FF2B5EF4-FFF2-40B4-BE49-F238E27FC236}">
              <a16:creationId xmlns:a16="http://schemas.microsoft.com/office/drawing/2014/main" id="{7F12E899-1918-439F-9F5B-F1885EA51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866775</xdr:colOff>
      <xdr:row>16</xdr:row>
      <xdr:rowOff>0</xdr:rowOff>
    </xdr:from>
    <xdr:to>
      <xdr:col>23</xdr:col>
      <xdr:colOff>9525</xdr:colOff>
      <xdr:row>47</xdr:row>
      <xdr:rowOff>180975</xdr:rowOff>
    </xdr:to>
    <xdr:graphicFrame macro="">
      <xdr:nvGraphicFramePr>
        <xdr:cNvPr id="6" name="Chart 5">
          <a:extLst>
            <a:ext uri="{FF2B5EF4-FFF2-40B4-BE49-F238E27FC236}">
              <a16:creationId xmlns:a16="http://schemas.microsoft.com/office/drawing/2014/main" id="{558CE212-BA0E-4B5B-835E-75BA7848F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ynn" refreshedDate="43982.467119212961" createdVersion="6" refreshedVersion="6" minRefreshableVersion="3" recordCount="4114" xr:uid="{76C5BC8B-C904-41AB-B409-4FEE0B543BEC}">
  <cacheSource type="worksheet">
    <worksheetSource ref="A1:R4115" sheet="Kickstarter Projects"/>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90759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ynn" refreshedDate="43982.518190393515" createdVersion="6" refreshedVersion="6" minRefreshableVersion="3" recordCount="4114" xr:uid="{8CF52781-70E2-49D7-9CE0-7F5A9FC05B6A}">
  <cacheSource type="worksheet">
    <worksheetSource ref="A1:T4115" sheet="Kickstarter Project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E5971A-F601-48CF-90BE-F204993A75F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name="Outcome"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16" baseItem="0"/>
  </dataFields>
  <chartFormats count="17">
    <chartFormat chart="0" format="0" series="1">
      <pivotArea type="data" outline="0" fieldPosition="0">
        <references count="1">
          <reference field="5" count="1" selected="0">
            <x v="3"/>
          </reference>
        </references>
      </pivotArea>
    </chartFormat>
    <chartFormat chart="0" format="1" series="1">
      <pivotArea type="data" outline="0" fieldPosition="0">
        <references count="1">
          <reference field="5" count="1" selected="0">
            <x v="2"/>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0"/>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0" format="9" series="1">
      <pivotArea type="data" outline="0" fieldPosition="0">
        <references count="2">
          <reference field="4294967294" count="1" selected="0">
            <x v="0"/>
          </reference>
          <reference field="16" count="1" selected="0">
            <x v="0"/>
          </reference>
        </references>
      </pivotArea>
    </chartFormat>
    <chartFormat chart="0" format="10" series="1">
      <pivotArea type="data" outline="0" fieldPosition="0">
        <references count="2">
          <reference field="4294967294" count="1" selected="0">
            <x v="0"/>
          </reference>
          <reference field="16" count="1" selected="0">
            <x v="1"/>
          </reference>
        </references>
      </pivotArea>
    </chartFormat>
    <chartFormat chart="0" format="11" series="1">
      <pivotArea type="data" outline="0" fieldPosition="0">
        <references count="2">
          <reference field="4294967294" count="1" selected="0">
            <x v="0"/>
          </reference>
          <reference field="16" count="1" selected="0">
            <x v="2"/>
          </reference>
        </references>
      </pivotArea>
    </chartFormat>
    <chartFormat chart="0" format="12" series="1">
      <pivotArea type="data" outline="0" fieldPosition="0">
        <references count="2">
          <reference field="4294967294" count="1" selected="0">
            <x v="0"/>
          </reference>
          <reference field="16" count="1" selected="0">
            <x v="3"/>
          </reference>
        </references>
      </pivotArea>
    </chartFormat>
    <chartFormat chart="0" format="13" series="1">
      <pivotArea type="data" outline="0" fieldPosition="0">
        <references count="2">
          <reference field="4294967294" count="1" selected="0">
            <x v="0"/>
          </reference>
          <reference field="5" count="1" selected="0">
            <x v="0"/>
          </reference>
        </references>
      </pivotArea>
    </chartFormat>
    <chartFormat chart="0" format="14" series="1">
      <pivotArea type="data" outline="0" fieldPosition="0">
        <references count="2">
          <reference field="4294967294" count="1" selected="0">
            <x v="0"/>
          </reference>
          <reference field="5" count="1" selected="0">
            <x v="1"/>
          </reference>
        </references>
      </pivotArea>
    </chartFormat>
    <chartFormat chart="0" format="15" series="1">
      <pivotArea type="data" outline="0" fieldPosition="0">
        <references count="2">
          <reference field="4294967294" count="1" selected="0">
            <x v="0"/>
          </reference>
          <reference field="5" count="1" selected="0">
            <x v="2"/>
          </reference>
        </references>
      </pivotArea>
    </chartFormat>
    <chartFormat chart="0"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F85905-D9D2-4A1B-83B4-E0A0B007D73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1" firstHeaderRow="1" firstDataRow="2" firstDataCol="1" rowPageCount="2" colPageCount="1"/>
  <pivotFields count="18">
    <pivotField showAll="0"/>
    <pivotField showAll="0"/>
    <pivotField showAll="0"/>
    <pivotField showAll="0"/>
    <pivotField showAll="0"/>
    <pivotField name="Outcome"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name="Parent Category" axis="axisPage" multipleItemSelectionAllowed="1" showAll="0">
      <items count="10">
        <item h="1"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36">
    <i>
      <x v="1"/>
    </i>
    <i>
      <x v="2"/>
    </i>
    <i>
      <x v="3"/>
    </i>
    <i>
      <x v="4"/>
    </i>
    <i>
      <x v="7"/>
    </i>
    <i>
      <x v="8"/>
    </i>
    <i>
      <x v="9"/>
    </i>
    <i>
      <x v="10"/>
    </i>
    <i>
      <x v="11"/>
    </i>
    <i>
      <x v="12"/>
    </i>
    <i>
      <x v="13"/>
    </i>
    <i>
      <x v="14"/>
    </i>
    <i>
      <x v="15"/>
    </i>
    <i>
      <x v="16"/>
    </i>
    <i>
      <x v="17"/>
    </i>
    <i>
      <x v="18"/>
    </i>
    <i>
      <x v="19"/>
    </i>
    <i>
      <x v="20"/>
    </i>
    <i>
      <x v="21"/>
    </i>
    <i>
      <x v="22"/>
    </i>
    <i>
      <x v="23"/>
    </i>
    <i>
      <x v="24"/>
    </i>
    <i>
      <x v="25"/>
    </i>
    <i>
      <x v="26"/>
    </i>
    <i>
      <x v="27"/>
    </i>
    <i>
      <x v="28"/>
    </i>
    <i>
      <x v="31"/>
    </i>
    <i>
      <x v="32"/>
    </i>
    <i>
      <x v="33"/>
    </i>
    <i>
      <x v="34"/>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17" baseItem="0"/>
  </dataFields>
  <chartFormats count="8">
    <chartFormat chart="0" format="4" series="1">
      <pivotArea type="data" outline="0" fieldPosition="0">
        <references count="1">
          <reference field="5" count="1" selected="0">
            <x v="3"/>
          </reference>
        </references>
      </pivotArea>
    </chartFormat>
    <chartFormat chart="0" format="5" series="1">
      <pivotArea type="data" outline="0" fieldPosition="0">
        <references count="1">
          <reference field="5" count="1" selected="0">
            <x v="2"/>
          </reference>
        </references>
      </pivotArea>
    </chartFormat>
    <chartFormat chart="0" format="6" series="1">
      <pivotArea type="data" outline="0" fieldPosition="0">
        <references count="1">
          <reference field="5" count="1" selected="0">
            <x v="1"/>
          </reference>
        </references>
      </pivotArea>
    </chartFormat>
    <chartFormat chart="0" format="7" series="1">
      <pivotArea type="data" outline="0" fieldPosition="0">
        <references count="1">
          <reference field="5" count="1" selected="0">
            <x v="0"/>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 chart="0" format="9" series="1">
      <pivotArea type="data" outline="0" fieldPosition="0">
        <references count="2">
          <reference field="4294967294" count="1" selected="0">
            <x v="0"/>
          </reference>
          <reference field="5" count="1" selected="0">
            <x v="0"/>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5E7EDF-26C8-4AC2-A3BB-DCCC9CB18E57}"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name="Outcome"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9" showAll="0"/>
    <pivotField numFmtId="164"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21" hier="-1"/>
    <pageField fld="16" hier="-1"/>
  </pageFields>
  <dataFields count="1">
    <dataField name="Count of Outcome" fld="5" subtotal="count" baseField="18" baseItem="2"/>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D3C7A85-B1F6-4C0B-9D0C-234E99C0F58D}" sourceName="Category">
  <pivotTables>
    <pivotTable tabId="4" name="PivotTable1"/>
  </pivotTables>
  <data>
    <tabular pivotCacheId="189075961">
      <items count="9">
        <i x="0"/>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E29314F7-DC76-4D63-820C-B843C5FDD282}" cache="Slicer_Category" caption="Parent Category" startItem="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J1" zoomScale="70" zoomScaleNormal="70" workbookViewId="0">
      <selection activeCell="S2" sqref="S2"/>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140625" style="32" bestFit="1" customWidth="1"/>
    <col min="16" max="16" width="23.7109375" bestFit="1" customWidth="1"/>
    <col min="17" max="18" width="18.85546875" bestFit="1" customWidth="1"/>
    <col min="19" max="19" width="32.5703125" bestFit="1" customWidth="1"/>
    <col min="20" max="20" width="30.5703125" bestFit="1" customWidth="1"/>
    <col min="21" max="21" width="11"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31" t="s">
        <v>8306</v>
      </c>
      <c r="P1" s="1" t="s">
        <v>8307</v>
      </c>
      <c r="Q1" s="1" t="s">
        <v>8308</v>
      </c>
      <c r="R1" s="1" t="s">
        <v>8309</v>
      </c>
      <c r="S1" s="1" t="s">
        <v>8360</v>
      </c>
      <c r="T1" s="1" t="s">
        <v>8361</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IFERROR(E2/L2,0)</f>
        <v>63.917582417582416</v>
      </c>
      <c r="Q2" t="str">
        <f>LEFT(N2,SEARCH("/",N2)-1)</f>
        <v>film &amp; video</v>
      </c>
      <c r="R2" t="str">
        <f>RIGHT(N2,LEN(N2)-SEARCH("/",N2))</f>
        <v>television</v>
      </c>
      <c r="S2" s="10">
        <f>(((J2/60)/60)/24+DATE(1970,1,1))</f>
        <v>42177.007071759261</v>
      </c>
      <c r="T2" s="10">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E3/D3</f>
        <v>1.4260827250608272</v>
      </c>
      <c r="P3" s="6">
        <f t="shared" ref="P3:P66" si="0">IFERROR(E3/L3,0)</f>
        <v>185.48101265822785</v>
      </c>
      <c r="Q3" t="str">
        <f>LEFT(N3,SEARCH("/",N3)-1)</f>
        <v>film &amp; video</v>
      </c>
      <c r="R3" t="str">
        <f t="shared" ref="R3:R66" si="1">RIGHT(N3,LEN(N3)-SEARCH("/",N3))</f>
        <v>television</v>
      </c>
      <c r="S3" s="10">
        <f t="shared" ref="S3:S66" si="2">(((J3/60)/60)/24+DATE(1970,1,1))</f>
        <v>42766.600497685184</v>
      </c>
      <c r="T3" s="10">
        <f t="shared" ref="T3:T66" si="3">(((I3/60)/60)/24+DATE(1970,1,1))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ref="O4:O66" si="4">E4/D4</f>
        <v>1.05</v>
      </c>
      <c r="P4" s="6">
        <f t="shared" si="0"/>
        <v>15</v>
      </c>
      <c r="Q4" t="str">
        <f>Q2</f>
        <v>film &amp; video</v>
      </c>
      <c r="R4" t="str">
        <f t="shared" si="1"/>
        <v>television</v>
      </c>
      <c r="S4" s="10">
        <f t="shared" si="2"/>
        <v>42405.702349537038</v>
      </c>
      <c r="T4" s="10">
        <f t="shared" si="3"/>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4"/>
        <v>1.0389999999999999</v>
      </c>
      <c r="P5" s="6">
        <f t="shared" si="0"/>
        <v>69.266666666666666</v>
      </c>
      <c r="Q5" t="str">
        <f t="shared" ref="Q5:Q36" si="5">LEFT(N5,SEARCH("/",N5)-1)</f>
        <v>film &amp; video</v>
      </c>
      <c r="R5" t="str">
        <f t="shared" si="1"/>
        <v>television</v>
      </c>
      <c r="S5" s="10">
        <f t="shared" si="2"/>
        <v>41828.515127314815</v>
      </c>
      <c r="T5" s="10">
        <f t="shared" si="3"/>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4"/>
        <v>1.2299154545454545</v>
      </c>
      <c r="P6" s="6">
        <f t="shared" si="0"/>
        <v>190.55028169014085</v>
      </c>
      <c r="Q6" t="str">
        <f t="shared" si="5"/>
        <v>film &amp; video</v>
      </c>
      <c r="R6" t="str">
        <f t="shared" si="1"/>
        <v>television</v>
      </c>
      <c r="S6" s="10">
        <f t="shared" si="2"/>
        <v>42327.834247685183</v>
      </c>
      <c r="T6" s="10">
        <f t="shared" si="3"/>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4"/>
        <v>1.0977744436109027</v>
      </c>
      <c r="P7" s="6">
        <f t="shared" si="0"/>
        <v>93.40425531914893</v>
      </c>
      <c r="Q7" t="str">
        <f t="shared" si="5"/>
        <v>film &amp; video</v>
      </c>
      <c r="R7" t="str">
        <f t="shared" si="1"/>
        <v>television</v>
      </c>
      <c r="S7" s="10">
        <f t="shared" si="2"/>
        <v>42563.932951388888</v>
      </c>
      <c r="T7" s="10">
        <f t="shared" si="3"/>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4"/>
        <v>1.064875</v>
      </c>
      <c r="P8" s="6">
        <f t="shared" si="0"/>
        <v>146.87931034482759</v>
      </c>
      <c r="Q8" t="str">
        <f t="shared" si="5"/>
        <v>film &amp; video</v>
      </c>
      <c r="R8" t="str">
        <f t="shared" si="1"/>
        <v>television</v>
      </c>
      <c r="S8" s="10">
        <f t="shared" si="2"/>
        <v>41794.072337962964</v>
      </c>
      <c r="T8" s="10">
        <f t="shared" si="3"/>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4"/>
        <v>1.0122222222222221</v>
      </c>
      <c r="P9" s="6">
        <f t="shared" si="0"/>
        <v>159.82456140350877</v>
      </c>
      <c r="Q9" t="str">
        <f t="shared" si="5"/>
        <v>film &amp; video</v>
      </c>
      <c r="R9" t="str">
        <f t="shared" si="1"/>
        <v>television</v>
      </c>
      <c r="S9" s="10">
        <f t="shared" si="2"/>
        <v>42516.047071759262</v>
      </c>
      <c r="T9" s="10">
        <f t="shared" si="3"/>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4"/>
        <v>1.0004342857142856</v>
      </c>
      <c r="P10" s="6">
        <f t="shared" si="0"/>
        <v>291.79333333333335</v>
      </c>
      <c r="Q10" t="str">
        <f t="shared" si="5"/>
        <v>film &amp; video</v>
      </c>
      <c r="R10" t="str">
        <f t="shared" si="1"/>
        <v>television</v>
      </c>
      <c r="S10" s="10">
        <f t="shared" si="2"/>
        <v>42468.94458333333</v>
      </c>
      <c r="T10" s="10">
        <f t="shared" si="3"/>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4"/>
        <v>1.2599800000000001</v>
      </c>
      <c r="P11" s="6">
        <f t="shared" si="0"/>
        <v>31.499500000000001</v>
      </c>
      <c r="Q11" t="str">
        <f t="shared" si="5"/>
        <v>film &amp; video</v>
      </c>
      <c r="R11" t="str">
        <f t="shared" si="1"/>
        <v>television</v>
      </c>
      <c r="S11" s="10">
        <f t="shared" si="2"/>
        <v>42447.103518518517</v>
      </c>
      <c r="T11" s="10">
        <f t="shared" si="3"/>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4"/>
        <v>1.0049999999999999</v>
      </c>
      <c r="P12" s="6">
        <f t="shared" si="0"/>
        <v>158.68421052631578</v>
      </c>
      <c r="Q12" t="str">
        <f t="shared" si="5"/>
        <v>film &amp; video</v>
      </c>
      <c r="R12" t="str">
        <f t="shared" si="1"/>
        <v>television</v>
      </c>
      <c r="S12" s="10">
        <f t="shared" si="2"/>
        <v>41780.068043981482</v>
      </c>
      <c r="T12" s="10">
        <f t="shared" si="3"/>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4"/>
        <v>1.2050000000000001</v>
      </c>
      <c r="P13" s="6">
        <f t="shared" si="0"/>
        <v>80.333333333333329</v>
      </c>
      <c r="Q13" t="str">
        <f t="shared" si="5"/>
        <v>film &amp; video</v>
      </c>
      <c r="R13" t="str">
        <f t="shared" si="1"/>
        <v>television</v>
      </c>
      <c r="S13" s="10">
        <f t="shared" si="2"/>
        <v>42572.778495370367</v>
      </c>
      <c r="T13" s="10">
        <f t="shared" si="3"/>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4"/>
        <v>1.6529333333333334</v>
      </c>
      <c r="P14" s="6">
        <f t="shared" si="0"/>
        <v>59.961305925030231</v>
      </c>
      <c r="Q14" t="str">
        <f t="shared" si="5"/>
        <v>film &amp; video</v>
      </c>
      <c r="R14" t="str">
        <f t="shared" si="1"/>
        <v>television</v>
      </c>
      <c r="S14" s="10">
        <f t="shared" si="2"/>
        <v>41791.713252314818</v>
      </c>
      <c r="T14" s="10">
        <f t="shared" si="3"/>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4"/>
        <v>1.5997142857142856</v>
      </c>
      <c r="P15" s="6">
        <f t="shared" si="0"/>
        <v>109.78431372549019</v>
      </c>
      <c r="Q15" t="str">
        <f t="shared" si="5"/>
        <v>film &amp; video</v>
      </c>
      <c r="R15" t="str">
        <f t="shared" si="1"/>
        <v>television</v>
      </c>
      <c r="S15" s="10">
        <f t="shared" si="2"/>
        <v>42508.677187499998</v>
      </c>
      <c r="T15" s="10">
        <f t="shared" si="3"/>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4"/>
        <v>1.0093333333333334</v>
      </c>
      <c r="P16" s="6">
        <f t="shared" si="0"/>
        <v>147.70731707317074</v>
      </c>
      <c r="Q16" t="str">
        <f t="shared" si="5"/>
        <v>film &amp; video</v>
      </c>
      <c r="R16" t="str">
        <f t="shared" si="1"/>
        <v>television</v>
      </c>
      <c r="S16" s="10">
        <f t="shared" si="2"/>
        <v>41808.02648148148</v>
      </c>
      <c r="T16" s="10">
        <f t="shared" si="3"/>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4"/>
        <v>1.0660000000000001</v>
      </c>
      <c r="P17" s="6">
        <f t="shared" si="0"/>
        <v>21.755102040816325</v>
      </c>
      <c r="Q17" t="str">
        <f t="shared" si="5"/>
        <v>film &amp; video</v>
      </c>
      <c r="R17" t="str">
        <f t="shared" si="1"/>
        <v>television</v>
      </c>
      <c r="S17" s="10">
        <f t="shared" si="2"/>
        <v>42256.391875000001</v>
      </c>
      <c r="T17" s="10">
        <f t="shared" si="3"/>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4"/>
        <v>1.0024166666666667</v>
      </c>
      <c r="P18" s="6">
        <f t="shared" si="0"/>
        <v>171.84285714285716</v>
      </c>
      <c r="Q18" t="str">
        <f t="shared" si="5"/>
        <v>film &amp; video</v>
      </c>
      <c r="R18" t="str">
        <f t="shared" si="1"/>
        <v>television</v>
      </c>
      <c r="S18" s="10">
        <f t="shared" si="2"/>
        <v>41760.796423611115</v>
      </c>
      <c r="T18" s="10">
        <f t="shared" si="3"/>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4"/>
        <v>1.0066666666666666</v>
      </c>
      <c r="P19" s="6">
        <f t="shared" si="0"/>
        <v>41.944444444444443</v>
      </c>
      <c r="Q19" t="str">
        <f t="shared" si="5"/>
        <v>film &amp; video</v>
      </c>
      <c r="R19" t="str">
        <f t="shared" si="1"/>
        <v>television</v>
      </c>
      <c r="S19" s="10">
        <f t="shared" si="2"/>
        <v>41917.731736111113</v>
      </c>
      <c r="T19" s="10">
        <f t="shared" si="3"/>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4"/>
        <v>1.0632110000000001</v>
      </c>
      <c r="P20" s="6">
        <f t="shared" si="0"/>
        <v>93.264122807017543</v>
      </c>
      <c r="Q20" t="str">
        <f t="shared" si="5"/>
        <v>film &amp; video</v>
      </c>
      <c r="R20" t="str">
        <f t="shared" si="1"/>
        <v>television</v>
      </c>
      <c r="S20" s="10">
        <f t="shared" si="2"/>
        <v>41869.542314814818</v>
      </c>
      <c r="T20" s="10">
        <f t="shared" si="3"/>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4"/>
        <v>1.4529411764705882</v>
      </c>
      <c r="P21" s="6">
        <f t="shared" si="0"/>
        <v>56.136363636363633</v>
      </c>
      <c r="Q21" t="str">
        <f t="shared" si="5"/>
        <v>film &amp; video</v>
      </c>
      <c r="R21" t="str">
        <f t="shared" si="1"/>
        <v>television</v>
      </c>
      <c r="S21" s="10">
        <f t="shared" si="2"/>
        <v>42175.816365740742</v>
      </c>
      <c r="T21" s="10">
        <f t="shared" si="3"/>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4"/>
        <v>1.002</v>
      </c>
      <c r="P22" s="6">
        <f t="shared" si="0"/>
        <v>80.16</v>
      </c>
      <c r="Q22" t="str">
        <f t="shared" si="5"/>
        <v>film &amp; video</v>
      </c>
      <c r="R22" t="str">
        <f t="shared" si="1"/>
        <v>television</v>
      </c>
      <c r="S22" s="10">
        <f t="shared" si="2"/>
        <v>42200.758240740746</v>
      </c>
      <c r="T22" s="10">
        <f t="shared" si="3"/>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4"/>
        <v>1.0913513513513513</v>
      </c>
      <c r="P23" s="6">
        <f t="shared" si="0"/>
        <v>199.9009900990099</v>
      </c>
      <c r="Q23" t="str">
        <f t="shared" si="5"/>
        <v>film &amp; video</v>
      </c>
      <c r="R23" t="str">
        <f t="shared" si="1"/>
        <v>television</v>
      </c>
      <c r="S23" s="10">
        <f t="shared" si="2"/>
        <v>41878.627187500002</v>
      </c>
      <c r="T23" s="10">
        <f t="shared" si="3"/>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4"/>
        <v>1.1714285714285715</v>
      </c>
      <c r="P24" s="6">
        <f t="shared" si="0"/>
        <v>51.25</v>
      </c>
      <c r="Q24" t="str">
        <f t="shared" si="5"/>
        <v>film &amp; video</v>
      </c>
      <c r="R24" t="str">
        <f t="shared" si="1"/>
        <v>television</v>
      </c>
      <c r="S24" s="10">
        <f t="shared" si="2"/>
        <v>41989.91134259259</v>
      </c>
      <c r="T24" s="10">
        <f t="shared" si="3"/>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4"/>
        <v>1.1850000000000001</v>
      </c>
      <c r="P25" s="6">
        <f t="shared" si="0"/>
        <v>103.04347826086956</v>
      </c>
      <c r="Q25" t="str">
        <f t="shared" si="5"/>
        <v>film &amp; video</v>
      </c>
      <c r="R25" t="str">
        <f t="shared" si="1"/>
        <v>television</v>
      </c>
      <c r="S25" s="10">
        <f t="shared" si="2"/>
        <v>42097.778946759259</v>
      </c>
      <c r="T25" s="10">
        <f t="shared" si="3"/>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4"/>
        <v>1.0880768571428572</v>
      </c>
      <c r="P26" s="6">
        <f t="shared" si="0"/>
        <v>66.346149825783982</v>
      </c>
      <c r="Q26" t="str">
        <f t="shared" si="5"/>
        <v>film &amp; video</v>
      </c>
      <c r="R26" t="str">
        <f t="shared" si="1"/>
        <v>television</v>
      </c>
      <c r="S26" s="10">
        <f t="shared" si="2"/>
        <v>42229.820173611108</v>
      </c>
      <c r="T26" s="10">
        <f t="shared" si="3"/>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4"/>
        <v>1.3333333333333333</v>
      </c>
      <c r="P27" s="6">
        <f t="shared" si="0"/>
        <v>57.142857142857146</v>
      </c>
      <c r="Q27" t="str">
        <f t="shared" si="5"/>
        <v>film &amp; video</v>
      </c>
      <c r="R27" t="str">
        <f t="shared" si="1"/>
        <v>television</v>
      </c>
      <c r="S27" s="10">
        <f t="shared" si="2"/>
        <v>42318.025011574078</v>
      </c>
      <c r="T27" s="10">
        <f t="shared" si="3"/>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4"/>
        <v>1.552</v>
      </c>
      <c r="P28" s="6">
        <f t="shared" si="0"/>
        <v>102.10526315789474</v>
      </c>
      <c r="Q28" t="str">
        <f t="shared" si="5"/>
        <v>film &amp; video</v>
      </c>
      <c r="R28" t="str">
        <f t="shared" si="1"/>
        <v>television</v>
      </c>
      <c r="S28" s="10">
        <f t="shared" si="2"/>
        <v>41828.515555555554</v>
      </c>
      <c r="T28" s="10">
        <f t="shared" si="3"/>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4"/>
        <v>1.1172500000000001</v>
      </c>
      <c r="P29" s="6">
        <f t="shared" si="0"/>
        <v>148.96666666666667</v>
      </c>
      <c r="Q29" t="str">
        <f t="shared" si="5"/>
        <v>film &amp; video</v>
      </c>
      <c r="R29" t="str">
        <f t="shared" si="1"/>
        <v>television</v>
      </c>
      <c r="S29" s="10">
        <f t="shared" si="2"/>
        <v>41929.164733796293</v>
      </c>
      <c r="T29" s="10">
        <f t="shared" si="3"/>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4"/>
        <v>1.0035000000000001</v>
      </c>
      <c r="P30" s="6">
        <f t="shared" si="0"/>
        <v>169.6056338028169</v>
      </c>
      <c r="Q30" t="str">
        <f t="shared" si="5"/>
        <v>film &amp; video</v>
      </c>
      <c r="R30" t="str">
        <f t="shared" si="1"/>
        <v>television</v>
      </c>
      <c r="S30" s="10">
        <f t="shared" si="2"/>
        <v>42324.96393518518</v>
      </c>
      <c r="T30" s="10">
        <f t="shared" si="3"/>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4"/>
        <v>1.2333333333333334</v>
      </c>
      <c r="P31" s="6">
        <f t="shared" si="0"/>
        <v>31.623931623931625</v>
      </c>
      <c r="Q31" t="str">
        <f t="shared" si="5"/>
        <v>film &amp; video</v>
      </c>
      <c r="R31" t="str">
        <f t="shared" si="1"/>
        <v>television</v>
      </c>
      <c r="S31" s="10">
        <f t="shared" si="2"/>
        <v>41812.67324074074</v>
      </c>
      <c r="T31" s="10">
        <f t="shared" si="3"/>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4"/>
        <v>1.0129975</v>
      </c>
      <c r="P32" s="6">
        <f t="shared" si="0"/>
        <v>76.45264150943396</v>
      </c>
      <c r="Q32" t="str">
        <f t="shared" si="5"/>
        <v>film &amp; video</v>
      </c>
      <c r="R32" t="str">
        <f t="shared" si="1"/>
        <v>television</v>
      </c>
      <c r="S32" s="10">
        <f t="shared" si="2"/>
        <v>41842.292997685188</v>
      </c>
      <c r="T32" s="10">
        <f t="shared" si="3"/>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4"/>
        <v>1</v>
      </c>
      <c r="P33" s="6">
        <f t="shared" si="0"/>
        <v>13</v>
      </c>
      <c r="Q33" t="str">
        <f t="shared" si="5"/>
        <v>film &amp; video</v>
      </c>
      <c r="R33" t="str">
        <f t="shared" si="1"/>
        <v>television</v>
      </c>
      <c r="S33" s="10">
        <f t="shared" si="2"/>
        <v>42376.79206018518</v>
      </c>
      <c r="T33" s="10">
        <f t="shared" si="3"/>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4"/>
        <v>1.0024604569420035</v>
      </c>
      <c r="P34" s="6">
        <f t="shared" si="0"/>
        <v>320.44943820224717</v>
      </c>
      <c r="Q34" t="str">
        <f t="shared" si="5"/>
        <v>film &amp; video</v>
      </c>
      <c r="R34" t="str">
        <f t="shared" si="1"/>
        <v>television</v>
      </c>
      <c r="S34" s="10">
        <f t="shared" si="2"/>
        <v>42461.627511574072</v>
      </c>
      <c r="T34" s="10">
        <f t="shared" si="3"/>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4"/>
        <v>1.0209523809523811</v>
      </c>
      <c r="P35" s="6">
        <f t="shared" si="0"/>
        <v>83.75</v>
      </c>
      <c r="Q35" t="str">
        <f t="shared" si="5"/>
        <v>film &amp; video</v>
      </c>
      <c r="R35" t="str">
        <f t="shared" si="1"/>
        <v>television</v>
      </c>
      <c r="S35" s="10">
        <f t="shared" si="2"/>
        <v>42286.660891203705</v>
      </c>
      <c r="T35" s="10">
        <f t="shared" si="3"/>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4"/>
        <v>1.3046153846153845</v>
      </c>
      <c r="P36" s="6">
        <f t="shared" si="0"/>
        <v>49.882352941176471</v>
      </c>
      <c r="Q36" t="str">
        <f t="shared" si="5"/>
        <v>film &amp; video</v>
      </c>
      <c r="R36" t="str">
        <f t="shared" si="1"/>
        <v>television</v>
      </c>
      <c r="S36" s="10">
        <f t="shared" si="2"/>
        <v>41841.321770833332</v>
      </c>
      <c r="T36" s="10">
        <f t="shared" si="3"/>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4"/>
        <v>1.665</v>
      </c>
      <c r="P37" s="6">
        <f t="shared" si="0"/>
        <v>59.464285714285715</v>
      </c>
      <c r="Q37" t="str">
        <f t="shared" ref="Q37:Q66" si="6">LEFT(N37,SEARCH("/",N37)-1)</f>
        <v>film &amp; video</v>
      </c>
      <c r="R37" t="str">
        <f t="shared" si="1"/>
        <v>television</v>
      </c>
      <c r="S37" s="10">
        <f t="shared" si="2"/>
        <v>42098.291828703703</v>
      </c>
      <c r="T37" s="10">
        <f t="shared" si="3"/>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4"/>
        <v>1.4215</v>
      </c>
      <c r="P38" s="6">
        <f t="shared" si="0"/>
        <v>193.84090909090909</v>
      </c>
      <c r="Q38" t="str">
        <f t="shared" si="6"/>
        <v>film &amp; video</v>
      </c>
      <c r="R38" t="str">
        <f t="shared" si="1"/>
        <v>television</v>
      </c>
      <c r="S38" s="10">
        <f t="shared" si="2"/>
        <v>42068.307002314818</v>
      </c>
      <c r="T38" s="10">
        <f t="shared" si="3"/>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4"/>
        <v>1.8344090909090909</v>
      </c>
      <c r="P39" s="6">
        <f t="shared" si="0"/>
        <v>159.51383399209487</v>
      </c>
      <c r="Q39" t="str">
        <f t="shared" si="6"/>
        <v>film &amp; video</v>
      </c>
      <c r="R39" t="str">
        <f t="shared" si="1"/>
        <v>television</v>
      </c>
      <c r="S39" s="10">
        <f t="shared" si="2"/>
        <v>42032.693043981482</v>
      </c>
      <c r="T39" s="10">
        <f t="shared" si="3"/>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4"/>
        <v>1.1004</v>
      </c>
      <c r="P40" s="6">
        <f t="shared" si="0"/>
        <v>41.68181818181818</v>
      </c>
      <c r="Q40" t="str">
        <f t="shared" si="6"/>
        <v>film &amp; video</v>
      </c>
      <c r="R40" t="str">
        <f t="shared" si="1"/>
        <v>television</v>
      </c>
      <c r="S40" s="10">
        <f t="shared" si="2"/>
        <v>41375.057222222218</v>
      </c>
      <c r="T40" s="10">
        <f t="shared" si="3"/>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4"/>
        <v>1.3098000000000001</v>
      </c>
      <c r="P41" s="6">
        <f t="shared" si="0"/>
        <v>150.89861751152074</v>
      </c>
      <c r="Q41" t="str">
        <f t="shared" si="6"/>
        <v>film &amp; video</v>
      </c>
      <c r="R41" t="str">
        <f t="shared" si="1"/>
        <v>television</v>
      </c>
      <c r="S41" s="10">
        <f t="shared" si="2"/>
        <v>41754.047083333331</v>
      </c>
      <c r="T41" s="10">
        <f t="shared" si="3"/>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4"/>
        <v>1.0135000000000001</v>
      </c>
      <c r="P42" s="6">
        <f t="shared" si="0"/>
        <v>126.6875</v>
      </c>
      <c r="Q42" t="str">
        <f t="shared" si="6"/>
        <v>film &amp; video</v>
      </c>
      <c r="R42" t="str">
        <f t="shared" si="1"/>
        <v>television</v>
      </c>
      <c r="S42" s="10">
        <f t="shared" si="2"/>
        <v>41789.21398148148</v>
      </c>
      <c r="T42" s="10">
        <f t="shared" si="3"/>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4"/>
        <v>1</v>
      </c>
      <c r="P43" s="6">
        <f t="shared" si="0"/>
        <v>105.26315789473684</v>
      </c>
      <c r="Q43" t="str">
        <f t="shared" si="6"/>
        <v>film &amp; video</v>
      </c>
      <c r="R43" t="str">
        <f t="shared" si="1"/>
        <v>television</v>
      </c>
      <c r="S43" s="10">
        <f t="shared" si="2"/>
        <v>41887.568912037037</v>
      </c>
      <c r="T43" s="10">
        <f t="shared" si="3"/>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4"/>
        <v>1.4185714285714286</v>
      </c>
      <c r="P44" s="6">
        <f t="shared" si="0"/>
        <v>117.51479289940828</v>
      </c>
      <c r="Q44" t="str">
        <f t="shared" si="6"/>
        <v>film &amp; video</v>
      </c>
      <c r="R44" t="str">
        <f t="shared" si="1"/>
        <v>television</v>
      </c>
      <c r="S44" s="10">
        <f t="shared" si="2"/>
        <v>41971.639189814814</v>
      </c>
      <c r="T44" s="10">
        <f t="shared" si="3"/>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4"/>
        <v>3.0865999999999998</v>
      </c>
      <c r="P45" s="6">
        <f t="shared" si="0"/>
        <v>117.36121673003802</v>
      </c>
      <c r="Q45" t="str">
        <f t="shared" si="6"/>
        <v>film &amp; video</v>
      </c>
      <c r="R45" t="str">
        <f t="shared" si="1"/>
        <v>television</v>
      </c>
      <c r="S45" s="10">
        <f t="shared" si="2"/>
        <v>41802.790347222224</v>
      </c>
      <c r="T45" s="10">
        <f t="shared" si="3"/>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4"/>
        <v>1</v>
      </c>
      <c r="P46" s="6">
        <f t="shared" si="0"/>
        <v>133.33333333333334</v>
      </c>
      <c r="Q46" t="str">
        <f t="shared" si="6"/>
        <v>film &amp; video</v>
      </c>
      <c r="R46" t="str">
        <f t="shared" si="1"/>
        <v>television</v>
      </c>
      <c r="S46" s="10">
        <f t="shared" si="2"/>
        <v>41874.098807870374</v>
      </c>
      <c r="T46" s="10">
        <f t="shared" si="3"/>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4"/>
        <v>1.2</v>
      </c>
      <c r="P47" s="6">
        <f t="shared" si="0"/>
        <v>98.360655737704917</v>
      </c>
      <c r="Q47" t="str">
        <f t="shared" si="6"/>
        <v>film &amp; video</v>
      </c>
      <c r="R47" t="str">
        <f t="shared" si="1"/>
        <v>television</v>
      </c>
      <c r="S47" s="10">
        <f t="shared" si="2"/>
        <v>42457.623923611114</v>
      </c>
      <c r="T47" s="10">
        <f t="shared" si="3"/>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4"/>
        <v>1.0416666666666667</v>
      </c>
      <c r="P48" s="6">
        <f t="shared" si="0"/>
        <v>194.44444444444446</v>
      </c>
      <c r="Q48" t="str">
        <f t="shared" si="6"/>
        <v>film &amp; video</v>
      </c>
      <c r="R48" t="str">
        <f t="shared" si="1"/>
        <v>television</v>
      </c>
      <c r="S48" s="10">
        <f t="shared" si="2"/>
        <v>42323.964976851858</v>
      </c>
      <c r="T48" s="10">
        <f t="shared" si="3"/>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4"/>
        <v>1.0761100000000001</v>
      </c>
      <c r="P49" s="6">
        <f t="shared" si="0"/>
        <v>76.865000000000009</v>
      </c>
      <c r="Q49" t="str">
        <f t="shared" si="6"/>
        <v>film &amp; video</v>
      </c>
      <c r="R49" t="str">
        <f t="shared" si="1"/>
        <v>television</v>
      </c>
      <c r="S49" s="10">
        <f t="shared" si="2"/>
        <v>41932.819525462961</v>
      </c>
      <c r="T49" s="10">
        <f t="shared" si="3"/>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4"/>
        <v>1.0794999999999999</v>
      </c>
      <c r="P50" s="6">
        <f t="shared" si="0"/>
        <v>56.815789473684212</v>
      </c>
      <c r="Q50" t="str">
        <f t="shared" si="6"/>
        <v>film &amp; video</v>
      </c>
      <c r="R50" t="str">
        <f t="shared" si="1"/>
        <v>television</v>
      </c>
      <c r="S50" s="10">
        <f t="shared" si="2"/>
        <v>42033.516898148147</v>
      </c>
      <c r="T50" s="10">
        <f t="shared" si="3"/>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4"/>
        <v>1</v>
      </c>
      <c r="P51" s="6">
        <f t="shared" si="0"/>
        <v>137.93103448275863</v>
      </c>
      <c r="Q51" t="str">
        <f t="shared" si="6"/>
        <v>film &amp; video</v>
      </c>
      <c r="R51" t="str">
        <f t="shared" si="1"/>
        <v>television</v>
      </c>
      <c r="S51" s="10">
        <f t="shared" si="2"/>
        <v>42271.176446759258</v>
      </c>
      <c r="T51" s="10">
        <f t="shared" si="3"/>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4"/>
        <v>1</v>
      </c>
      <c r="P52" s="6">
        <f t="shared" si="0"/>
        <v>27.272727272727273</v>
      </c>
      <c r="Q52" t="str">
        <f t="shared" si="6"/>
        <v>film &amp; video</v>
      </c>
      <c r="R52" t="str">
        <f t="shared" si="1"/>
        <v>television</v>
      </c>
      <c r="S52" s="10">
        <f t="shared" si="2"/>
        <v>41995.752986111111</v>
      </c>
      <c r="T52" s="10">
        <f t="shared" si="3"/>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4"/>
        <v>1.2801818181818181</v>
      </c>
      <c r="P53" s="6">
        <f t="shared" si="0"/>
        <v>118.33613445378151</v>
      </c>
      <c r="Q53" t="str">
        <f t="shared" si="6"/>
        <v>film &amp; video</v>
      </c>
      <c r="R53" t="str">
        <f t="shared" si="1"/>
        <v>television</v>
      </c>
      <c r="S53" s="10">
        <f t="shared" si="2"/>
        <v>42196.928668981483</v>
      </c>
      <c r="T53" s="10">
        <f t="shared" si="3"/>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4"/>
        <v>1.1620999999999999</v>
      </c>
      <c r="P54" s="6">
        <f t="shared" si="0"/>
        <v>223.48076923076923</v>
      </c>
      <c r="Q54" t="str">
        <f t="shared" si="6"/>
        <v>film &amp; video</v>
      </c>
      <c r="R54" t="str">
        <f t="shared" si="1"/>
        <v>television</v>
      </c>
      <c r="S54" s="10">
        <f t="shared" si="2"/>
        <v>41807.701921296299</v>
      </c>
      <c r="T54" s="10">
        <f t="shared" si="3"/>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4"/>
        <v>1.0963333333333334</v>
      </c>
      <c r="P55" s="6">
        <f t="shared" si="0"/>
        <v>28.111111111111111</v>
      </c>
      <c r="Q55" t="str">
        <f t="shared" si="6"/>
        <v>film &amp; video</v>
      </c>
      <c r="R55" t="str">
        <f t="shared" si="1"/>
        <v>television</v>
      </c>
      <c r="S55" s="10">
        <f t="shared" si="2"/>
        <v>41719.549131944441</v>
      </c>
      <c r="T55" s="10">
        <f t="shared" si="3"/>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4"/>
        <v>1.01</v>
      </c>
      <c r="P56" s="6">
        <f t="shared" si="0"/>
        <v>194.23076923076923</v>
      </c>
      <c r="Q56" t="str">
        <f t="shared" si="6"/>
        <v>film &amp; video</v>
      </c>
      <c r="R56" t="str">
        <f t="shared" si="1"/>
        <v>television</v>
      </c>
      <c r="S56" s="10">
        <f t="shared" si="2"/>
        <v>42333.713206018518</v>
      </c>
      <c r="T56" s="10">
        <f t="shared" si="3"/>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4"/>
        <v>1.2895348837209302</v>
      </c>
      <c r="P57" s="6">
        <f t="shared" si="0"/>
        <v>128.95348837209303</v>
      </c>
      <c r="Q57" t="str">
        <f t="shared" si="6"/>
        <v>film &amp; video</v>
      </c>
      <c r="R57" t="str">
        <f t="shared" si="1"/>
        <v>television</v>
      </c>
      <c r="S57" s="10">
        <f t="shared" si="2"/>
        <v>42496.968935185185</v>
      </c>
      <c r="T57" s="10">
        <f t="shared" si="3"/>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4"/>
        <v>1.0726249999999999</v>
      </c>
      <c r="P58" s="6">
        <f t="shared" si="0"/>
        <v>49.316091954022987</v>
      </c>
      <c r="Q58" t="str">
        <f t="shared" si="6"/>
        <v>film &amp; video</v>
      </c>
      <c r="R58" t="str">
        <f t="shared" si="1"/>
        <v>television</v>
      </c>
      <c r="S58" s="10">
        <f t="shared" si="2"/>
        <v>42149.548888888887</v>
      </c>
      <c r="T58" s="10">
        <f t="shared" si="3"/>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4"/>
        <v>1.0189999999999999</v>
      </c>
      <c r="P59" s="6">
        <f t="shared" si="0"/>
        <v>221.52173913043478</v>
      </c>
      <c r="Q59" t="str">
        <f t="shared" si="6"/>
        <v>film &amp; video</v>
      </c>
      <c r="R59" t="str">
        <f t="shared" si="1"/>
        <v>television</v>
      </c>
      <c r="S59" s="10">
        <f t="shared" si="2"/>
        <v>42089.83289351852</v>
      </c>
      <c r="T59" s="10">
        <f t="shared" si="3"/>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4"/>
        <v>1.0290999999999999</v>
      </c>
      <c r="P60" s="6">
        <f t="shared" si="0"/>
        <v>137.21333333333334</v>
      </c>
      <c r="Q60" t="str">
        <f t="shared" si="6"/>
        <v>film &amp; video</v>
      </c>
      <c r="R60" t="str">
        <f t="shared" si="1"/>
        <v>television</v>
      </c>
      <c r="S60" s="10">
        <f t="shared" si="2"/>
        <v>41932.745046296295</v>
      </c>
      <c r="T60" s="10">
        <f t="shared" si="3"/>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4"/>
        <v>1.0012570000000001</v>
      </c>
      <c r="P61" s="6">
        <f t="shared" si="0"/>
        <v>606.82242424242418</v>
      </c>
      <c r="Q61" t="str">
        <f t="shared" si="6"/>
        <v>film &amp; video</v>
      </c>
      <c r="R61" t="str">
        <f t="shared" si="1"/>
        <v>television</v>
      </c>
      <c r="S61" s="10">
        <f t="shared" si="2"/>
        <v>42230.23583333334</v>
      </c>
      <c r="T61" s="10">
        <f t="shared" si="3"/>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4"/>
        <v>1.0329622222222221</v>
      </c>
      <c r="P62" s="6">
        <f t="shared" si="0"/>
        <v>43.040092592592593</v>
      </c>
      <c r="Q62" t="str">
        <f t="shared" si="6"/>
        <v>film &amp; video</v>
      </c>
      <c r="R62" t="str">
        <f t="shared" si="1"/>
        <v>shorts</v>
      </c>
      <c r="S62" s="10">
        <f t="shared" si="2"/>
        <v>41701.901817129627</v>
      </c>
      <c r="T62" s="10">
        <f t="shared" si="3"/>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4"/>
        <v>1.4830000000000001</v>
      </c>
      <c r="P63" s="6">
        <f t="shared" si="0"/>
        <v>322.39130434782606</v>
      </c>
      <c r="Q63" t="str">
        <f t="shared" si="6"/>
        <v>film &amp; video</v>
      </c>
      <c r="R63" t="str">
        <f t="shared" si="1"/>
        <v>shorts</v>
      </c>
      <c r="S63" s="10">
        <f t="shared" si="2"/>
        <v>41409.814317129632</v>
      </c>
      <c r="T63" s="10">
        <f t="shared" si="3"/>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4"/>
        <v>1.5473333333333332</v>
      </c>
      <c r="P64" s="6">
        <f t="shared" si="0"/>
        <v>96.708333333333329</v>
      </c>
      <c r="Q64" t="str">
        <f t="shared" si="6"/>
        <v>film &amp; video</v>
      </c>
      <c r="R64" t="str">
        <f t="shared" si="1"/>
        <v>shorts</v>
      </c>
      <c r="S64" s="10">
        <f t="shared" si="2"/>
        <v>41311.799513888887</v>
      </c>
      <c r="T64" s="10">
        <f t="shared" si="3"/>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4"/>
        <v>1.1351849999999999</v>
      </c>
      <c r="P65" s="6">
        <f t="shared" si="0"/>
        <v>35.474531249999998</v>
      </c>
      <c r="Q65" t="str">
        <f t="shared" si="6"/>
        <v>film &amp; video</v>
      </c>
      <c r="R65" t="str">
        <f t="shared" si="1"/>
        <v>shorts</v>
      </c>
      <c r="S65" s="10">
        <f t="shared" si="2"/>
        <v>41612.912187499998</v>
      </c>
      <c r="T65" s="10">
        <f t="shared" si="3"/>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4"/>
        <v>1.7333333333333334</v>
      </c>
      <c r="P66" s="6">
        <f t="shared" si="0"/>
        <v>86.666666666666671</v>
      </c>
      <c r="Q66" t="str">
        <f t="shared" si="6"/>
        <v>film &amp; video</v>
      </c>
      <c r="R66" t="str">
        <f t="shared" si="1"/>
        <v>shorts</v>
      </c>
      <c r="S66" s="10">
        <f t="shared" si="2"/>
        <v>41433.01829861111</v>
      </c>
      <c r="T66" s="10">
        <f t="shared" si="3"/>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7">E67/D67</f>
        <v>1.0752857142857142</v>
      </c>
      <c r="P67" s="6">
        <f t="shared" ref="P67:P130" si="8">IFERROR(E67/L67,0)</f>
        <v>132.05263157894737</v>
      </c>
      <c r="Q67" t="str">
        <f t="shared" ref="Q67:Q130" si="9">LEFT(N67,SEARCH("/",N67)-1)</f>
        <v>film &amp; video</v>
      </c>
      <c r="R67" t="str">
        <f t="shared" ref="R67:R130" si="10">RIGHT(N67,LEN(N67)-SEARCH("/",N67))</f>
        <v>shorts</v>
      </c>
      <c r="S67" s="10">
        <f t="shared" ref="S67:S130" si="11">(((J67/60)/60)/24+DATE(1970,1,1))</f>
        <v>41835.821226851855</v>
      </c>
      <c r="T67" s="10">
        <f t="shared" ref="T67:T130" si="12">(((I67/60)/60)/24+DATE(1970,1,1))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7"/>
        <v>1.1859999999999999</v>
      </c>
      <c r="P68" s="6">
        <f t="shared" si="8"/>
        <v>91.230769230769226</v>
      </c>
      <c r="Q68" t="str">
        <f t="shared" si="9"/>
        <v>film &amp; video</v>
      </c>
      <c r="R68" t="str">
        <f t="shared" si="10"/>
        <v>shorts</v>
      </c>
      <c r="S68" s="10">
        <f t="shared" si="11"/>
        <v>42539.849768518514</v>
      </c>
      <c r="T68" s="10">
        <f t="shared" si="12"/>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7"/>
        <v>1.1625000000000001</v>
      </c>
      <c r="P69" s="6">
        <f t="shared" si="8"/>
        <v>116.25</v>
      </c>
      <c r="Q69" t="str">
        <f t="shared" si="9"/>
        <v>film &amp; video</v>
      </c>
      <c r="R69" t="str">
        <f t="shared" si="10"/>
        <v>shorts</v>
      </c>
      <c r="S69" s="10">
        <f t="shared" si="11"/>
        <v>41075.583379629628</v>
      </c>
      <c r="T69" s="10">
        <f t="shared" si="12"/>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7"/>
        <v>1.2716666666666667</v>
      </c>
      <c r="P70" s="6">
        <f t="shared" si="8"/>
        <v>21.194444444444443</v>
      </c>
      <c r="Q70" t="str">
        <f t="shared" si="9"/>
        <v>film &amp; video</v>
      </c>
      <c r="R70" t="str">
        <f t="shared" si="10"/>
        <v>shorts</v>
      </c>
      <c r="S70" s="10">
        <f t="shared" si="11"/>
        <v>41663.569340277776</v>
      </c>
      <c r="T70" s="10">
        <f t="shared" si="12"/>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7"/>
        <v>1.109423</v>
      </c>
      <c r="P71" s="6">
        <f t="shared" si="8"/>
        <v>62.327134831460668</v>
      </c>
      <c r="Q71" t="str">
        <f t="shared" si="9"/>
        <v>film &amp; video</v>
      </c>
      <c r="R71" t="str">
        <f t="shared" si="10"/>
        <v>shorts</v>
      </c>
      <c r="S71" s="10">
        <f t="shared" si="11"/>
        <v>40786.187789351854</v>
      </c>
      <c r="T71" s="10">
        <f t="shared" si="12"/>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7"/>
        <v>1.272</v>
      </c>
      <c r="P72" s="6">
        <f t="shared" si="8"/>
        <v>37.411764705882355</v>
      </c>
      <c r="Q72" t="str">
        <f t="shared" si="9"/>
        <v>film &amp; video</v>
      </c>
      <c r="R72" t="str">
        <f t="shared" si="10"/>
        <v>shorts</v>
      </c>
      <c r="S72" s="10">
        <f t="shared" si="11"/>
        <v>40730.896354166667</v>
      </c>
      <c r="T72" s="10">
        <f t="shared" si="12"/>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7"/>
        <v>1.2394444444444443</v>
      </c>
      <c r="P73" s="6">
        <f t="shared" si="8"/>
        <v>69.71875</v>
      </c>
      <c r="Q73" t="str">
        <f t="shared" si="9"/>
        <v>film &amp; video</v>
      </c>
      <c r="R73" t="str">
        <f t="shared" si="10"/>
        <v>shorts</v>
      </c>
      <c r="S73" s="10">
        <f t="shared" si="11"/>
        <v>40997.271493055552</v>
      </c>
      <c r="T73" s="10">
        <f t="shared" si="12"/>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7"/>
        <v>1.084090909090909</v>
      </c>
      <c r="P74" s="6">
        <f t="shared" si="8"/>
        <v>58.170731707317074</v>
      </c>
      <c r="Q74" t="str">
        <f t="shared" si="9"/>
        <v>film &amp; video</v>
      </c>
      <c r="R74" t="str">
        <f t="shared" si="10"/>
        <v>shorts</v>
      </c>
      <c r="S74" s="10">
        <f t="shared" si="11"/>
        <v>41208.010196759256</v>
      </c>
      <c r="T74" s="10">
        <f t="shared" si="12"/>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7"/>
        <v>1</v>
      </c>
      <c r="P75" s="6">
        <f t="shared" si="8"/>
        <v>50</v>
      </c>
      <c r="Q75" t="str">
        <f t="shared" si="9"/>
        <v>film &amp; video</v>
      </c>
      <c r="R75" t="str">
        <f t="shared" si="10"/>
        <v>shorts</v>
      </c>
      <c r="S75" s="10">
        <f t="shared" si="11"/>
        <v>40587.75675925926</v>
      </c>
      <c r="T75" s="10">
        <f t="shared" si="12"/>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7"/>
        <v>1.1293199999999999</v>
      </c>
      <c r="P76" s="6">
        <f t="shared" si="8"/>
        <v>19.471034482758618</v>
      </c>
      <c r="Q76" t="str">
        <f t="shared" si="9"/>
        <v>film &amp; video</v>
      </c>
      <c r="R76" t="str">
        <f t="shared" si="10"/>
        <v>shorts</v>
      </c>
      <c r="S76" s="10">
        <f t="shared" si="11"/>
        <v>42360.487210648149</v>
      </c>
      <c r="T76" s="10">
        <f t="shared" si="12"/>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7"/>
        <v>1.1542857142857144</v>
      </c>
      <c r="P77" s="6">
        <f t="shared" si="8"/>
        <v>85.957446808510639</v>
      </c>
      <c r="Q77" t="str">
        <f t="shared" si="9"/>
        <v>film &amp; video</v>
      </c>
      <c r="R77" t="str">
        <f t="shared" si="10"/>
        <v>shorts</v>
      </c>
      <c r="S77" s="10">
        <f t="shared" si="11"/>
        <v>41357.209166666667</v>
      </c>
      <c r="T77" s="10">
        <f t="shared" si="12"/>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7"/>
        <v>1.5333333333333334</v>
      </c>
      <c r="P78" s="6">
        <f t="shared" si="8"/>
        <v>30.666666666666668</v>
      </c>
      <c r="Q78" t="str">
        <f t="shared" si="9"/>
        <v>film &amp; video</v>
      </c>
      <c r="R78" t="str">
        <f t="shared" si="10"/>
        <v>shorts</v>
      </c>
      <c r="S78" s="10">
        <f t="shared" si="11"/>
        <v>40844.691643518519</v>
      </c>
      <c r="T78" s="10">
        <f t="shared" si="12"/>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7"/>
        <v>3.9249999999999998</v>
      </c>
      <c r="P79" s="6">
        <f t="shared" si="8"/>
        <v>60.384615384615387</v>
      </c>
      <c r="Q79" t="str">
        <f t="shared" si="9"/>
        <v>film &amp; video</v>
      </c>
      <c r="R79" t="str">
        <f t="shared" si="10"/>
        <v>shorts</v>
      </c>
      <c r="S79" s="10">
        <f t="shared" si="11"/>
        <v>40997.144872685189</v>
      </c>
      <c r="T79" s="10">
        <f t="shared" si="12"/>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7"/>
        <v>27.02</v>
      </c>
      <c r="P80" s="6">
        <f t="shared" si="8"/>
        <v>38.6</v>
      </c>
      <c r="Q80" t="str">
        <f t="shared" si="9"/>
        <v>film &amp; video</v>
      </c>
      <c r="R80" t="str">
        <f t="shared" si="10"/>
        <v>shorts</v>
      </c>
      <c r="S80" s="10">
        <f t="shared" si="11"/>
        <v>42604.730567129634</v>
      </c>
      <c r="T80" s="10">
        <f t="shared" si="12"/>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7"/>
        <v>1.27</v>
      </c>
      <c r="P81" s="6">
        <f t="shared" si="8"/>
        <v>40.268292682926827</v>
      </c>
      <c r="Q81" t="str">
        <f t="shared" si="9"/>
        <v>film &amp; video</v>
      </c>
      <c r="R81" t="str">
        <f t="shared" si="10"/>
        <v>shorts</v>
      </c>
      <c r="S81" s="10">
        <f t="shared" si="11"/>
        <v>41724.776539351849</v>
      </c>
      <c r="T81" s="10">
        <f t="shared" si="12"/>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7"/>
        <v>1.0725</v>
      </c>
      <c r="P82" s="6">
        <f t="shared" si="8"/>
        <v>273.82978723404256</v>
      </c>
      <c r="Q82" t="str">
        <f t="shared" si="9"/>
        <v>film &amp; video</v>
      </c>
      <c r="R82" t="str">
        <f t="shared" si="10"/>
        <v>shorts</v>
      </c>
      <c r="S82" s="10">
        <f t="shared" si="11"/>
        <v>41583.083981481483</v>
      </c>
      <c r="T82" s="10">
        <f t="shared" si="12"/>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7"/>
        <v>1.98</v>
      </c>
      <c r="P83" s="6">
        <f t="shared" si="8"/>
        <v>53.035714285714285</v>
      </c>
      <c r="Q83" t="str">
        <f t="shared" si="9"/>
        <v>film &amp; video</v>
      </c>
      <c r="R83" t="str">
        <f t="shared" si="10"/>
        <v>shorts</v>
      </c>
      <c r="S83" s="10">
        <f t="shared" si="11"/>
        <v>41100.158877314818</v>
      </c>
      <c r="T83" s="10">
        <f t="shared" si="12"/>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7"/>
        <v>1.0001249999999999</v>
      </c>
      <c r="P84" s="6">
        <f t="shared" si="8"/>
        <v>40.005000000000003</v>
      </c>
      <c r="Q84" t="str">
        <f t="shared" si="9"/>
        <v>film &amp; video</v>
      </c>
      <c r="R84" t="str">
        <f t="shared" si="10"/>
        <v>shorts</v>
      </c>
      <c r="S84" s="10">
        <f t="shared" si="11"/>
        <v>40795.820150462961</v>
      </c>
      <c r="T84" s="10">
        <f t="shared" si="12"/>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7"/>
        <v>1.0249999999999999</v>
      </c>
      <c r="P85" s="6">
        <f t="shared" si="8"/>
        <v>15.76923076923077</v>
      </c>
      <c r="Q85" t="str">
        <f t="shared" si="9"/>
        <v>film &amp; video</v>
      </c>
      <c r="R85" t="str">
        <f t="shared" si="10"/>
        <v>shorts</v>
      </c>
      <c r="S85" s="10">
        <f t="shared" si="11"/>
        <v>42042.615613425922</v>
      </c>
      <c r="T85" s="10">
        <f t="shared" si="12"/>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7"/>
        <v>1</v>
      </c>
      <c r="P86" s="6">
        <f t="shared" si="8"/>
        <v>71.428571428571431</v>
      </c>
      <c r="Q86" t="str">
        <f t="shared" si="9"/>
        <v>film &amp; video</v>
      </c>
      <c r="R86" t="str">
        <f t="shared" si="10"/>
        <v>shorts</v>
      </c>
      <c r="S86" s="10">
        <f t="shared" si="11"/>
        <v>40648.757939814815</v>
      </c>
      <c r="T86" s="10">
        <f t="shared" si="12"/>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7"/>
        <v>1.2549999999999999</v>
      </c>
      <c r="P87" s="6">
        <f t="shared" si="8"/>
        <v>71.714285714285708</v>
      </c>
      <c r="Q87" t="str">
        <f t="shared" si="9"/>
        <v>film &amp; video</v>
      </c>
      <c r="R87" t="str">
        <f t="shared" si="10"/>
        <v>shorts</v>
      </c>
      <c r="S87" s="10">
        <f t="shared" si="11"/>
        <v>40779.125428240739</v>
      </c>
      <c r="T87" s="10">
        <f t="shared" si="12"/>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7"/>
        <v>1.0646666666666667</v>
      </c>
      <c r="P88" s="6">
        <f t="shared" si="8"/>
        <v>375.76470588235293</v>
      </c>
      <c r="Q88" t="str">
        <f t="shared" si="9"/>
        <v>film &amp; video</v>
      </c>
      <c r="R88" t="str">
        <f t="shared" si="10"/>
        <v>shorts</v>
      </c>
      <c r="S88" s="10">
        <f t="shared" si="11"/>
        <v>42291.556076388893</v>
      </c>
      <c r="T88" s="10">
        <f t="shared" si="12"/>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7"/>
        <v>1.046</v>
      </c>
      <c r="P89" s="6">
        <f t="shared" si="8"/>
        <v>104.6</v>
      </c>
      <c r="Q89" t="str">
        <f t="shared" si="9"/>
        <v>film &amp; video</v>
      </c>
      <c r="R89" t="str">
        <f t="shared" si="10"/>
        <v>shorts</v>
      </c>
      <c r="S89" s="10">
        <f t="shared" si="11"/>
        <v>40322.53938657407</v>
      </c>
      <c r="T89" s="10">
        <f t="shared" si="12"/>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7"/>
        <v>1.0285714285714285</v>
      </c>
      <c r="P90" s="6">
        <f t="shared" si="8"/>
        <v>60</v>
      </c>
      <c r="Q90" t="str">
        <f t="shared" si="9"/>
        <v>film &amp; video</v>
      </c>
      <c r="R90" t="str">
        <f t="shared" si="10"/>
        <v>shorts</v>
      </c>
      <c r="S90" s="10">
        <f t="shared" si="11"/>
        <v>41786.65892361111</v>
      </c>
      <c r="T90" s="10">
        <f t="shared" si="12"/>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7"/>
        <v>1.1506666666666667</v>
      </c>
      <c r="P91" s="6">
        <f t="shared" si="8"/>
        <v>123.28571428571429</v>
      </c>
      <c r="Q91" t="str">
        <f t="shared" si="9"/>
        <v>film &amp; video</v>
      </c>
      <c r="R91" t="str">
        <f t="shared" si="10"/>
        <v>shorts</v>
      </c>
      <c r="S91" s="10">
        <f t="shared" si="11"/>
        <v>41402.752222222225</v>
      </c>
      <c r="T91" s="10">
        <f t="shared" si="12"/>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7"/>
        <v>1.004</v>
      </c>
      <c r="P92" s="6">
        <f t="shared" si="8"/>
        <v>31.375</v>
      </c>
      <c r="Q92" t="str">
        <f t="shared" si="9"/>
        <v>film &amp; video</v>
      </c>
      <c r="R92" t="str">
        <f t="shared" si="10"/>
        <v>shorts</v>
      </c>
      <c r="S92" s="10">
        <f t="shared" si="11"/>
        <v>40706.297442129631</v>
      </c>
      <c r="T92" s="10">
        <f t="shared" si="12"/>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7"/>
        <v>1.2</v>
      </c>
      <c r="P93" s="6">
        <f t="shared" si="8"/>
        <v>78.260869565217391</v>
      </c>
      <c r="Q93" t="str">
        <f t="shared" si="9"/>
        <v>film &amp; video</v>
      </c>
      <c r="R93" t="str">
        <f t="shared" si="10"/>
        <v>shorts</v>
      </c>
      <c r="S93" s="10">
        <f t="shared" si="11"/>
        <v>40619.402361111112</v>
      </c>
      <c r="T93" s="10">
        <f t="shared" si="12"/>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7"/>
        <v>1.052</v>
      </c>
      <c r="P94" s="6">
        <f t="shared" si="8"/>
        <v>122.32558139534883</v>
      </c>
      <c r="Q94" t="str">
        <f t="shared" si="9"/>
        <v>film &amp; video</v>
      </c>
      <c r="R94" t="str">
        <f t="shared" si="10"/>
        <v>shorts</v>
      </c>
      <c r="S94" s="10">
        <f t="shared" si="11"/>
        <v>42721.198877314819</v>
      </c>
      <c r="T94" s="10">
        <f t="shared" si="12"/>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7"/>
        <v>1.1060000000000001</v>
      </c>
      <c r="P95" s="6">
        <f t="shared" si="8"/>
        <v>73.733333333333334</v>
      </c>
      <c r="Q95" t="str">
        <f t="shared" si="9"/>
        <v>film &amp; video</v>
      </c>
      <c r="R95" t="str">
        <f t="shared" si="10"/>
        <v>shorts</v>
      </c>
      <c r="S95" s="10">
        <f t="shared" si="11"/>
        <v>41065.858067129629</v>
      </c>
      <c r="T95" s="10">
        <f t="shared" si="12"/>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7"/>
        <v>1.04</v>
      </c>
      <c r="P96" s="6">
        <f t="shared" si="8"/>
        <v>21.666666666666668</v>
      </c>
      <c r="Q96" t="str">
        <f t="shared" si="9"/>
        <v>film &amp; video</v>
      </c>
      <c r="R96" t="str">
        <f t="shared" si="10"/>
        <v>shorts</v>
      </c>
      <c r="S96" s="10">
        <f t="shared" si="11"/>
        <v>41716.717847222222</v>
      </c>
      <c r="T96" s="10">
        <f t="shared" si="12"/>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7"/>
        <v>1.3142857142857143</v>
      </c>
      <c r="P97" s="6">
        <f t="shared" si="8"/>
        <v>21.904761904761905</v>
      </c>
      <c r="Q97" t="str">
        <f t="shared" si="9"/>
        <v>film &amp; video</v>
      </c>
      <c r="R97" t="str">
        <f t="shared" si="10"/>
        <v>shorts</v>
      </c>
      <c r="S97" s="10">
        <f t="shared" si="11"/>
        <v>40935.005104166667</v>
      </c>
      <c r="T97" s="10">
        <f t="shared" si="12"/>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7"/>
        <v>1.1466666666666667</v>
      </c>
      <c r="P98" s="6">
        <f t="shared" si="8"/>
        <v>50.588235294117645</v>
      </c>
      <c r="Q98" t="str">
        <f t="shared" si="9"/>
        <v>film &amp; video</v>
      </c>
      <c r="R98" t="str">
        <f t="shared" si="10"/>
        <v>shorts</v>
      </c>
      <c r="S98" s="10">
        <f t="shared" si="11"/>
        <v>40324.662511574075</v>
      </c>
      <c r="T98" s="10">
        <f t="shared" si="12"/>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7"/>
        <v>1.0625</v>
      </c>
      <c r="P99" s="6">
        <f t="shared" si="8"/>
        <v>53.125</v>
      </c>
      <c r="Q99" t="str">
        <f t="shared" si="9"/>
        <v>film &amp; video</v>
      </c>
      <c r="R99" t="str">
        <f t="shared" si="10"/>
        <v>shorts</v>
      </c>
      <c r="S99" s="10">
        <f t="shared" si="11"/>
        <v>40706.135208333333</v>
      </c>
      <c r="T99" s="10">
        <f t="shared" si="12"/>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7"/>
        <v>1.0625</v>
      </c>
      <c r="P100" s="6">
        <f t="shared" si="8"/>
        <v>56.666666666666664</v>
      </c>
      <c r="Q100" t="str">
        <f t="shared" si="9"/>
        <v>film &amp; video</v>
      </c>
      <c r="R100" t="str">
        <f t="shared" si="10"/>
        <v>shorts</v>
      </c>
      <c r="S100" s="10">
        <f t="shared" si="11"/>
        <v>41214.79483796296</v>
      </c>
      <c r="T100" s="10">
        <f t="shared" si="12"/>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7"/>
        <v>1.0601933333333333</v>
      </c>
      <c r="P101" s="6">
        <f t="shared" si="8"/>
        <v>40.776666666666664</v>
      </c>
      <c r="Q101" t="str">
        <f t="shared" si="9"/>
        <v>film &amp; video</v>
      </c>
      <c r="R101" t="str">
        <f t="shared" si="10"/>
        <v>shorts</v>
      </c>
      <c r="S101" s="10">
        <f t="shared" si="11"/>
        <v>41631.902766203704</v>
      </c>
      <c r="T101" s="10">
        <f t="shared" si="12"/>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7"/>
        <v>1</v>
      </c>
      <c r="P102" s="6">
        <f t="shared" si="8"/>
        <v>192.30769230769232</v>
      </c>
      <c r="Q102" t="str">
        <f t="shared" si="9"/>
        <v>film &amp; video</v>
      </c>
      <c r="R102" t="str">
        <f t="shared" si="10"/>
        <v>shorts</v>
      </c>
      <c r="S102" s="10">
        <f t="shared" si="11"/>
        <v>41197.753310185188</v>
      </c>
      <c r="T102" s="10">
        <f t="shared" si="12"/>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7"/>
        <v>1</v>
      </c>
      <c r="P103" s="6">
        <f t="shared" si="8"/>
        <v>100</v>
      </c>
      <c r="Q103" t="str">
        <f t="shared" si="9"/>
        <v>film &amp; video</v>
      </c>
      <c r="R103" t="str">
        <f t="shared" si="10"/>
        <v>shorts</v>
      </c>
      <c r="S103" s="10">
        <f t="shared" si="11"/>
        <v>41274.776736111111</v>
      </c>
      <c r="T103" s="10">
        <f t="shared" si="12"/>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7"/>
        <v>1.2775000000000001</v>
      </c>
      <c r="P104" s="6">
        <f t="shared" si="8"/>
        <v>117.92307692307692</v>
      </c>
      <c r="Q104" t="str">
        <f t="shared" si="9"/>
        <v>film &amp; video</v>
      </c>
      <c r="R104" t="str">
        <f t="shared" si="10"/>
        <v>shorts</v>
      </c>
      <c r="S104" s="10">
        <f t="shared" si="11"/>
        <v>40505.131168981483</v>
      </c>
      <c r="T104" s="10">
        <f t="shared" si="12"/>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7"/>
        <v>1.0515384615384615</v>
      </c>
      <c r="P105" s="6">
        <f t="shared" si="8"/>
        <v>27.897959183673468</v>
      </c>
      <c r="Q105" t="str">
        <f t="shared" si="9"/>
        <v>film &amp; video</v>
      </c>
      <c r="R105" t="str">
        <f t="shared" si="10"/>
        <v>shorts</v>
      </c>
      <c r="S105" s="10">
        <f t="shared" si="11"/>
        <v>41682.805902777778</v>
      </c>
      <c r="T105" s="10">
        <f t="shared" si="12"/>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7"/>
        <v>1.2</v>
      </c>
      <c r="P106" s="6">
        <f t="shared" si="8"/>
        <v>60</v>
      </c>
      <c r="Q106" t="str">
        <f t="shared" si="9"/>
        <v>film &amp; video</v>
      </c>
      <c r="R106" t="str">
        <f t="shared" si="10"/>
        <v>shorts</v>
      </c>
      <c r="S106" s="10">
        <f t="shared" si="11"/>
        <v>40612.695208333331</v>
      </c>
      <c r="T106" s="10">
        <f t="shared" si="12"/>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7"/>
        <v>1.074090909090909</v>
      </c>
      <c r="P107" s="6">
        <f t="shared" si="8"/>
        <v>39.383333333333333</v>
      </c>
      <c r="Q107" t="str">
        <f t="shared" si="9"/>
        <v>film &amp; video</v>
      </c>
      <c r="R107" t="str">
        <f t="shared" si="10"/>
        <v>shorts</v>
      </c>
      <c r="S107" s="10">
        <f t="shared" si="11"/>
        <v>42485.724768518514</v>
      </c>
      <c r="T107" s="10">
        <f t="shared" si="12"/>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7"/>
        <v>1.0049999999999999</v>
      </c>
      <c r="P108" s="6">
        <f t="shared" si="8"/>
        <v>186.11111111111111</v>
      </c>
      <c r="Q108" t="str">
        <f t="shared" si="9"/>
        <v>film &amp; video</v>
      </c>
      <c r="R108" t="str">
        <f t="shared" si="10"/>
        <v>shorts</v>
      </c>
      <c r="S108" s="10">
        <f t="shared" si="11"/>
        <v>40987.776631944449</v>
      </c>
      <c r="T108" s="10">
        <f t="shared" si="12"/>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7"/>
        <v>1.0246666666666666</v>
      </c>
      <c r="P109" s="6">
        <f t="shared" si="8"/>
        <v>111.37681159420291</v>
      </c>
      <c r="Q109" t="str">
        <f t="shared" si="9"/>
        <v>film &amp; video</v>
      </c>
      <c r="R109" t="str">
        <f t="shared" si="10"/>
        <v>shorts</v>
      </c>
      <c r="S109" s="10">
        <f t="shared" si="11"/>
        <v>40635.982488425929</v>
      </c>
      <c r="T109" s="10">
        <f t="shared" si="12"/>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7"/>
        <v>2.4666666666666668</v>
      </c>
      <c r="P110" s="6">
        <f t="shared" si="8"/>
        <v>78.723404255319153</v>
      </c>
      <c r="Q110" t="str">
        <f t="shared" si="9"/>
        <v>film &amp; video</v>
      </c>
      <c r="R110" t="str">
        <f t="shared" si="10"/>
        <v>shorts</v>
      </c>
      <c r="S110" s="10">
        <f t="shared" si="11"/>
        <v>41365.613078703704</v>
      </c>
      <c r="T110" s="10">
        <f t="shared" si="12"/>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7"/>
        <v>2.1949999999999998</v>
      </c>
      <c r="P111" s="6">
        <f t="shared" si="8"/>
        <v>46.702127659574465</v>
      </c>
      <c r="Q111" t="str">
        <f t="shared" si="9"/>
        <v>film &amp; video</v>
      </c>
      <c r="R111" t="str">
        <f t="shared" si="10"/>
        <v>shorts</v>
      </c>
      <c r="S111" s="10">
        <f t="shared" si="11"/>
        <v>40570.025810185187</v>
      </c>
      <c r="T111" s="10">
        <f t="shared" si="12"/>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7"/>
        <v>1.3076923076923077</v>
      </c>
      <c r="P112" s="6">
        <f t="shared" si="8"/>
        <v>65.384615384615387</v>
      </c>
      <c r="Q112" t="str">
        <f t="shared" si="9"/>
        <v>film &amp; video</v>
      </c>
      <c r="R112" t="str">
        <f t="shared" si="10"/>
        <v>shorts</v>
      </c>
      <c r="S112" s="10">
        <f t="shared" si="11"/>
        <v>41557.949687500004</v>
      </c>
      <c r="T112" s="10">
        <f t="shared" si="12"/>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7"/>
        <v>1.5457142857142858</v>
      </c>
      <c r="P113" s="6">
        <f t="shared" si="8"/>
        <v>102.0754716981132</v>
      </c>
      <c r="Q113" t="str">
        <f t="shared" si="9"/>
        <v>film &amp; video</v>
      </c>
      <c r="R113" t="str">
        <f t="shared" si="10"/>
        <v>shorts</v>
      </c>
      <c r="S113" s="10">
        <f t="shared" si="11"/>
        <v>42125.333182870367</v>
      </c>
      <c r="T113" s="10">
        <f t="shared" si="12"/>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7"/>
        <v>1.04</v>
      </c>
      <c r="P114" s="6">
        <f t="shared" si="8"/>
        <v>64.197530864197532</v>
      </c>
      <c r="Q114" t="str">
        <f t="shared" si="9"/>
        <v>film &amp; video</v>
      </c>
      <c r="R114" t="str">
        <f t="shared" si="10"/>
        <v>shorts</v>
      </c>
      <c r="S114" s="10">
        <f t="shared" si="11"/>
        <v>41718.043032407404</v>
      </c>
      <c r="T114" s="10">
        <f t="shared" si="12"/>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7"/>
        <v>1.41</v>
      </c>
      <c r="P115" s="6">
        <f t="shared" si="8"/>
        <v>90.384615384615387</v>
      </c>
      <c r="Q115" t="str">
        <f t="shared" si="9"/>
        <v>film &amp; video</v>
      </c>
      <c r="R115" t="str">
        <f t="shared" si="10"/>
        <v>shorts</v>
      </c>
      <c r="S115" s="10">
        <f t="shared" si="11"/>
        <v>40753.758425925924</v>
      </c>
      <c r="T115" s="10">
        <f t="shared" si="12"/>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7"/>
        <v>1.0333333333333334</v>
      </c>
      <c r="P116" s="6">
        <f t="shared" si="8"/>
        <v>88.571428571428569</v>
      </c>
      <c r="Q116" t="str">
        <f t="shared" si="9"/>
        <v>film &amp; video</v>
      </c>
      <c r="R116" t="str">
        <f t="shared" si="10"/>
        <v>shorts</v>
      </c>
      <c r="S116" s="10">
        <f t="shared" si="11"/>
        <v>40861.27416666667</v>
      </c>
      <c r="T116" s="10">
        <f t="shared" si="12"/>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7"/>
        <v>1.4044444444444444</v>
      </c>
      <c r="P117" s="6">
        <f t="shared" si="8"/>
        <v>28.727272727272727</v>
      </c>
      <c r="Q117" t="str">
        <f t="shared" si="9"/>
        <v>film &amp; video</v>
      </c>
      <c r="R117" t="str">
        <f t="shared" si="10"/>
        <v>shorts</v>
      </c>
      <c r="S117" s="10">
        <f t="shared" si="11"/>
        <v>40918.738935185182</v>
      </c>
      <c r="T117" s="10">
        <f t="shared" si="12"/>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7"/>
        <v>1.1365714285714286</v>
      </c>
      <c r="P118" s="6">
        <f t="shared" si="8"/>
        <v>69.78947368421052</v>
      </c>
      <c r="Q118" t="str">
        <f t="shared" si="9"/>
        <v>film &amp; video</v>
      </c>
      <c r="R118" t="str">
        <f t="shared" si="10"/>
        <v>shorts</v>
      </c>
      <c r="S118" s="10">
        <f t="shared" si="11"/>
        <v>40595.497164351851</v>
      </c>
      <c r="T118" s="10">
        <f t="shared" si="12"/>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7"/>
        <v>1.0049377777777779</v>
      </c>
      <c r="P119" s="6">
        <f t="shared" si="8"/>
        <v>167.48962962962963</v>
      </c>
      <c r="Q119" t="str">
        <f t="shared" si="9"/>
        <v>film &amp; video</v>
      </c>
      <c r="R119" t="str">
        <f t="shared" si="10"/>
        <v>shorts</v>
      </c>
      <c r="S119" s="10">
        <f t="shared" si="11"/>
        <v>40248.834999999999</v>
      </c>
      <c r="T119" s="10">
        <f t="shared" si="12"/>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7"/>
        <v>1.1303159999999999</v>
      </c>
      <c r="P120" s="6">
        <f t="shared" si="8"/>
        <v>144.91230769230768</v>
      </c>
      <c r="Q120" t="str">
        <f t="shared" si="9"/>
        <v>film &amp; video</v>
      </c>
      <c r="R120" t="str">
        <f t="shared" si="10"/>
        <v>shorts</v>
      </c>
      <c r="S120" s="10">
        <f t="shared" si="11"/>
        <v>40723.053657407407</v>
      </c>
      <c r="T120" s="10">
        <f t="shared" si="12"/>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7"/>
        <v>1.0455692307692308</v>
      </c>
      <c r="P121" s="6">
        <f t="shared" si="8"/>
        <v>91.840540540540545</v>
      </c>
      <c r="Q121" t="str">
        <f t="shared" si="9"/>
        <v>film &amp; video</v>
      </c>
      <c r="R121" t="str">
        <f t="shared" si="10"/>
        <v>shorts</v>
      </c>
      <c r="S121" s="10">
        <f t="shared" si="11"/>
        <v>40739.069282407407</v>
      </c>
      <c r="T121" s="10">
        <f t="shared" si="12"/>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7"/>
        <v>1.4285714285714287E-4</v>
      </c>
      <c r="P122" s="6">
        <f t="shared" si="8"/>
        <v>10</v>
      </c>
      <c r="Q122" t="str">
        <f t="shared" si="9"/>
        <v>film &amp; video</v>
      </c>
      <c r="R122" t="str">
        <f t="shared" si="10"/>
        <v>science fiction</v>
      </c>
      <c r="S122" s="10">
        <f t="shared" si="11"/>
        <v>42616.049849537041</v>
      </c>
      <c r="T122" s="10">
        <f t="shared" si="12"/>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7"/>
        <v>3.3333333333333332E-4</v>
      </c>
      <c r="P123" s="6">
        <f t="shared" si="8"/>
        <v>1</v>
      </c>
      <c r="Q123" t="str">
        <f t="shared" si="9"/>
        <v>film &amp; video</v>
      </c>
      <c r="R123" t="str">
        <f t="shared" si="10"/>
        <v>science fiction</v>
      </c>
      <c r="S123" s="10">
        <f t="shared" si="11"/>
        <v>42096.704976851848</v>
      </c>
      <c r="T123" s="10">
        <f t="shared" si="12"/>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7"/>
        <v>0</v>
      </c>
      <c r="P124" s="6">
        <f t="shared" si="8"/>
        <v>0</v>
      </c>
      <c r="Q124" t="str">
        <f t="shared" si="9"/>
        <v>film &amp; video</v>
      </c>
      <c r="R124" t="str">
        <f t="shared" si="10"/>
        <v>science fiction</v>
      </c>
      <c r="S124" s="10">
        <f t="shared" si="11"/>
        <v>42593.431793981479</v>
      </c>
      <c r="T124" s="10">
        <f t="shared" si="12"/>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7"/>
        <v>2.7454545454545453E-3</v>
      </c>
      <c r="P125" s="6">
        <f t="shared" si="8"/>
        <v>25.166666666666668</v>
      </c>
      <c r="Q125" t="str">
        <f t="shared" si="9"/>
        <v>film &amp; video</v>
      </c>
      <c r="R125" t="str">
        <f t="shared" si="10"/>
        <v>science fiction</v>
      </c>
      <c r="S125" s="10">
        <f t="shared" si="11"/>
        <v>41904.781990740739</v>
      </c>
      <c r="T125" s="10">
        <f t="shared" si="12"/>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7"/>
        <v>0</v>
      </c>
      <c r="P126" s="6">
        <f t="shared" si="8"/>
        <v>0</v>
      </c>
      <c r="Q126" t="str">
        <f t="shared" si="9"/>
        <v>film &amp; video</v>
      </c>
      <c r="R126" t="str">
        <f t="shared" si="10"/>
        <v>science fiction</v>
      </c>
      <c r="S126" s="10">
        <f t="shared" si="11"/>
        <v>42114.928726851853</v>
      </c>
      <c r="T126" s="10">
        <f t="shared" si="12"/>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7"/>
        <v>0.14000000000000001</v>
      </c>
      <c r="P127" s="6">
        <f t="shared" si="8"/>
        <v>11.666666666666666</v>
      </c>
      <c r="Q127" t="str">
        <f t="shared" si="9"/>
        <v>film &amp; video</v>
      </c>
      <c r="R127" t="str">
        <f t="shared" si="10"/>
        <v>science fiction</v>
      </c>
      <c r="S127" s="10">
        <f t="shared" si="11"/>
        <v>42709.993981481486</v>
      </c>
      <c r="T127" s="10">
        <f t="shared" si="12"/>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7"/>
        <v>5.5480000000000002E-2</v>
      </c>
      <c r="P128" s="6">
        <f t="shared" si="8"/>
        <v>106.69230769230769</v>
      </c>
      <c r="Q128" t="str">
        <f t="shared" si="9"/>
        <v>film &amp; video</v>
      </c>
      <c r="R128" t="str">
        <f t="shared" si="10"/>
        <v>science fiction</v>
      </c>
      <c r="S128" s="10">
        <f t="shared" si="11"/>
        <v>42135.589548611111</v>
      </c>
      <c r="T128" s="10">
        <f t="shared" si="12"/>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7"/>
        <v>2.375E-2</v>
      </c>
      <c r="P129" s="6">
        <f t="shared" si="8"/>
        <v>47.5</v>
      </c>
      <c r="Q129" t="str">
        <f t="shared" si="9"/>
        <v>film &amp; video</v>
      </c>
      <c r="R129" t="str">
        <f t="shared" si="10"/>
        <v>science fiction</v>
      </c>
      <c r="S129" s="10">
        <f t="shared" si="11"/>
        <v>42067.62431712963</v>
      </c>
      <c r="T129" s="10">
        <f t="shared" si="12"/>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7"/>
        <v>1.8669999999999999E-2</v>
      </c>
      <c r="P130" s="6">
        <f t="shared" si="8"/>
        <v>311.16666666666669</v>
      </c>
      <c r="Q130" t="str">
        <f t="shared" si="9"/>
        <v>film &amp; video</v>
      </c>
      <c r="R130" t="str">
        <f t="shared" si="10"/>
        <v>science fiction</v>
      </c>
      <c r="S130" s="10">
        <f t="shared" si="11"/>
        <v>42628.22792824074</v>
      </c>
      <c r="T130" s="10">
        <f t="shared" si="12"/>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3">E131/D131</f>
        <v>0</v>
      </c>
      <c r="P131" s="6">
        <f t="shared" ref="P131:P194" si="14">IFERROR(E131/L131,0)</f>
        <v>0</v>
      </c>
      <c r="Q131" t="str">
        <f t="shared" ref="Q131:Q194" si="15">LEFT(N131,SEARCH("/",N131)-1)</f>
        <v>film &amp; video</v>
      </c>
      <c r="R131" t="str">
        <f t="shared" ref="R131:R194" si="16">RIGHT(N131,LEN(N131)-SEARCH("/",N131))</f>
        <v>science fiction</v>
      </c>
      <c r="S131" s="10">
        <f t="shared" ref="S131:S194" si="17">(((J131/60)/60)/24+DATE(1970,1,1))</f>
        <v>41882.937303240738</v>
      </c>
      <c r="T131" s="10">
        <f t="shared" ref="T131:T194" si="18">(((I131/60)/60)/24+DATE(1970,1,1))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3"/>
        <v>0</v>
      </c>
      <c r="P132" s="6">
        <f t="shared" si="14"/>
        <v>0</v>
      </c>
      <c r="Q132" t="str">
        <f t="shared" si="15"/>
        <v>film &amp; video</v>
      </c>
      <c r="R132" t="str">
        <f t="shared" si="16"/>
        <v>science fiction</v>
      </c>
      <c r="S132" s="10">
        <f t="shared" si="17"/>
        <v>41778.915416666663</v>
      </c>
      <c r="T132" s="10">
        <f t="shared" si="18"/>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3"/>
        <v>0</v>
      </c>
      <c r="P133" s="6">
        <f t="shared" si="14"/>
        <v>0</v>
      </c>
      <c r="Q133" t="str">
        <f t="shared" si="15"/>
        <v>film &amp; video</v>
      </c>
      <c r="R133" t="str">
        <f t="shared" si="16"/>
        <v>science fiction</v>
      </c>
      <c r="S133" s="10">
        <f t="shared" si="17"/>
        <v>42541.837511574078</v>
      </c>
      <c r="T133" s="10">
        <f t="shared" si="18"/>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3"/>
        <v>9.5687499999999995E-2</v>
      </c>
      <c r="P134" s="6">
        <f t="shared" si="14"/>
        <v>94.506172839506178</v>
      </c>
      <c r="Q134" t="str">
        <f t="shared" si="15"/>
        <v>film &amp; video</v>
      </c>
      <c r="R134" t="str">
        <f t="shared" si="16"/>
        <v>science fiction</v>
      </c>
      <c r="S134" s="10">
        <f t="shared" si="17"/>
        <v>41905.812581018516</v>
      </c>
      <c r="T134" s="10">
        <f t="shared" si="18"/>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3"/>
        <v>0</v>
      </c>
      <c r="P135" s="6">
        <f t="shared" si="14"/>
        <v>0</v>
      </c>
      <c r="Q135" t="str">
        <f t="shared" si="15"/>
        <v>film &amp; video</v>
      </c>
      <c r="R135" t="str">
        <f t="shared" si="16"/>
        <v>science fiction</v>
      </c>
      <c r="S135" s="10">
        <f t="shared" si="17"/>
        <v>42491.80768518518</v>
      </c>
      <c r="T135" s="10">
        <f t="shared" si="18"/>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3"/>
        <v>0</v>
      </c>
      <c r="P136" s="6">
        <f t="shared" si="14"/>
        <v>0</v>
      </c>
      <c r="Q136" t="str">
        <f t="shared" si="15"/>
        <v>film &amp; video</v>
      </c>
      <c r="R136" t="str">
        <f t="shared" si="16"/>
        <v>science fiction</v>
      </c>
      <c r="S136" s="10">
        <f t="shared" si="17"/>
        <v>42221.909930555557</v>
      </c>
      <c r="T136" s="10">
        <f t="shared" si="18"/>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3"/>
        <v>0.13433333333333333</v>
      </c>
      <c r="P137" s="6">
        <f t="shared" si="14"/>
        <v>80.599999999999994</v>
      </c>
      <c r="Q137" t="str">
        <f t="shared" si="15"/>
        <v>film &amp; video</v>
      </c>
      <c r="R137" t="str">
        <f t="shared" si="16"/>
        <v>science fiction</v>
      </c>
      <c r="S137" s="10">
        <f t="shared" si="17"/>
        <v>41788.381909722222</v>
      </c>
      <c r="T137" s="10">
        <f t="shared" si="18"/>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3"/>
        <v>0</v>
      </c>
      <c r="P138" s="6">
        <f t="shared" si="14"/>
        <v>0</v>
      </c>
      <c r="Q138" t="str">
        <f t="shared" si="15"/>
        <v>film &amp; video</v>
      </c>
      <c r="R138" t="str">
        <f t="shared" si="16"/>
        <v>science fiction</v>
      </c>
      <c r="S138" s="10">
        <f t="shared" si="17"/>
        <v>42096.410115740742</v>
      </c>
      <c r="T138" s="10">
        <f t="shared" si="18"/>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3"/>
        <v>0</v>
      </c>
      <c r="P139" s="6">
        <f t="shared" si="14"/>
        <v>0</v>
      </c>
      <c r="Q139" t="str">
        <f t="shared" si="15"/>
        <v>film &amp; video</v>
      </c>
      <c r="R139" t="str">
        <f t="shared" si="16"/>
        <v>science fiction</v>
      </c>
      <c r="S139" s="10">
        <f t="shared" si="17"/>
        <v>42239.573993055557</v>
      </c>
      <c r="T139" s="10">
        <f t="shared" si="18"/>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3"/>
        <v>3.1413333333333335E-2</v>
      </c>
      <c r="P140" s="6">
        <f t="shared" si="14"/>
        <v>81.241379310344826</v>
      </c>
      <c r="Q140" t="str">
        <f t="shared" si="15"/>
        <v>film &amp; video</v>
      </c>
      <c r="R140" t="str">
        <f t="shared" si="16"/>
        <v>science fiction</v>
      </c>
      <c r="S140" s="10">
        <f t="shared" si="17"/>
        <v>42186.257418981477</v>
      </c>
      <c r="T140" s="10">
        <f t="shared" si="18"/>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3"/>
        <v>1</v>
      </c>
      <c r="P141" s="6">
        <f t="shared" si="14"/>
        <v>500</v>
      </c>
      <c r="Q141" t="str">
        <f t="shared" si="15"/>
        <v>film &amp; video</v>
      </c>
      <c r="R141" t="str">
        <f t="shared" si="16"/>
        <v>science fiction</v>
      </c>
      <c r="S141" s="10">
        <f t="shared" si="17"/>
        <v>42187.920972222222</v>
      </c>
      <c r="T141" s="10">
        <f t="shared" si="18"/>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3"/>
        <v>0</v>
      </c>
      <c r="P142" s="6">
        <f t="shared" si="14"/>
        <v>0</v>
      </c>
      <c r="Q142" t="str">
        <f t="shared" si="15"/>
        <v>film &amp; video</v>
      </c>
      <c r="R142" t="str">
        <f t="shared" si="16"/>
        <v>science fiction</v>
      </c>
      <c r="S142" s="10">
        <f t="shared" si="17"/>
        <v>42053.198287037041</v>
      </c>
      <c r="T142" s="10">
        <f t="shared" si="18"/>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3"/>
        <v>0.10775</v>
      </c>
      <c r="P143" s="6">
        <f t="shared" si="14"/>
        <v>46.178571428571431</v>
      </c>
      <c r="Q143" t="str">
        <f t="shared" si="15"/>
        <v>film &amp; video</v>
      </c>
      <c r="R143" t="str">
        <f t="shared" si="16"/>
        <v>science fiction</v>
      </c>
      <c r="S143" s="10">
        <f t="shared" si="17"/>
        <v>42110.153043981481</v>
      </c>
      <c r="T143" s="10">
        <f t="shared" si="18"/>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3"/>
        <v>3.3333333333333335E-3</v>
      </c>
      <c r="P144" s="6">
        <f t="shared" si="14"/>
        <v>10</v>
      </c>
      <c r="Q144" t="str">
        <f t="shared" si="15"/>
        <v>film &amp; video</v>
      </c>
      <c r="R144" t="str">
        <f t="shared" si="16"/>
        <v>science fiction</v>
      </c>
      <c r="S144" s="10">
        <f t="shared" si="17"/>
        <v>41938.893263888887</v>
      </c>
      <c r="T144" s="10">
        <f t="shared" si="18"/>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3"/>
        <v>0</v>
      </c>
      <c r="P145" s="6">
        <f t="shared" si="14"/>
        <v>0</v>
      </c>
      <c r="Q145" t="str">
        <f t="shared" si="15"/>
        <v>film &amp; video</v>
      </c>
      <c r="R145" t="str">
        <f t="shared" si="16"/>
        <v>science fiction</v>
      </c>
      <c r="S145" s="10">
        <f t="shared" si="17"/>
        <v>42559.064143518524</v>
      </c>
      <c r="T145" s="10">
        <f t="shared" si="18"/>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3"/>
        <v>0.27600000000000002</v>
      </c>
      <c r="P146" s="6">
        <f t="shared" si="14"/>
        <v>55.945945945945944</v>
      </c>
      <c r="Q146" t="str">
        <f t="shared" si="15"/>
        <v>film &amp; video</v>
      </c>
      <c r="R146" t="str">
        <f t="shared" si="16"/>
        <v>science fiction</v>
      </c>
      <c r="S146" s="10">
        <f t="shared" si="17"/>
        <v>42047.762407407412</v>
      </c>
      <c r="T146" s="10">
        <f t="shared" si="18"/>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3"/>
        <v>7.5111111111111115E-2</v>
      </c>
      <c r="P147" s="6">
        <f t="shared" si="14"/>
        <v>37.555555555555557</v>
      </c>
      <c r="Q147" t="str">
        <f t="shared" si="15"/>
        <v>film &amp; video</v>
      </c>
      <c r="R147" t="str">
        <f t="shared" si="16"/>
        <v>science fiction</v>
      </c>
      <c r="S147" s="10">
        <f t="shared" si="17"/>
        <v>42200.542268518519</v>
      </c>
      <c r="T147" s="10">
        <f t="shared" si="18"/>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3"/>
        <v>5.7499999999999999E-3</v>
      </c>
      <c r="P148" s="6">
        <f t="shared" si="14"/>
        <v>38.333333333333336</v>
      </c>
      <c r="Q148" t="str">
        <f t="shared" si="15"/>
        <v>film &amp; video</v>
      </c>
      <c r="R148" t="str">
        <f t="shared" si="16"/>
        <v>science fiction</v>
      </c>
      <c r="S148" s="10">
        <f t="shared" si="17"/>
        <v>42693.016180555554</v>
      </c>
      <c r="T148" s="10">
        <f t="shared" si="18"/>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3"/>
        <v>0</v>
      </c>
      <c r="P149" s="6">
        <f t="shared" si="14"/>
        <v>0</v>
      </c>
      <c r="Q149" t="str">
        <f t="shared" si="15"/>
        <v>film &amp; video</v>
      </c>
      <c r="R149" t="str">
        <f t="shared" si="16"/>
        <v>science fiction</v>
      </c>
      <c r="S149" s="10">
        <f t="shared" si="17"/>
        <v>41969.767824074079</v>
      </c>
      <c r="T149" s="10">
        <f t="shared" si="18"/>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3"/>
        <v>8.0000000000000004E-4</v>
      </c>
      <c r="P150" s="6">
        <f t="shared" si="14"/>
        <v>20</v>
      </c>
      <c r="Q150" t="str">
        <f t="shared" si="15"/>
        <v>film &amp; video</v>
      </c>
      <c r="R150" t="str">
        <f t="shared" si="16"/>
        <v>science fiction</v>
      </c>
      <c r="S150" s="10">
        <f t="shared" si="17"/>
        <v>42397.281666666662</v>
      </c>
      <c r="T150" s="10">
        <f t="shared" si="18"/>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3"/>
        <v>9.1999999999999998E-3</v>
      </c>
      <c r="P151" s="6">
        <f t="shared" si="14"/>
        <v>15.333333333333334</v>
      </c>
      <c r="Q151" t="str">
        <f t="shared" si="15"/>
        <v>film &amp; video</v>
      </c>
      <c r="R151" t="str">
        <f t="shared" si="16"/>
        <v>science fiction</v>
      </c>
      <c r="S151" s="10">
        <f t="shared" si="17"/>
        <v>41968.172106481477</v>
      </c>
      <c r="T151" s="10">
        <f t="shared" si="18"/>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3"/>
        <v>0.23163076923076922</v>
      </c>
      <c r="P152" s="6">
        <f t="shared" si="14"/>
        <v>449.43283582089555</v>
      </c>
      <c r="Q152" t="str">
        <f t="shared" si="15"/>
        <v>film &amp; video</v>
      </c>
      <c r="R152" t="str">
        <f t="shared" si="16"/>
        <v>science fiction</v>
      </c>
      <c r="S152" s="10">
        <f t="shared" si="17"/>
        <v>42090.161828703705</v>
      </c>
      <c r="T152" s="10">
        <f t="shared" si="18"/>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3"/>
        <v>5.5999999999999995E-4</v>
      </c>
      <c r="P153" s="6">
        <f t="shared" si="14"/>
        <v>28</v>
      </c>
      <c r="Q153" t="str">
        <f t="shared" si="15"/>
        <v>film &amp; video</v>
      </c>
      <c r="R153" t="str">
        <f t="shared" si="16"/>
        <v>science fiction</v>
      </c>
      <c r="S153" s="10">
        <f t="shared" si="17"/>
        <v>42113.550821759258</v>
      </c>
      <c r="T153" s="10">
        <f t="shared" si="18"/>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3"/>
        <v>7.8947368421052633E-5</v>
      </c>
      <c r="P154" s="6">
        <f t="shared" si="14"/>
        <v>15</v>
      </c>
      <c r="Q154" t="str">
        <f t="shared" si="15"/>
        <v>film &amp; video</v>
      </c>
      <c r="R154" t="str">
        <f t="shared" si="16"/>
        <v>science fiction</v>
      </c>
      <c r="S154" s="10">
        <f t="shared" si="17"/>
        <v>41875.077546296299</v>
      </c>
      <c r="T154" s="10">
        <f t="shared" si="18"/>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3"/>
        <v>7.1799999999999998E-3</v>
      </c>
      <c r="P155" s="6">
        <f t="shared" si="14"/>
        <v>35.9</v>
      </c>
      <c r="Q155" t="str">
        <f t="shared" si="15"/>
        <v>film &amp; video</v>
      </c>
      <c r="R155" t="str">
        <f t="shared" si="16"/>
        <v>science fiction</v>
      </c>
      <c r="S155" s="10">
        <f t="shared" si="17"/>
        <v>41933.586157407408</v>
      </c>
      <c r="T155" s="10">
        <f t="shared" si="18"/>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3"/>
        <v>2.6666666666666668E-2</v>
      </c>
      <c r="P156" s="6">
        <f t="shared" si="14"/>
        <v>13.333333333333334</v>
      </c>
      <c r="Q156" t="str">
        <f t="shared" si="15"/>
        <v>film &amp; video</v>
      </c>
      <c r="R156" t="str">
        <f t="shared" si="16"/>
        <v>science fiction</v>
      </c>
      <c r="S156" s="10">
        <f t="shared" si="17"/>
        <v>42115.547395833331</v>
      </c>
      <c r="T156" s="10">
        <f t="shared" si="18"/>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3"/>
        <v>6.0000000000000002E-5</v>
      </c>
      <c r="P157" s="6">
        <f t="shared" si="14"/>
        <v>20.25</v>
      </c>
      <c r="Q157" t="str">
        <f t="shared" si="15"/>
        <v>film &amp; video</v>
      </c>
      <c r="R157" t="str">
        <f t="shared" si="16"/>
        <v>science fiction</v>
      </c>
      <c r="S157" s="10">
        <f t="shared" si="17"/>
        <v>42168.559432870374</v>
      </c>
      <c r="T157" s="10">
        <f t="shared" si="18"/>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3"/>
        <v>5.0999999999999997E-2</v>
      </c>
      <c r="P158" s="6">
        <f t="shared" si="14"/>
        <v>119</v>
      </c>
      <c r="Q158" t="str">
        <f t="shared" si="15"/>
        <v>film &amp; video</v>
      </c>
      <c r="R158" t="str">
        <f t="shared" si="16"/>
        <v>science fiction</v>
      </c>
      <c r="S158" s="10">
        <f t="shared" si="17"/>
        <v>41794.124953703707</v>
      </c>
      <c r="T158" s="10">
        <f t="shared" si="18"/>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3"/>
        <v>2.671118530884808E-3</v>
      </c>
      <c r="P159" s="6">
        <f t="shared" si="14"/>
        <v>4</v>
      </c>
      <c r="Q159" t="str">
        <f t="shared" si="15"/>
        <v>film &amp; video</v>
      </c>
      <c r="R159" t="str">
        <f t="shared" si="16"/>
        <v>science fiction</v>
      </c>
      <c r="S159" s="10">
        <f t="shared" si="17"/>
        <v>42396.911712962959</v>
      </c>
      <c r="T159" s="10">
        <f t="shared" si="18"/>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3"/>
        <v>0</v>
      </c>
      <c r="P160" s="6">
        <f t="shared" si="14"/>
        <v>0</v>
      </c>
      <c r="Q160" t="str">
        <f t="shared" si="15"/>
        <v>film &amp; video</v>
      </c>
      <c r="R160" t="str">
        <f t="shared" si="16"/>
        <v>science fiction</v>
      </c>
      <c r="S160" s="10">
        <f t="shared" si="17"/>
        <v>41904.07671296296</v>
      </c>
      <c r="T160" s="10">
        <f t="shared" si="18"/>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3"/>
        <v>2.0000000000000002E-5</v>
      </c>
      <c r="P161" s="6">
        <f t="shared" si="14"/>
        <v>10</v>
      </c>
      <c r="Q161" t="str">
        <f t="shared" si="15"/>
        <v>film &amp; video</v>
      </c>
      <c r="R161" t="str">
        <f t="shared" si="16"/>
        <v>science fiction</v>
      </c>
      <c r="S161" s="10">
        <f t="shared" si="17"/>
        <v>42514.434548611112</v>
      </c>
      <c r="T161" s="10">
        <f t="shared" si="18"/>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3"/>
        <v>0</v>
      </c>
      <c r="P162" s="6">
        <f t="shared" si="14"/>
        <v>0</v>
      </c>
      <c r="Q162" t="str">
        <f t="shared" si="15"/>
        <v>film &amp; video</v>
      </c>
      <c r="R162" t="str">
        <f t="shared" si="16"/>
        <v>drama</v>
      </c>
      <c r="S162" s="10">
        <f t="shared" si="17"/>
        <v>42171.913090277783</v>
      </c>
      <c r="T162" s="10">
        <f t="shared" si="18"/>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3"/>
        <v>1E-4</v>
      </c>
      <c r="P163" s="6">
        <f t="shared" si="14"/>
        <v>5</v>
      </c>
      <c r="Q163" t="str">
        <f t="shared" si="15"/>
        <v>film &amp; video</v>
      </c>
      <c r="R163" t="str">
        <f t="shared" si="16"/>
        <v>drama</v>
      </c>
      <c r="S163" s="10">
        <f t="shared" si="17"/>
        <v>41792.687442129631</v>
      </c>
      <c r="T163" s="10">
        <f t="shared" si="18"/>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3"/>
        <v>0.15535714285714286</v>
      </c>
      <c r="P164" s="6">
        <f t="shared" si="14"/>
        <v>43.5</v>
      </c>
      <c r="Q164" t="str">
        <f t="shared" si="15"/>
        <v>film &amp; video</v>
      </c>
      <c r="R164" t="str">
        <f t="shared" si="16"/>
        <v>drama</v>
      </c>
      <c r="S164" s="10">
        <f t="shared" si="17"/>
        <v>41835.126805555556</v>
      </c>
      <c r="T164" s="10">
        <f t="shared" si="18"/>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3"/>
        <v>0</v>
      </c>
      <c r="P165" s="6">
        <f t="shared" si="14"/>
        <v>0</v>
      </c>
      <c r="Q165" t="str">
        <f t="shared" si="15"/>
        <v>film &amp; video</v>
      </c>
      <c r="R165" t="str">
        <f t="shared" si="16"/>
        <v>drama</v>
      </c>
      <c r="S165" s="10">
        <f t="shared" si="17"/>
        <v>42243.961273148147</v>
      </c>
      <c r="T165" s="10">
        <f t="shared" si="18"/>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3"/>
        <v>5.3333333333333332E-3</v>
      </c>
      <c r="P166" s="6">
        <f t="shared" si="14"/>
        <v>91.428571428571431</v>
      </c>
      <c r="Q166" t="str">
        <f t="shared" si="15"/>
        <v>film &amp; video</v>
      </c>
      <c r="R166" t="str">
        <f t="shared" si="16"/>
        <v>drama</v>
      </c>
      <c r="S166" s="10">
        <f t="shared" si="17"/>
        <v>41841.762743055559</v>
      </c>
      <c r="T166" s="10">
        <f t="shared" si="18"/>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3"/>
        <v>0</v>
      </c>
      <c r="P167" s="6">
        <f t="shared" si="14"/>
        <v>0</v>
      </c>
      <c r="Q167" t="str">
        <f t="shared" si="15"/>
        <v>film &amp; video</v>
      </c>
      <c r="R167" t="str">
        <f t="shared" si="16"/>
        <v>drama</v>
      </c>
      <c r="S167" s="10">
        <f t="shared" si="17"/>
        <v>42351.658842592587</v>
      </c>
      <c r="T167" s="10">
        <f t="shared" si="18"/>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3"/>
        <v>0.6</v>
      </c>
      <c r="P168" s="6">
        <f t="shared" si="14"/>
        <v>3000</v>
      </c>
      <c r="Q168" t="str">
        <f t="shared" si="15"/>
        <v>film &amp; video</v>
      </c>
      <c r="R168" t="str">
        <f t="shared" si="16"/>
        <v>drama</v>
      </c>
      <c r="S168" s="10">
        <f t="shared" si="17"/>
        <v>42721.075949074075</v>
      </c>
      <c r="T168" s="10">
        <f t="shared" si="18"/>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3"/>
        <v>1E-4</v>
      </c>
      <c r="P169" s="6">
        <f t="shared" si="14"/>
        <v>5.5</v>
      </c>
      <c r="Q169" t="str">
        <f t="shared" si="15"/>
        <v>film &amp; video</v>
      </c>
      <c r="R169" t="str">
        <f t="shared" si="16"/>
        <v>drama</v>
      </c>
      <c r="S169" s="10">
        <f t="shared" si="17"/>
        <v>42160.927488425921</v>
      </c>
      <c r="T169" s="10">
        <f t="shared" si="18"/>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3"/>
        <v>4.0625000000000001E-2</v>
      </c>
      <c r="P170" s="6">
        <f t="shared" si="14"/>
        <v>108.33333333333333</v>
      </c>
      <c r="Q170" t="str">
        <f t="shared" si="15"/>
        <v>film &amp; video</v>
      </c>
      <c r="R170" t="str">
        <f t="shared" si="16"/>
        <v>drama</v>
      </c>
      <c r="S170" s="10">
        <f t="shared" si="17"/>
        <v>42052.83530092593</v>
      </c>
      <c r="T170" s="10">
        <f t="shared" si="18"/>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3"/>
        <v>0.224</v>
      </c>
      <c r="P171" s="6">
        <f t="shared" si="14"/>
        <v>56</v>
      </c>
      <c r="Q171" t="str">
        <f t="shared" si="15"/>
        <v>film &amp; video</v>
      </c>
      <c r="R171" t="str">
        <f t="shared" si="16"/>
        <v>drama</v>
      </c>
      <c r="S171" s="10">
        <f t="shared" si="17"/>
        <v>41900.505312499998</v>
      </c>
      <c r="T171" s="10">
        <f t="shared" si="18"/>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3"/>
        <v>3.2500000000000001E-2</v>
      </c>
      <c r="P172" s="6">
        <f t="shared" si="14"/>
        <v>32.5</v>
      </c>
      <c r="Q172" t="str">
        <f t="shared" si="15"/>
        <v>film &amp; video</v>
      </c>
      <c r="R172" t="str">
        <f t="shared" si="16"/>
        <v>drama</v>
      </c>
      <c r="S172" s="10">
        <f t="shared" si="17"/>
        <v>42216.977812500001</v>
      </c>
      <c r="T172" s="10">
        <f t="shared" si="18"/>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3"/>
        <v>2.0000000000000002E-5</v>
      </c>
      <c r="P173" s="6">
        <f t="shared" si="14"/>
        <v>1</v>
      </c>
      <c r="Q173" t="str">
        <f t="shared" si="15"/>
        <v>film &amp; video</v>
      </c>
      <c r="R173" t="str">
        <f t="shared" si="16"/>
        <v>drama</v>
      </c>
      <c r="S173" s="10">
        <f t="shared" si="17"/>
        <v>42534.180717592593</v>
      </c>
      <c r="T173" s="10">
        <f t="shared" si="18"/>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3"/>
        <v>0</v>
      </c>
      <c r="P174" s="6">
        <f t="shared" si="14"/>
        <v>0</v>
      </c>
      <c r="Q174" t="str">
        <f t="shared" si="15"/>
        <v>film &amp; video</v>
      </c>
      <c r="R174" t="str">
        <f t="shared" si="16"/>
        <v>drama</v>
      </c>
      <c r="S174" s="10">
        <f t="shared" si="17"/>
        <v>42047.394942129627</v>
      </c>
      <c r="T174" s="10">
        <f t="shared" si="18"/>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3"/>
        <v>0</v>
      </c>
      <c r="P175" s="6">
        <f t="shared" si="14"/>
        <v>0</v>
      </c>
      <c r="Q175" t="str">
        <f t="shared" si="15"/>
        <v>film &amp; video</v>
      </c>
      <c r="R175" t="str">
        <f t="shared" si="16"/>
        <v>drama</v>
      </c>
      <c r="S175" s="10">
        <f t="shared" si="17"/>
        <v>42033.573009259257</v>
      </c>
      <c r="T175" s="10">
        <f t="shared" si="18"/>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3"/>
        <v>0</v>
      </c>
      <c r="P176" s="6">
        <f t="shared" si="14"/>
        <v>0</v>
      </c>
      <c r="Q176" t="str">
        <f t="shared" si="15"/>
        <v>film &amp; video</v>
      </c>
      <c r="R176" t="str">
        <f t="shared" si="16"/>
        <v>drama</v>
      </c>
      <c r="S176" s="10">
        <f t="shared" si="17"/>
        <v>42072.758981481486</v>
      </c>
      <c r="T176" s="10">
        <f t="shared" si="18"/>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3"/>
        <v>6.4850000000000005E-2</v>
      </c>
      <c r="P177" s="6">
        <f t="shared" si="14"/>
        <v>49.884615384615387</v>
      </c>
      <c r="Q177" t="str">
        <f t="shared" si="15"/>
        <v>film &amp; video</v>
      </c>
      <c r="R177" t="str">
        <f t="shared" si="16"/>
        <v>drama</v>
      </c>
      <c r="S177" s="10">
        <f t="shared" si="17"/>
        <v>41855.777905092589</v>
      </c>
      <c r="T177" s="10">
        <f t="shared" si="18"/>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3"/>
        <v>0</v>
      </c>
      <c r="P178" s="6">
        <f t="shared" si="14"/>
        <v>0</v>
      </c>
      <c r="Q178" t="str">
        <f t="shared" si="15"/>
        <v>film &amp; video</v>
      </c>
      <c r="R178" t="str">
        <f t="shared" si="16"/>
        <v>drama</v>
      </c>
      <c r="S178" s="10">
        <f t="shared" si="17"/>
        <v>42191.824062500003</v>
      </c>
      <c r="T178" s="10">
        <f t="shared" si="18"/>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3"/>
        <v>0.4</v>
      </c>
      <c r="P179" s="6">
        <f t="shared" si="14"/>
        <v>25.714285714285715</v>
      </c>
      <c r="Q179" t="str">
        <f t="shared" si="15"/>
        <v>film &amp; video</v>
      </c>
      <c r="R179" t="str">
        <f t="shared" si="16"/>
        <v>drama</v>
      </c>
      <c r="S179" s="10">
        <f t="shared" si="17"/>
        <v>42070.047754629632</v>
      </c>
      <c r="T179" s="10">
        <f t="shared" si="18"/>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3"/>
        <v>0</v>
      </c>
      <c r="P180" s="6">
        <f t="shared" si="14"/>
        <v>0</v>
      </c>
      <c r="Q180" t="str">
        <f t="shared" si="15"/>
        <v>film &amp; video</v>
      </c>
      <c r="R180" t="str">
        <f t="shared" si="16"/>
        <v>drama</v>
      </c>
      <c r="S180" s="10">
        <f t="shared" si="17"/>
        <v>42304.955381944441</v>
      </c>
      <c r="T180" s="10">
        <f t="shared" si="18"/>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3"/>
        <v>0.2</v>
      </c>
      <c r="P181" s="6">
        <f t="shared" si="14"/>
        <v>100</v>
      </c>
      <c r="Q181" t="str">
        <f t="shared" si="15"/>
        <v>film &amp; video</v>
      </c>
      <c r="R181" t="str">
        <f t="shared" si="16"/>
        <v>drama</v>
      </c>
      <c r="S181" s="10">
        <f t="shared" si="17"/>
        <v>42403.080497685187</v>
      </c>
      <c r="T181" s="10">
        <f t="shared" si="18"/>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3"/>
        <v>0.33416666666666667</v>
      </c>
      <c r="P182" s="6">
        <f t="shared" si="14"/>
        <v>30.846153846153847</v>
      </c>
      <c r="Q182" t="str">
        <f t="shared" si="15"/>
        <v>film &amp; video</v>
      </c>
      <c r="R182" t="str">
        <f t="shared" si="16"/>
        <v>drama</v>
      </c>
      <c r="S182" s="10">
        <f t="shared" si="17"/>
        <v>42067.991238425922</v>
      </c>
      <c r="T182" s="10">
        <f t="shared" si="18"/>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3"/>
        <v>0.21092608822670172</v>
      </c>
      <c r="P183" s="6">
        <f t="shared" si="14"/>
        <v>180.5</v>
      </c>
      <c r="Q183" t="str">
        <f t="shared" si="15"/>
        <v>film &amp; video</v>
      </c>
      <c r="R183" t="str">
        <f t="shared" si="16"/>
        <v>drama</v>
      </c>
      <c r="S183" s="10">
        <f t="shared" si="17"/>
        <v>42147.741840277777</v>
      </c>
      <c r="T183" s="10">
        <f t="shared" si="18"/>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3"/>
        <v>0</v>
      </c>
      <c r="P184" s="6">
        <f t="shared" si="14"/>
        <v>0</v>
      </c>
      <c r="Q184" t="str">
        <f t="shared" si="15"/>
        <v>film &amp; video</v>
      </c>
      <c r="R184" t="str">
        <f t="shared" si="16"/>
        <v>drama</v>
      </c>
      <c r="S184" s="10">
        <f t="shared" si="17"/>
        <v>42712.011944444443</v>
      </c>
      <c r="T184" s="10">
        <f t="shared" si="18"/>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3"/>
        <v>0.35855999999999999</v>
      </c>
      <c r="P185" s="6">
        <f t="shared" si="14"/>
        <v>373.5</v>
      </c>
      <c r="Q185" t="str">
        <f t="shared" si="15"/>
        <v>film &amp; video</v>
      </c>
      <c r="R185" t="str">
        <f t="shared" si="16"/>
        <v>drama</v>
      </c>
      <c r="S185" s="10">
        <f t="shared" si="17"/>
        <v>41939.810300925928</v>
      </c>
      <c r="T185" s="10">
        <f t="shared" si="18"/>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3"/>
        <v>3.4000000000000002E-2</v>
      </c>
      <c r="P186" s="6">
        <f t="shared" si="14"/>
        <v>25.5</v>
      </c>
      <c r="Q186" t="str">
        <f t="shared" si="15"/>
        <v>film &amp; video</v>
      </c>
      <c r="R186" t="str">
        <f t="shared" si="16"/>
        <v>drama</v>
      </c>
      <c r="S186" s="10">
        <f t="shared" si="17"/>
        <v>41825.791226851856</v>
      </c>
      <c r="T186" s="10">
        <f t="shared" si="18"/>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3"/>
        <v>5.5E-2</v>
      </c>
      <c r="P187" s="6">
        <f t="shared" si="14"/>
        <v>220</v>
      </c>
      <c r="Q187" t="str">
        <f t="shared" si="15"/>
        <v>film &amp; video</v>
      </c>
      <c r="R187" t="str">
        <f t="shared" si="16"/>
        <v>drama</v>
      </c>
      <c r="S187" s="10">
        <f t="shared" si="17"/>
        <v>42570.91133101852</v>
      </c>
      <c r="T187" s="10">
        <f t="shared" si="18"/>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3"/>
        <v>0</v>
      </c>
      <c r="P188" s="6">
        <f t="shared" si="14"/>
        <v>0</v>
      </c>
      <c r="Q188" t="str">
        <f t="shared" si="15"/>
        <v>film &amp; video</v>
      </c>
      <c r="R188" t="str">
        <f t="shared" si="16"/>
        <v>drama</v>
      </c>
      <c r="S188" s="10">
        <f t="shared" si="17"/>
        <v>42767.812893518523</v>
      </c>
      <c r="T188" s="10">
        <f t="shared" si="18"/>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3"/>
        <v>0.16</v>
      </c>
      <c r="P189" s="6">
        <f t="shared" si="14"/>
        <v>160</v>
      </c>
      <c r="Q189" t="str">
        <f t="shared" si="15"/>
        <v>film &amp; video</v>
      </c>
      <c r="R189" t="str">
        <f t="shared" si="16"/>
        <v>drama</v>
      </c>
      <c r="S189" s="10">
        <f t="shared" si="17"/>
        <v>42182.234456018516</v>
      </c>
      <c r="T189" s="10">
        <f t="shared" si="18"/>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3"/>
        <v>0</v>
      </c>
      <c r="P190" s="6">
        <f t="shared" si="14"/>
        <v>0</v>
      </c>
      <c r="Q190" t="str">
        <f t="shared" si="15"/>
        <v>film &amp; video</v>
      </c>
      <c r="R190" t="str">
        <f t="shared" si="16"/>
        <v>drama</v>
      </c>
      <c r="S190" s="10">
        <f t="shared" si="17"/>
        <v>41857.18304398148</v>
      </c>
      <c r="T190" s="10">
        <f t="shared" si="18"/>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3"/>
        <v>6.8999999999999997E-4</v>
      </c>
      <c r="P191" s="6">
        <f t="shared" si="14"/>
        <v>69</v>
      </c>
      <c r="Q191" t="str">
        <f t="shared" si="15"/>
        <v>film &amp; video</v>
      </c>
      <c r="R191" t="str">
        <f t="shared" si="16"/>
        <v>drama</v>
      </c>
      <c r="S191" s="10">
        <f t="shared" si="17"/>
        <v>42556.690706018519</v>
      </c>
      <c r="T191" s="10">
        <f t="shared" si="18"/>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3"/>
        <v>4.1666666666666666E-3</v>
      </c>
      <c r="P192" s="6">
        <f t="shared" si="14"/>
        <v>50</v>
      </c>
      <c r="Q192" t="str">
        <f t="shared" si="15"/>
        <v>film &amp; video</v>
      </c>
      <c r="R192" t="str">
        <f t="shared" si="16"/>
        <v>drama</v>
      </c>
      <c r="S192" s="10">
        <f t="shared" si="17"/>
        <v>42527.650995370372</v>
      </c>
      <c r="T192" s="10">
        <f t="shared" si="18"/>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3"/>
        <v>0.05</v>
      </c>
      <c r="P193" s="6">
        <f t="shared" si="14"/>
        <v>83.333333333333329</v>
      </c>
      <c r="Q193" t="str">
        <f t="shared" si="15"/>
        <v>film &amp; video</v>
      </c>
      <c r="R193" t="str">
        <f t="shared" si="16"/>
        <v>drama</v>
      </c>
      <c r="S193" s="10">
        <f t="shared" si="17"/>
        <v>42239.441412037035</v>
      </c>
      <c r="T193" s="10">
        <f t="shared" si="18"/>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3"/>
        <v>1.7E-5</v>
      </c>
      <c r="P194" s="6">
        <f t="shared" si="14"/>
        <v>5.666666666666667</v>
      </c>
      <c r="Q194" t="str">
        <f t="shared" si="15"/>
        <v>film &amp; video</v>
      </c>
      <c r="R194" t="str">
        <f t="shared" si="16"/>
        <v>drama</v>
      </c>
      <c r="S194" s="10">
        <f t="shared" si="17"/>
        <v>41899.792037037041</v>
      </c>
      <c r="T194" s="10">
        <f t="shared" si="18"/>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9">E195/D195</f>
        <v>0</v>
      </c>
      <c r="P195" s="6">
        <f t="shared" ref="P195:P258" si="20">IFERROR(E195/L195,0)</f>
        <v>0</v>
      </c>
      <c r="Q195" t="str">
        <f t="shared" ref="Q195:Q258" si="21">LEFT(N195,SEARCH("/",N195)-1)</f>
        <v>film &amp; video</v>
      </c>
      <c r="R195" t="str">
        <f t="shared" ref="R195:R258" si="22">RIGHT(N195,LEN(N195)-SEARCH("/",N195))</f>
        <v>drama</v>
      </c>
      <c r="S195" s="10">
        <f t="shared" ref="S195:S258" si="23">(((J195/60)/60)/24+DATE(1970,1,1))</f>
        <v>41911.934791666667</v>
      </c>
      <c r="T195" s="10">
        <f t="shared" ref="T195:T258" si="24">(((I195/60)/60)/24+DATE(1970,1,1))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9"/>
        <v>1.1999999999999999E-3</v>
      </c>
      <c r="P196" s="6">
        <f t="shared" si="20"/>
        <v>1</v>
      </c>
      <c r="Q196" t="str">
        <f t="shared" si="21"/>
        <v>film &amp; video</v>
      </c>
      <c r="R196" t="str">
        <f t="shared" si="22"/>
        <v>drama</v>
      </c>
      <c r="S196" s="10">
        <f t="shared" si="23"/>
        <v>42375.996886574074</v>
      </c>
      <c r="T196" s="10">
        <f t="shared" si="24"/>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9"/>
        <v>0</v>
      </c>
      <c r="P197" s="6">
        <f t="shared" si="20"/>
        <v>0</v>
      </c>
      <c r="Q197" t="str">
        <f t="shared" si="21"/>
        <v>film &amp; video</v>
      </c>
      <c r="R197" t="str">
        <f t="shared" si="22"/>
        <v>drama</v>
      </c>
      <c r="S197" s="10">
        <f t="shared" si="23"/>
        <v>42135.67050925926</v>
      </c>
      <c r="T197" s="10">
        <f t="shared" si="24"/>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9"/>
        <v>0.41857142857142859</v>
      </c>
      <c r="P198" s="6">
        <f t="shared" si="20"/>
        <v>77.10526315789474</v>
      </c>
      <c r="Q198" t="str">
        <f t="shared" si="21"/>
        <v>film &amp; video</v>
      </c>
      <c r="R198" t="str">
        <f t="shared" si="22"/>
        <v>drama</v>
      </c>
      <c r="S198" s="10">
        <f t="shared" si="23"/>
        <v>42259.542800925927</v>
      </c>
      <c r="T198" s="10">
        <f t="shared" si="24"/>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9"/>
        <v>0.1048</v>
      </c>
      <c r="P199" s="6">
        <f t="shared" si="20"/>
        <v>32.75</v>
      </c>
      <c r="Q199" t="str">
        <f t="shared" si="21"/>
        <v>film &amp; video</v>
      </c>
      <c r="R199" t="str">
        <f t="shared" si="22"/>
        <v>drama</v>
      </c>
      <c r="S199" s="10">
        <f t="shared" si="23"/>
        <v>42741.848379629635</v>
      </c>
      <c r="T199" s="10">
        <f t="shared" si="24"/>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9"/>
        <v>1.116E-2</v>
      </c>
      <c r="P200" s="6">
        <f t="shared" si="20"/>
        <v>46.5</v>
      </c>
      <c r="Q200" t="str">
        <f t="shared" si="21"/>
        <v>film &amp; video</v>
      </c>
      <c r="R200" t="str">
        <f t="shared" si="22"/>
        <v>drama</v>
      </c>
      <c r="S200" s="10">
        <f t="shared" si="23"/>
        <v>41887.383356481485</v>
      </c>
      <c r="T200" s="10">
        <f t="shared" si="24"/>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9"/>
        <v>0</v>
      </c>
      <c r="P201" s="6">
        <f t="shared" si="20"/>
        <v>0</v>
      </c>
      <c r="Q201" t="str">
        <f t="shared" si="21"/>
        <v>film &amp; video</v>
      </c>
      <c r="R201" t="str">
        <f t="shared" si="22"/>
        <v>drama</v>
      </c>
      <c r="S201" s="10">
        <f t="shared" si="23"/>
        <v>42584.123865740738</v>
      </c>
      <c r="T201" s="10">
        <f t="shared" si="24"/>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9"/>
        <v>0.26192500000000002</v>
      </c>
      <c r="P202" s="6">
        <f t="shared" si="20"/>
        <v>87.308333333333337</v>
      </c>
      <c r="Q202" t="str">
        <f t="shared" si="21"/>
        <v>film &amp; video</v>
      </c>
      <c r="R202" t="str">
        <f t="shared" si="22"/>
        <v>drama</v>
      </c>
      <c r="S202" s="10">
        <f t="shared" si="23"/>
        <v>41867.083368055559</v>
      </c>
      <c r="T202" s="10">
        <f t="shared" si="24"/>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9"/>
        <v>0.58461538461538465</v>
      </c>
      <c r="P203" s="6">
        <f t="shared" si="20"/>
        <v>54.285714285714285</v>
      </c>
      <c r="Q203" t="str">
        <f t="shared" si="21"/>
        <v>film &amp; video</v>
      </c>
      <c r="R203" t="str">
        <f t="shared" si="22"/>
        <v>drama</v>
      </c>
      <c r="S203" s="10">
        <f t="shared" si="23"/>
        <v>42023.818622685183</v>
      </c>
      <c r="T203" s="10">
        <f t="shared" si="24"/>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9"/>
        <v>0</v>
      </c>
      <c r="P204" s="6">
        <f t="shared" si="20"/>
        <v>0</v>
      </c>
      <c r="Q204" t="str">
        <f t="shared" si="21"/>
        <v>film &amp; video</v>
      </c>
      <c r="R204" t="str">
        <f t="shared" si="22"/>
        <v>drama</v>
      </c>
      <c r="S204" s="10">
        <f t="shared" si="23"/>
        <v>42255.927824074075</v>
      </c>
      <c r="T204" s="10">
        <f t="shared" si="24"/>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9"/>
        <v>0.2984</v>
      </c>
      <c r="P205" s="6">
        <f t="shared" si="20"/>
        <v>93.25</v>
      </c>
      <c r="Q205" t="str">
        <f t="shared" si="21"/>
        <v>film &amp; video</v>
      </c>
      <c r="R205" t="str">
        <f t="shared" si="22"/>
        <v>drama</v>
      </c>
      <c r="S205" s="10">
        <f t="shared" si="23"/>
        <v>41973.847962962958</v>
      </c>
      <c r="T205" s="10">
        <f t="shared" si="24"/>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9"/>
        <v>0.50721666666666665</v>
      </c>
      <c r="P206" s="6">
        <f t="shared" si="20"/>
        <v>117.68368136117556</v>
      </c>
      <c r="Q206" t="str">
        <f t="shared" si="21"/>
        <v>film &amp; video</v>
      </c>
      <c r="R206" t="str">
        <f t="shared" si="22"/>
        <v>drama</v>
      </c>
      <c r="S206" s="10">
        <f t="shared" si="23"/>
        <v>42556.583368055552</v>
      </c>
      <c r="T206" s="10">
        <f t="shared" si="24"/>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9"/>
        <v>0.16250000000000001</v>
      </c>
      <c r="P207" s="6">
        <f t="shared" si="20"/>
        <v>76.470588235294116</v>
      </c>
      <c r="Q207" t="str">
        <f t="shared" si="21"/>
        <v>film &amp; video</v>
      </c>
      <c r="R207" t="str">
        <f t="shared" si="22"/>
        <v>drama</v>
      </c>
      <c r="S207" s="10">
        <f t="shared" si="23"/>
        <v>42248.632199074069</v>
      </c>
      <c r="T207" s="10">
        <f t="shared" si="24"/>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9"/>
        <v>0</v>
      </c>
      <c r="P208" s="6">
        <f t="shared" si="20"/>
        <v>0</v>
      </c>
      <c r="Q208" t="str">
        <f t="shared" si="21"/>
        <v>film &amp; video</v>
      </c>
      <c r="R208" t="str">
        <f t="shared" si="22"/>
        <v>drama</v>
      </c>
      <c r="S208" s="10">
        <f t="shared" si="23"/>
        <v>42567.004432870366</v>
      </c>
      <c r="T208" s="10">
        <f t="shared" si="24"/>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9"/>
        <v>0.15214285714285714</v>
      </c>
      <c r="P209" s="6">
        <f t="shared" si="20"/>
        <v>163.84615384615384</v>
      </c>
      <c r="Q209" t="str">
        <f t="shared" si="21"/>
        <v>film &amp; video</v>
      </c>
      <c r="R209" t="str">
        <f t="shared" si="22"/>
        <v>drama</v>
      </c>
      <c r="S209" s="10">
        <f t="shared" si="23"/>
        <v>41978.197199074071</v>
      </c>
      <c r="T209" s="10">
        <f t="shared" si="24"/>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9"/>
        <v>0</v>
      </c>
      <c r="P210" s="6">
        <f t="shared" si="20"/>
        <v>0</v>
      </c>
      <c r="Q210" t="str">
        <f t="shared" si="21"/>
        <v>film &amp; video</v>
      </c>
      <c r="R210" t="str">
        <f t="shared" si="22"/>
        <v>drama</v>
      </c>
      <c r="S210" s="10">
        <f t="shared" si="23"/>
        <v>41959.369988425926</v>
      </c>
      <c r="T210" s="10">
        <f t="shared" si="24"/>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9"/>
        <v>0</v>
      </c>
      <c r="P211" s="6">
        <f t="shared" si="20"/>
        <v>0</v>
      </c>
      <c r="Q211" t="str">
        <f t="shared" si="21"/>
        <v>film &amp; video</v>
      </c>
      <c r="R211" t="str">
        <f t="shared" si="22"/>
        <v>drama</v>
      </c>
      <c r="S211" s="10">
        <f t="shared" si="23"/>
        <v>42165.922858796301</v>
      </c>
      <c r="T211" s="10">
        <f t="shared" si="24"/>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9"/>
        <v>0.2525</v>
      </c>
      <c r="P212" s="6">
        <f t="shared" si="20"/>
        <v>91.818181818181813</v>
      </c>
      <c r="Q212" t="str">
        <f t="shared" si="21"/>
        <v>film &amp; video</v>
      </c>
      <c r="R212" t="str">
        <f t="shared" si="22"/>
        <v>drama</v>
      </c>
      <c r="S212" s="10">
        <f t="shared" si="23"/>
        <v>42249.064722222218</v>
      </c>
      <c r="T212" s="10">
        <f t="shared" si="24"/>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9"/>
        <v>0.44600000000000001</v>
      </c>
      <c r="P213" s="6">
        <f t="shared" si="20"/>
        <v>185.83333333333334</v>
      </c>
      <c r="Q213" t="str">
        <f t="shared" si="21"/>
        <v>film &amp; video</v>
      </c>
      <c r="R213" t="str">
        <f t="shared" si="22"/>
        <v>drama</v>
      </c>
      <c r="S213" s="10">
        <f t="shared" si="23"/>
        <v>42236.159918981488</v>
      </c>
      <c r="T213" s="10">
        <f t="shared" si="24"/>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9"/>
        <v>1.5873015873015873E-4</v>
      </c>
      <c r="P214" s="6">
        <f t="shared" si="20"/>
        <v>1</v>
      </c>
      <c r="Q214" t="str">
        <f t="shared" si="21"/>
        <v>film &amp; video</v>
      </c>
      <c r="R214" t="str">
        <f t="shared" si="22"/>
        <v>drama</v>
      </c>
      <c r="S214" s="10">
        <f t="shared" si="23"/>
        <v>42416.881018518514</v>
      </c>
      <c r="T214" s="10">
        <f t="shared" si="24"/>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9"/>
        <v>4.0000000000000002E-4</v>
      </c>
      <c r="P215" s="6">
        <f t="shared" si="20"/>
        <v>20</v>
      </c>
      <c r="Q215" t="str">
        <f t="shared" si="21"/>
        <v>film &amp; video</v>
      </c>
      <c r="R215" t="str">
        <f t="shared" si="22"/>
        <v>drama</v>
      </c>
      <c r="S215" s="10">
        <f t="shared" si="23"/>
        <v>42202.594293981485</v>
      </c>
      <c r="T215" s="10">
        <f t="shared" si="24"/>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9"/>
        <v>8.0000000000000007E-5</v>
      </c>
      <c r="P216" s="6">
        <f t="shared" si="20"/>
        <v>1</v>
      </c>
      <c r="Q216" t="str">
        <f t="shared" si="21"/>
        <v>film &amp; video</v>
      </c>
      <c r="R216" t="str">
        <f t="shared" si="22"/>
        <v>drama</v>
      </c>
      <c r="S216" s="10">
        <f t="shared" si="23"/>
        <v>42009.64061342593</v>
      </c>
      <c r="T216" s="10">
        <f t="shared" si="24"/>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9"/>
        <v>2.2727272727272726E-3</v>
      </c>
      <c r="P217" s="6">
        <f t="shared" si="20"/>
        <v>10</v>
      </c>
      <c r="Q217" t="str">
        <f t="shared" si="21"/>
        <v>film &amp; video</v>
      </c>
      <c r="R217" t="str">
        <f t="shared" si="22"/>
        <v>drama</v>
      </c>
      <c r="S217" s="10">
        <f t="shared" si="23"/>
        <v>42375.230115740742</v>
      </c>
      <c r="T217" s="10">
        <f t="shared" si="24"/>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9"/>
        <v>0.55698440000000005</v>
      </c>
      <c r="P218" s="6">
        <f t="shared" si="20"/>
        <v>331.53833333333336</v>
      </c>
      <c r="Q218" t="str">
        <f t="shared" si="21"/>
        <v>film &amp; video</v>
      </c>
      <c r="R218" t="str">
        <f t="shared" si="22"/>
        <v>drama</v>
      </c>
      <c r="S218" s="10">
        <f t="shared" si="23"/>
        <v>42066.958761574075</v>
      </c>
      <c r="T218" s="10">
        <f t="shared" si="24"/>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9"/>
        <v>0.11942999999999999</v>
      </c>
      <c r="P219" s="6">
        <f t="shared" si="20"/>
        <v>314.28947368421052</v>
      </c>
      <c r="Q219" t="str">
        <f t="shared" si="21"/>
        <v>film &amp; video</v>
      </c>
      <c r="R219" t="str">
        <f t="shared" si="22"/>
        <v>drama</v>
      </c>
      <c r="S219" s="10">
        <f t="shared" si="23"/>
        <v>41970.64061342593</v>
      </c>
      <c r="T219" s="10">
        <f t="shared" si="24"/>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9"/>
        <v>0.02</v>
      </c>
      <c r="P220" s="6">
        <f t="shared" si="20"/>
        <v>100</v>
      </c>
      <c r="Q220" t="str">
        <f t="shared" si="21"/>
        <v>film &amp; video</v>
      </c>
      <c r="R220" t="str">
        <f t="shared" si="22"/>
        <v>drama</v>
      </c>
      <c r="S220" s="10">
        <f t="shared" si="23"/>
        <v>42079.628344907411</v>
      </c>
      <c r="T220" s="10">
        <f t="shared" si="24"/>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9"/>
        <v>0.17630000000000001</v>
      </c>
      <c r="P221" s="6">
        <f t="shared" si="20"/>
        <v>115.98684210526316</v>
      </c>
      <c r="Q221" t="str">
        <f t="shared" si="21"/>
        <v>film &amp; video</v>
      </c>
      <c r="R221" t="str">
        <f t="shared" si="22"/>
        <v>drama</v>
      </c>
      <c r="S221" s="10">
        <f t="shared" si="23"/>
        <v>42429.326678240745</v>
      </c>
      <c r="T221" s="10">
        <f t="shared" si="24"/>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9"/>
        <v>7.1999999999999998E-3</v>
      </c>
      <c r="P222" s="6">
        <f t="shared" si="20"/>
        <v>120</v>
      </c>
      <c r="Q222" t="str">
        <f t="shared" si="21"/>
        <v>film &amp; video</v>
      </c>
      <c r="R222" t="str">
        <f t="shared" si="22"/>
        <v>drama</v>
      </c>
      <c r="S222" s="10">
        <f t="shared" si="23"/>
        <v>42195.643865740742</v>
      </c>
      <c r="T222" s="10">
        <f t="shared" si="24"/>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9"/>
        <v>0</v>
      </c>
      <c r="P223" s="6">
        <f t="shared" si="20"/>
        <v>0</v>
      </c>
      <c r="Q223" t="str">
        <f t="shared" si="21"/>
        <v>film &amp; video</v>
      </c>
      <c r="R223" t="str">
        <f t="shared" si="22"/>
        <v>drama</v>
      </c>
      <c r="S223" s="10">
        <f t="shared" si="23"/>
        <v>42031.837546296301</v>
      </c>
      <c r="T223" s="10">
        <f t="shared" si="24"/>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9"/>
        <v>0.13</v>
      </c>
      <c r="P224" s="6">
        <f t="shared" si="20"/>
        <v>65</v>
      </c>
      <c r="Q224" t="str">
        <f t="shared" si="21"/>
        <v>film &amp; video</v>
      </c>
      <c r="R224" t="str">
        <f t="shared" si="22"/>
        <v>drama</v>
      </c>
      <c r="S224" s="10">
        <f t="shared" si="23"/>
        <v>42031.769884259258</v>
      </c>
      <c r="T224" s="10">
        <f t="shared" si="24"/>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9"/>
        <v>0</v>
      </c>
      <c r="P225" s="6">
        <f t="shared" si="20"/>
        <v>0</v>
      </c>
      <c r="Q225" t="str">
        <f t="shared" si="21"/>
        <v>film &amp; video</v>
      </c>
      <c r="R225" t="str">
        <f t="shared" si="22"/>
        <v>drama</v>
      </c>
      <c r="S225" s="10">
        <f t="shared" si="23"/>
        <v>42482.048032407409</v>
      </c>
      <c r="T225" s="10">
        <f t="shared" si="24"/>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9"/>
        <v>0</v>
      </c>
      <c r="P226" s="6">
        <f t="shared" si="20"/>
        <v>0</v>
      </c>
      <c r="Q226" t="str">
        <f t="shared" si="21"/>
        <v>film &amp; video</v>
      </c>
      <c r="R226" t="str">
        <f t="shared" si="22"/>
        <v>drama</v>
      </c>
      <c r="S226" s="10">
        <f t="shared" si="23"/>
        <v>42135.235254629632</v>
      </c>
      <c r="T226" s="10">
        <f t="shared" si="24"/>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9"/>
        <v>0</v>
      </c>
      <c r="P227" s="6">
        <f t="shared" si="20"/>
        <v>0</v>
      </c>
      <c r="Q227" t="str">
        <f t="shared" si="21"/>
        <v>film &amp; video</v>
      </c>
      <c r="R227" t="str">
        <f t="shared" si="22"/>
        <v>drama</v>
      </c>
      <c r="S227" s="10">
        <f t="shared" si="23"/>
        <v>42438.961273148147</v>
      </c>
      <c r="T227" s="10">
        <f t="shared" si="24"/>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9"/>
        <v>8.6206896551724137E-3</v>
      </c>
      <c r="P228" s="6">
        <f t="shared" si="20"/>
        <v>125</v>
      </c>
      <c r="Q228" t="str">
        <f t="shared" si="21"/>
        <v>film &amp; video</v>
      </c>
      <c r="R228" t="str">
        <f t="shared" si="22"/>
        <v>drama</v>
      </c>
      <c r="S228" s="10">
        <f t="shared" si="23"/>
        <v>42106.666018518517</v>
      </c>
      <c r="T228" s="10">
        <f t="shared" si="24"/>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9"/>
        <v>0</v>
      </c>
      <c r="P229" s="6">
        <f t="shared" si="20"/>
        <v>0</v>
      </c>
      <c r="Q229" t="str">
        <f t="shared" si="21"/>
        <v>film &amp; video</v>
      </c>
      <c r="R229" t="str">
        <f t="shared" si="22"/>
        <v>drama</v>
      </c>
      <c r="S229" s="10">
        <f t="shared" si="23"/>
        <v>42164.893993055557</v>
      </c>
      <c r="T229" s="10">
        <f t="shared" si="24"/>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9"/>
        <v>0</v>
      </c>
      <c r="P230" s="6">
        <f t="shared" si="20"/>
        <v>0</v>
      </c>
      <c r="Q230" t="str">
        <f t="shared" si="21"/>
        <v>film &amp; video</v>
      </c>
      <c r="R230" t="str">
        <f t="shared" si="22"/>
        <v>drama</v>
      </c>
      <c r="S230" s="10">
        <f t="shared" si="23"/>
        <v>42096.686400462961</v>
      </c>
      <c r="T230" s="10">
        <f t="shared" si="24"/>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9"/>
        <v>0</v>
      </c>
      <c r="P231" s="6">
        <f t="shared" si="20"/>
        <v>0</v>
      </c>
      <c r="Q231" t="str">
        <f t="shared" si="21"/>
        <v>film &amp; video</v>
      </c>
      <c r="R231" t="str">
        <f t="shared" si="22"/>
        <v>drama</v>
      </c>
      <c r="S231" s="10">
        <f t="shared" si="23"/>
        <v>42383.933993055558</v>
      </c>
      <c r="T231" s="10">
        <f t="shared" si="24"/>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9"/>
        <v>4.0000000000000001E-3</v>
      </c>
      <c r="P232" s="6">
        <f t="shared" si="20"/>
        <v>30</v>
      </c>
      <c r="Q232" t="str">
        <f t="shared" si="21"/>
        <v>film &amp; video</v>
      </c>
      <c r="R232" t="str">
        <f t="shared" si="22"/>
        <v>drama</v>
      </c>
      <c r="S232" s="10">
        <f t="shared" si="23"/>
        <v>42129.777210648142</v>
      </c>
      <c r="T232" s="10">
        <f t="shared" si="24"/>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9"/>
        <v>0</v>
      </c>
      <c r="P233" s="6">
        <f t="shared" si="20"/>
        <v>0</v>
      </c>
      <c r="Q233" t="str">
        <f t="shared" si="21"/>
        <v>film &amp; video</v>
      </c>
      <c r="R233" t="str">
        <f t="shared" si="22"/>
        <v>drama</v>
      </c>
      <c r="S233" s="10">
        <f t="shared" si="23"/>
        <v>42341.958923611113</v>
      </c>
      <c r="T233" s="10">
        <f t="shared" si="24"/>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9"/>
        <v>2.75E-2</v>
      </c>
      <c r="P234" s="6">
        <f t="shared" si="20"/>
        <v>15.714285714285714</v>
      </c>
      <c r="Q234" t="str">
        <f t="shared" si="21"/>
        <v>film &amp; video</v>
      </c>
      <c r="R234" t="str">
        <f t="shared" si="22"/>
        <v>drama</v>
      </c>
      <c r="S234" s="10">
        <f t="shared" si="23"/>
        <v>42032.82576388889</v>
      </c>
      <c r="T234" s="10">
        <f t="shared" si="24"/>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9"/>
        <v>0</v>
      </c>
      <c r="P235" s="6">
        <f t="shared" si="20"/>
        <v>0</v>
      </c>
      <c r="Q235" t="str">
        <f t="shared" si="21"/>
        <v>film &amp; video</v>
      </c>
      <c r="R235" t="str">
        <f t="shared" si="22"/>
        <v>drama</v>
      </c>
      <c r="S235" s="10">
        <f t="shared" si="23"/>
        <v>42612.911712962959</v>
      </c>
      <c r="T235" s="10">
        <f t="shared" si="24"/>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9"/>
        <v>0.40100000000000002</v>
      </c>
      <c r="P236" s="6">
        <f t="shared" si="20"/>
        <v>80.2</v>
      </c>
      <c r="Q236" t="str">
        <f t="shared" si="21"/>
        <v>film &amp; video</v>
      </c>
      <c r="R236" t="str">
        <f t="shared" si="22"/>
        <v>drama</v>
      </c>
      <c r="S236" s="10">
        <f t="shared" si="23"/>
        <v>42136.035405092596</v>
      </c>
      <c r="T236" s="10">
        <f t="shared" si="24"/>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9"/>
        <v>0</v>
      </c>
      <c r="P237" s="6">
        <f t="shared" si="20"/>
        <v>0</v>
      </c>
      <c r="Q237" t="str">
        <f t="shared" si="21"/>
        <v>film &amp; video</v>
      </c>
      <c r="R237" t="str">
        <f t="shared" si="22"/>
        <v>drama</v>
      </c>
      <c r="S237" s="10">
        <f t="shared" si="23"/>
        <v>42164.908530092594</v>
      </c>
      <c r="T237" s="10">
        <f t="shared" si="24"/>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9"/>
        <v>0</v>
      </c>
      <c r="P238" s="6">
        <f t="shared" si="20"/>
        <v>0</v>
      </c>
      <c r="Q238" t="str">
        <f t="shared" si="21"/>
        <v>film &amp; video</v>
      </c>
      <c r="R238" t="str">
        <f t="shared" si="22"/>
        <v>drama</v>
      </c>
      <c r="S238" s="10">
        <f t="shared" si="23"/>
        <v>42321.08447916666</v>
      </c>
      <c r="T238" s="10">
        <f t="shared" si="24"/>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9"/>
        <v>3.3333333333333335E-3</v>
      </c>
      <c r="P239" s="6">
        <f t="shared" si="20"/>
        <v>50</v>
      </c>
      <c r="Q239" t="str">
        <f t="shared" si="21"/>
        <v>film &amp; video</v>
      </c>
      <c r="R239" t="str">
        <f t="shared" si="22"/>
        <v>drama</v>
      </c>
      <c r="S239" s="10">
        <f t="shared" si="23"/>
        <v>42377.577187499999</v>
      </c>
      <c r="T239" s="10">
        <f t="shared" si="24"/>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9"/>
        <v>0</v>
      </c>
      <c r="P240" s="6">
        <f t="shared" si="20"/>
        <v>0</v>
      </c>
      <c r="Q240" t="str">
        <f t="shared" si="21"/>
        <v>film &amp; video</v>
      </c>
      <c r="R240" t="str">
        <f t="shared" si="22"/>
        <v>drama</v>
      </c>
      <c r="S240" s="10">
        <f t="shared" si="23"/>
        <v>42713.962499999994</v>
      </c>
      <c r="T240" s="10">
        <f t="shared" si="24"/>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9"/>
        <v>0.25</v>
      </c>
      <c r="P241" s="6">
        <f t="shared" si="20"/>
        <v>50</v>
      </c>
      <c r="Q241" t="str">
        <f t="shared" si="21"/>
        <v>film &amp; video</v>
      </c>
      <c r="R241" t="str">
        <f t="shared" si="22"/>
        <v>drama</v>
      </c>
      <c r="S241" s="10">
        <f t="shared" si="23"/>
        <v>42297.110300925924</v>
      </c>
      <c r="T241" s="10">
        <f t="shared" si="24"/>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9"/>
        <v>1.0763413333333334</v>
      </c>
      <c r="P242" s="6">
        <f t="shared" si="20"/>
        <v>117.84759124087591</v>
      </c>
      <c r="Q242" t="str">
        <f t="shared" si="21"/>
        <v>film &amp; video</v>
      </c>
      <c r="R242" t="str">
        <f t="shared" si="22"/>
        <v>documentary</v>
      </c>
      <c r="S242" s="10">
        <f t="shared" si="23"/>
        <v>41354.708460648151</v>
      </c>
      <c r="T242" s="10">
        <f t="shared" si="24"/>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9"/>
        <v>1.1263736263736264</v>
      </c>
      <c r="P243" s="6">
        <f t="shared" si="20"/>
        <v>109.04255319148936</v>
      </c>
      <c r="Q243" t="str">
        <f t="shared" si="21"/>
        <v>film &amp; video</v>
      </c>
      <c r="R243" t="str">
        <f t="shared" si="22"/>
        <v>documentary</v>
      </c>
      <c r="S243" s="10">
        <f t="shared" si="23"/>
        <v>41949.697962962964</v>
      </c>
      <c r="T243" s="10">
        <f t="shared" si="24"/>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9"/>
        <v>1.1346153846153846</v>
      </c>
      <c r="P244" s="6">
        <f t="shared" si="20"/>
        <v>73.019801980198025</v>
      </c>
      <c r="Q244" t="str">
        <f t="shared" si="21"/>
        <v>film &amp; video</v>
      </c>
      <c r="R244" t="str">
        <f t="shared" si="22"/>
        <v>documentary</v>
      </c>
      <c r="S244" s="10">
        <f t="shared" si="23"/>
        <v>40862.492939814816</v>
      </c>
      <c r="T244" s="10">
        <f t="shared" si="24"/>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9"/>
        <v>1.0259199999999999</v>
      </c>
      <c r="P245" s="6">
        <f t="shared" si="20"/>
        <v>78.195121951219505</v>
      </c>
      <c r="Q245" t="str">
        <f t="shared" si="21"/>
        <v>film &amp; video</v>
      </c>
      <c r="R245" t="str">
        <f t="shared" si="22"/>
        <v>documentary</v>
      </c>
      <c r="S245" s="10">
        <f t="shared" si="23"/>
        <v>41662.047500000001</v>
      </c>
      <c r="T245" s="10">
        <f t="shared" si="24"/>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9"/>
        <v>1.1375714285714287</v>
      </c>
      <c r="P246" s="6">
        <f t="shared" si="20"/>
        <v>47.398809523809526</v>
      </c>
      <c r="Q246" t="str">
        <f t="shared" si="21"/>
        <v>film &amp; video</v>
      </c>
      <c r="R246" t="str">
        <f t="shared" si="22"/>
        <v>documentary</v>
      </c>
      <c r="S246" s="10">
        <f t="shared" si="23"/>
        <v>40213.323599537034</v>
      </c>
      <c r="T246" s="10">
        <f t="shared" si="24"/>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9"/>
        <v>1.0371999999999999</v>
      </c>
      <c r="P247" s="6">
        <f t="shared" si="20"/>
        <v>54.020833333333336</v>
      </c>
      <c r="Q247" t="str">
        <f t="shared" si="21"/>
        <v>film &amp; video</v>
      </c>
      <c r="R247" t="str">
        <f t="shared" si="22"/>
        <v>documentary</v>
      </c>
      <c r="S247" s="10">
        <f t="shared" si="23"/>
        <v>41107.053067129629</v>
      </c>
      <c r="T247" s="10">
        <f t="shared" si="24"/>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9"/>
        <v>3.0546000000000002</v>
      </c>
      <c r="P248" s="6">
        <f t="shared" si="20"/>
        <v>68.488789237668158</v>
      </c>
      <c r="Q248" t="str">
        <f t="shared" si="21"/>
        <v>film &amp; video</v>
      </c>
      <c r="R248" t="str">
        <f t="shared" si="22"/>
        <v>documentary</v>
      </c>
      <c r="S248" s="10">
        <f t="shared" si="23"/>
        <v>40480.363483796296</v>
      </c>
      <c r="T248" s="10">
        <f t="shared" si="24"/>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9"/>
        <v>1.341</v>
      </c>
      <c r="P249" s="6">
        <f t="shared" si="20"/>
        <v>108.14516129032258</v>
      </c>
      <c r="Q249" t="str">
        <f t="shared" si="21"/>
        <v>film &amp; video</v>
      </c>
      <c r="R249" t="str">
        <f t="shared" si="22"/>
        <v>documentary</v>
      </c>
      <c r="S249" s="10">
        <f t="shared" si="23"/>
        <v>40430.604328703703</v>
      </c>
      <c r="T249" s="10">
        <f t="shared" si="24"/>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9"/>
        <v>1.0133294117647058</v>
      </c>
      <c r="P250" s="6">
        <f t="shared" si="20"/>
        <v>589.95205479452056</v>
      </c>
      <c r="Q250" t="str">
        <f t="shared" si="21"/>
        <v>film &amp; video</v>
      </c>
      <c r="R250" t="str">
        <f t="shared" si="22"/>
        <v>documentary</v>
      </c>
      <c r="S250" s="10">
        <f t="shared" si="23"/>
        <v>40870.774409722224</v>
      </c>
      <c r="T250" s="10">
        <f t="shared" si="24"/>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9"/>
        <v>1.1292</v>
      </c>
      <c r="P251" s="6">
        <f t="shared" si="20"/>
        <v>48.051063829787232</v>
      </c>
      <c r="Q251" t="str">
        <f t="shared" si="21"/>
        <v>film &amp; video</v>
      </c>
      <c r="R251" t="str">
        <f t="shared" si="22"/>
        <v>documentary</v>
      </c>
      <c r="S251" s="10">
        <f t="shared" si="23"/>
        <v>40332.923842592594</v>
      </c>
      <c r="T251" s="10">
        <f t="shared" si="24"/>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9"/>
        <v>1.0558333333333334</v>
      </c>
      <c r="P252" s="6">
        <f t="shared" si="20"/>
        <v>72.482837528604122</v>
      </c>
      <c r="Q252" t="str">
        <f t="shared" si="21"/>
        <v>film &amp; video</v>
      </c>
      <c r="R252" t="str">
        <f t="shared" si="22"/>
        <v>documentary</v>
      </c>
      <c r="S252" s="10">
        <f t="shared" si="23"/>
        <v>41401.565868055557</v>
      </c>
      <c r="T252" s="10">
        <f t="shared" si="24"/>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9"/>
        <v>1.2557142857142858</v>
      </c>
      <c r="P253" s="6">
        <f t="shared" si="20"/>
        <v>57.077922077922075</v>
      </c>
      <c r="Q253" t="str">
        <f t="shared" si="21"/>
        <v>film &amp; video</v>
      </c>
      <c r="R253" t="str">
        <f t="shared" si="22"/>
        <v>documentary</v>
      </c>
      <c r="S253" s="10">
        <f t="shared" si="23"/>
        <v>41013.787569444445</v>
      </c>
      <c r="T253" s="10">
        <f t="shared" si="24"/>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9"/>
        <v>1.8455999999999999</v>
      </c>
      <c r="P254" s="6">
        <f t="shared" si="20"/>
        <v>85.444444444444443</v>
      </c>
      <c r="Q254" t="str">
        <f t="shared" si="21"/>
        <v>film &amp; video</v>
      </c>
      <c r="R254" t="str">
        <f t="shared" si="22"/>
        <v>documentary</v>
      </c>
      <c r="S254" s="10">
        <f t="shared" si="23"/>
        <v>40266.662708333337</v>
      </c>
      <c r="T254" s="10">
        <f t="shared" si="24"/>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9"/>
        <v>1.0073333333333334</v>
      </c>
      <c r="P255" s="6">
        <f t="shared" si="20"/>
        <v>215.85714285714286</v>
      </c>
      <c r="Q255" t="str">
        <f t="shared" si="21"/>
        <v>film &amp; video</v>
      </c>
      <c r="R255" t="str">
        <f t="shared" si="22"/>
        <v>documentary</v>
      </c>
      <c r="S255" s="10">
        <f t="shared" si="23"/>
        <v>40924.650868055556</v>
      </c>
      <c r="T255" s="10">
        <f t="shared" si="24"/>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9"/>
        <v>1.1694724999999999</v>
      </c>
      <c r="P256" s="6">
        <f t="shared" si="20"/>
        <v>89.38643312101911</v>
      </c>
      <c r="Q256" t="str">
        <f t="shared" si="21"/>
        <v>film &amp; video</v>
      </c>
      <c r="R256" t="str">
        <f t="shared" si="22"/>
        <v>documentary</v>
      </c>
      <c r="S256" s="10">
        <f t="shared" si="23"/>
        <v>42263.952662037031</v>
      </c>
      <c r="T256" s="10">
        <f t="shared" si="24"/>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9"/>
        <v>1.0673325</v>
      </c>
      <c r="P257" s="6">
        <f t="shared" si="20"/>
        <v>45.418404255319146</v>
      </c>
      <c r="Q257" t="str">
        <f t="shared" si="21"/>
        <v>film &amp; video</v>
      </c>
      <c r="R257" t="str">
        <f t="shared" si="22"/>
        <v>documentary</v>
      </c>
      <c r="S257" s="10">
        <f t="shared" si="23"/>
        <v>40588.526412037041</v>
      </c>
      <c r="T257" s="10">
        <f t="shared" si="24"/>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9"/>
        <v>1.391</v>
      </c>
      <c r="P258" s="6">
        <f t="shared" si="20"/>
        <v>65.756363636363631</v>
      </c>
      <c r="Q258" t="str">
        <f t="shared" si="21"/>
        <v>film &amp; video</v>
      </c>
      <c r="R258" t="str">
        <f t="shared" si="22"/>
        <v>documentary</v>
      </c>
      <c r="S258" s="10">
        <f t="shared" si="23"/>
        <v>41319.769293981481</v>
      </c>
      <c r="T258" s="10">
        <f t="shared" si="24"/>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5">E259/D259</f>
        <v>1.0672648571428571</v>
      </c>
      <c r="P259" s="6">
        <f t="shared" ref="P259:P322" si="26">IFERROR(E259/L259,0)</f>
        <v>66.70405357142856</v>
      </c>
      <c r="Q259" t="str">
        <f t="shared" ref="Q259:Q322" si="27">LEFT(N259,SEARCH("/",N259)-1)</f>
        <v>film &amp; video</v>
      </c>
      <c r="R259" t="str">
        <f t="shared" ref="R259:R322" si="28">RIGHT(N259,LEN(N259)-SEARCH("/",N259))</f>
        <v>documentary</v>
      </c>
      <c r="S259" s="10">
        <f t="shared" ref="S259:S322" si="29">(((J259/60)/60)/24+DATE(1970,1,1))</f>
        <v>42479.626875000002</v>
      </c>
      <c r="T259" s="10">
        <f t="shared" ref="T259:T322" si="30">(((I259/60)/60)/24+DATE(1970,1,1))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5"/>
        <v>1.9114</v>
      </c>
      <c r="P260" s="6">
        <f t="shared" si="26"/>
        <v>83.345930232558146</v>
      </c>
      <c r="Q260" t="str">
        <f t="shared" si="27"/>
        <v>film &amp; video</v>
      </c>
      <c r="R260" t="str">
        <f t="shared" si="28"/>
        <v>documentary</v>
      </c>
      <c r="S260" s="10">
        <f t="shared" si="29"/>
        <v>40682.051689814813</v>
      </c>
      <c r="T260" s="10">
        <f t="shared" si="30"/>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5"/>
        <v>1.3193789333333332</v>
      </c>
      <c r="P261" s="6">
        <f t="shared" si="26"/>
        <v>105.04609341825902</v>
      </c>
      <c r="Q261" t="str">
        <f t="shared" si="27"/>
        <v>film &amp; video</v>
      </c>
      <c r="R261" t="str">
        <f t="shared" si="28"/>
        <v>documentary</v>
      </c>
      <c r="S261" s="10">
        <f t="shared" si="29"/>
        <v>42072.738067129627</v>
      </c>
      <c r="T261" s="10">
        <f t="shared" si="30"/>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5"/>
        <v>1.0640000000000001</v>
      </c>
      <c r="P262" s="6">
        <f t="shared" si="26"/>
        <v>120.90909090909091</v>
      </c>
      <c r="Q262" t="str">
        <f t="shared" si="27"/>
        <v>film &amp; video</v>
      </c>
      <c r="R262" t="str">
        <f t="shared" si="28"/>
        <v>documentary</v>
      </c>
      <c r="S262" s="10">
        <f t="shared" si="29"/>
        <v>40330.755543981482</v>
      </c>
      <c r="T262" s="10">
        <f t="shared" si="30"/>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5"/>
        <v>1.0740000000000001</v>
      </c>
      <c r="P263" s="6">
        <f t="shared" si="26"/>
        <v>97.63636363636364</v>
      </c>
      <c r="Q263" t="str">
        <f t="shared" si="27"/>
        <v>film &amp; video</v>
      </c>
      <c r="R263" t="str">
        <f t="shared" si="28"/>
        <v>documentary</v>
      </c>
      <c r="S263" s="10">
        <f t="shared" si="29"/>
        <v>41017.885462962964</v>
      </c>
      <c r="T263" s="10">
        <f t="shared" si="30"/>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5"/>
        <v>2.4</v>
      </c>
      <c r="P264" s="6">
        <f t="shared" si="26"/>
        <v>41.379310344827587</v>
      </c>
      <c r="Q264" t="str">
        <f t="shared" si="27"/>
        <v>film &amp; video</v>
      </c>
      <c r="R264" t="str">
        <f t="shared" si="28"/>
        <v>documentary</v>
      </c>
      <c r="S264" s="10">
        <f t="shared" si="29"/>
        <v>40555.24800925926</v>
      </c>
      <c r="T264" s="10">
        <f t="shared" si="30"/>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5"/>
        <v>1.1808107999999999</v>
      </c>
      <c r="P265" s="6">
        <f t="shared" si="26"/>
        <v>30.654485981308412</v>
      </c>
      <c r="Q265" t="str">
        <f t="shared" si="27"/>
        <v>film &amp; video</v>
      </c>
      <c r="R265" t="str">
        <f t="shared" si="28"/>
        <v>documentary</v>
      </c>
      <c r="S265" s="10">
        <f t="shared" si="29"/>
        <v>41149.954791666663</v>
      </c>
      <c r="T265" s="10">
        <f t="shared" si="30"/>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5"/>
        <v>1.1819999999999999</v>
      </c>
      <c r="P266" s="6">
        <f t="shared" si="26"/>
        <v>64.945054945054949</v>
      </c>
      <c r="Q266" t="str">
        <f t="shared" si="27"/>
        <v>film &amp; video</v>
      </c>
      <c r="R266" t="str">
        <f t="shared" si="28"/>
        <v>documentary</v>
      </c>
      <c r="S266" s="10">
        <f t="shared" si="29"/>
        <v>41010.620312500003</v>
      </c>
      <c r="T266" s="10">
        <f t="shared" si="30"/>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5"/>
        <v>1.111</v>
      </c>
      <c r="P267" s="6">
        <f t="shared" si="26"/>
        <v>95.775862068965523</v>
      </c>
      <c r="Q267" t="str">
        <f t="shared" si="27"/>
        <v>film &amp; video</v>
      </c>
      <c r="R267" t="str">
        <f t="shared" si="28"/>
        <v>documentary</v>
      </c>
      <c r="S267" s="10">
        <f t="shared" si="29"/>
        <v>40267.245717592588</v>
      </c>
      <c r="T267" s="10">
        <f t="shared" si="30"/>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5"/>
        <v>1.4550000000000001</v>
      </c>
      <c r="P268" s="6">
        <f t="shared" si="26"/>
        <v>40.416666666666664</v>
      </c>
      <c r="Q268" t="str">
        <f t="shared" si="27"/>
        <v>film &amp; video</v>
      </c>
      <c r="R268" t="str">
        <f t="shared" si="28"/>
        <v>documentary</v>
      </c>
      <c r="S268" s="10">
        <f t="shared" si="29"/>
        <v>40205.174849537041</v>
      </c>
      <c r="T268" s="10">
        <f t="shared" si="30"/>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5"/>
        <v>1.3162883248730965</v>
      </c>
      <c r="P269" s="6">
        <f t="shared" si="26"/>
        <v>78.578424242424248</v>
      </c>
      <c r="Q269" t="str">
        <f t="shared" si="27"/>
        <v>film &amp; video</v>
      </c>
      <c r="R269" t="str">
        <f t="shared" si="28"/>
        <v>documentary</v>
      </c>
      <c r="S269" s="10">
        <f t="shared" si="29"/>
        <v>41785.452534722222</v>
      </c>
      <c r="T269" s="10">
        <f t="shared" si="30"/>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5"/>
        <v>1.1140000000000001</v>
      </c>
      <c r="P270" s="6">
        <f t="shared" si="26"/>
        <v>50.18018018018018</v>
      </c>
      <c r="Q270" t="str">
        <f t="shared" si="27"/>
        <v>film &amp; video</v>
      </c>
      <c r="R270" t="str">
        <f t="shared" si="28"/>
        <v>documentary</v>
      </c>
      <c r="S270" s="10">
        <f t="shared" si="29"/>
        <v>40809.15252314815</v>
      </c>
      <c r="T270" s="10">
        <f t="shared" si="30"/>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5"/>
        <v>1.4723377</v>
      </c>
      <c r="P271" s="6">
        <f t="shared" si="26"/>
        <v>92.251735588972423</v>
      </c>
      <c r="Q271" t="str">
        <f t="shared" si="27"/>
        <v>film &amp; video</v>
      </c>
      <c r="R271" t="str">
        <f t="shared" si="28"/>
        <v>documentary</v>
      </c>
      <c r="S271" s="10">
        <f t="shared" si="29"/>
        <v>42758.197013888886</v>
      </c>
      <c r="T271" s="10">
        <f t="shared" si="30"/>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5"/>
        <v>1.5260869565217392</v>
      </c>
      <c r="P272" s="6">
        <f t="shared" si="26"/>
        <v>57.540983606557376</v>
      </c>
      <c r="Q272" t="str">
        <f t="shared" si="27"/>
        <v>film &amp; video</v>
      </c>
      <c r="R272" t="str">
        <f t="shared" si="28"/>
        <v>documentary</v>
      </c>
      <c r="S272" s="10">
        <f t="shared" si="29"/>
        <v>40637.866550925923</v>
      </c>
      <c r="T272" s="10">
        <f t="shared" si="30"/>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5"/>
        <v>1.0468</v>
      </c>
      <c r="P273" s="6">
        <f t="shared" si="26"/>
        <v>109.42160278745645</v>
      </c>
      <c r="Q273" t="str">
        <f t="shared" si="27"/>
        <v>film &amp; video</v>
      </c>
      <c r="R273" t="str">
        <f t="shared" si="28"/>
        <v>documentary</v>
      </c>
      <c r="S273" s="10">
        <f t="shared" si="29"/>
        <v>41612.10024305556</v>
      </c>
      <c r="T273" s="10">
        <f t="shared" si="30"/>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5"/>
        <v>1.7743366666666667</v>
      </c>
      <c r="P274" s="6">
        <f t="shared" si="26"/>
        <v>81.892461538461546</v>
      </c>
      <c r="Q274" t="str">
        <f t="shared" si="27"/>
        <v>film &amp; video</v>
      </c>
      <c r="R274" t="str">
        <f t="shared" si="28"/>
        <v>documentary</v>
      </c>
      <c r="S274" s="10">
        <f t="shared" si="29"/>
        <v>40235.900358796294</v>
      </c>
      <c r="T274" s="10">
        <f t="shared" si="30"/>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5"/>
        <v>1.077758</v>
      </c>
      <c r="P275" s="6">
        <f t="shared" si="26"/>
        <v>45.667711864406776</v>
      </c>
      <c r="Q275" t="str">
        <f t="shared" si="27"/>
        <v>film &amp; video</v>
      </c>
      <c r="R275" t="str">
        <f t="shared" si="28"/>
        <v>documentary</v>
      </c>
      <c r="S275" s="10">
        <f t="shared" si="29"/>
        <v>40697.498449074075</v>
      </c>
      <c r="T275" s="10">
        <f t="shared" si="30"/>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5"/>
        <v>1.56</v>
      </c>
      <c r="P276" s="6">
        <f t="shared" si="26"/>
        <v>55.221238938053098</v>
      </c>
      <c r="Q276" t="str">
        <f t="shared" si="27"/>
        <v>film &amp; video</v>
      </c>
      <c r="R276" t="str">
        <f t="shared" si="28"/>
        <v>documentary</v>
      </c>
      <c r="S276" s="10">
        <f t="shared" si="29"/>
        <v>40969.912372685183</v>
      </c>
      <c r="T276" s="10">
        <f t="shared" si="30"/>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5"/>
        <v>1.08395</v>
      </c>
      <c r="P277" s="6">
        <f t="shared" si="26"/>
        <v>65.298192771084331</v>
      </c>
      <c r="Q277" t="str">
        <f t="shared" si="27"/>
        <v>film &amp; video</v>
      </c>
      <c r="R277" t="str">
        <f t="shared" si="28"/>
        <v>documentary</v>
      </c>
      <c r="S277" s="10">
        <f t="shared" si="29"/>
        <v>41193.032013888893</v>
      </c>
      <c r="T277" s="10">
        <f t="shared" si="30"/>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5"/>
        <v>1.476</v>
      </c>
      <c r="P278" s="6">
        <f t="shared" si="26"/>
        <v>95.225806451612897</v>
      </c>
      <c r="Q278" t="str">
        <f t="shared" si="27"/>
        <v>film &amp; video</v>
      </c>
      <c r="R278" t="str">
        <f t="shared" si="28"/>
        <v>documentary</v>
      </c>
      <c r="S278" s="10">
        <f t="shared" si="29"/>
        <v>40967.081874999996</v>
      </c>
      <c r="T278" s="10">
        <f t="shared" si="30"/>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5"/>
        <v>1.1038153846153846</v>
      </c>
      <c r="P279" s="6">
        <f t="shared" si="26"/>
        <v>75.444794952681391</v>
      </c>
      <c r="Q279" t="str">
        <f t="shared" si="27"/>
        <v>film &amp; video</v>
      </c>
      <c r="R279" t="str">
        <f t="shared" si="28"/>
        <v>documentary</v>
      </c>
      <c r="S279" s="10">
        <f t="shared" si="29"/>
        <v>42117.891423611116</v>
      </c>
      <c r="T279" s="10">
        <f t="shared" si="30"/>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5"/>
        <v>1.5034814814814814</v>
      </c>
      <c r="P280" s="6">
        <f t="shared" si="26"/>
        <v>97.816867469879512</v>
      </c>
      <c r="Q280" t="str">
        <f t="shared" si="27"/>
        <v>film &amp; video</v>
      </c>
      <c r="R280" t="str">
        <f t="shared" si="28"/>
        <v>documentary</v>
      </c>
      <c r="S280" s="10">
        <f t="shared" si="29"/>
        <v>41164.040960648148</v>
      </c>
      <c r="T280" s="10">
        <f t="shared" si="30"/>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5"/>
        <v>1.5731829411764706</v>
      </c>
      <c r="P281" s="6">
        <f t="shared" si="26"/>
        <v>87.685606557377056</v>
      </c>
      <c r="Q281" t="str">
        <f t="shared" si="27"/>
        <v>film &amp; video</v>
      </c>
      <c r="R281" t="str">
        <f t="shared" si="28"/>
        <v>documentary</v>
      </c>
      <c r="S281" s="10">
        <f t="shared" si="29"/>
        <v>42759.244166666671</v>
      </c>
      <c r="T281" s="10">
        <f t="shared" si="30"/>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5"/>
        <v>1.5614399999999999</v>
      </c>
      <c r="P282" s="6">
        <f t="shared" si="26"/>
        <v>54.748948106591868</v>
      </c>
      <c r="Q282" t="str">
        <f t="shared" si="27"/>
        <v>film &amp; video</v>
      </c>
      <c r="R282" t="str">
        <f t="shared" si="28"/>
        <v>documentary</v>
      </c>
      <c r="S282" s="10">
        <f t="shared" si="29"/>
        <v>41744.590682870366</v>
      </c>
      <c r="T282" s="10">
        <f t="shared" si="30"/>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5"/>
        <v>1.2058763636363636</v>
      </c>
      <c r="P283" s="6">
        <f t="shared" si="26"/>
        <v>83.953417721518989</v>
      </c>
      <c r="Q283" t="str">
        <f t="shared" si="27"/>
        <v>film &amp; video</v>
      </c>
      <c r="R283" t="str">
        <f t="shared" si="28"/>
        <v>documentary</v>
      </c>
      <c r="S283" s="10">
        <f t="shared" si="29"/>
        <v>39950.163344907407</v>
      </c>
      <c r="T283" s="10">
        <f t="shared" si="30"/>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5"/>
        <v>1.0118888888888888</v>
      </c>
      <c r="P284" s="6">
        <f t="shared" si="26"/>
        <v>254.38547486033519</v>
      </c>
      <c r="Q284" t="str">
        <f t="shared" si="27"/>
        <v>film &amp; video</v>
      </c>
      <c r="R284" t="str">
        <f t="shared" si="28"/>
        <v>documentary</v>
      </c>
      <c r="S284" s="10">
        <f t="shared" si="29"/>
        <v>40194.920046296298</v>
      </c>
      <c r="T284" s="10">
        <f t="shared" si="30"/>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5"/>
        <v>1.142725</v>
      </c>
      <c r="P285" s="6">
        <f t="shared" si="26"/>
        <v>101.8269801980198</v>
      </c>
      <c r="Q285" t="str">
        <f t="shared" si="27"/>
        <v>film &amp; video</v>
      </c>
      <c r="R285" t="str">
        <f t="shared" si="28"/>
        <v>documentary</v>
      </c>
      <c r="S285" s="10">
        <f t="shared" si="29"/>
        <v>40675.71</v>
      </c>
      <c r="T285" s="10">
        <f t="shared" si="30"/>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5"/>
        <v>1.0462615</v>
      </c>
      <c r="P286" s="6">
        <f t="shared" si="26"/>
        <v>55.066394736842106</v>
      </c>
      <c r="Q286" t="str">
        <f t="shared" si="27"/>
        <v>film &amp; video</v>
      </c>
      <c r="R286" t="str">
        <f t="shared" si="28"/>
        <v>documentary</v>
      </c>
      <c r="S286" s="10">
        <f t="shared" si="29"/>
        <v>40904.738194444442</v>
      </c>
      <c r="T286" s="10">
        <f t="shared" si="30"/>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5"/>
        <v>2.2882507142857142</v>
      </c>
      <c r="P287" s="6">
        <f t="shared" si="26"/>
        <v>56.901438721136763</v>
      </c>
      <c r="Q287" t="str">
        <f t="shared" si="27"/>
        <v>film &amp; video</v>
      </c>
      <c r="R287" t="str">
        <f t="shared" si="28"/>
        <v>documentary</v>
      </c>
      <c r="S287" s="10">
        <f t="shared" si="29"/>
        <v>41506.756111111114</v>
      </c>
      <c r="T287" s="10">
        <f t="shared" si="30"/>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5"/>
        <v>1.0915333333333332</v>
      </c>
      <c r="P288" s="6">
        <f t="shared" si="26"/>
        <v>121.28148148148148</v>
      </c>
      <c r="Q288" t="str">
        <f t="shared" si="27"/>
        <v>film &amp; video</v>
      </c>
      <c r="R288" t="str">
        <f t="shared" si="28"/>
        <v>documentary</v>
      </c>
      <c r="S288" s="10">
        <f t="shared" si="29"/>
        <v>41313.816249999996</v>
      </c>
      <c r="T288" s="10">
        <f t="shared" si="30"/>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5"/>
        <v>1.7629999999999999</v>
      </c>
      <c r="P289" s="6">
        <f t="shared" si="26"/>
        <v>91.189655172413794</v>
      </c>
      <c r="Q289" t="str">
        <f t="shared" si="27"/>
        <v>film &amp; video</v>
      </c>
      <c r="R289" t="str">
        <f t="shared" si="28"/>
        <v>documentary</v>
      </c>
      <c r="S289" s="10">
        <f t="shared" si="29"/>
        <v>41184.277986111112</v>
      </c>
      <c r="T289" s="10">
        <f t="shared" si="30"/>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5"/>
        <v>1.0321061999999999</v>
      </c>
      <c r="P290" s="6">
        <f t="shared" si="26"/>
        <v>115.44812080536913</v>
      </c>
      <c r="Q290" t="str">
        <f t="shared" si="27"/>
        <v>film &amp; video</v>
      </c>
      <c r="R290" t="str">
        <f t="shared" si="28"/>
        <v>documentary</v>
      </c>
      <c r="S290" s="10">
        <f t="shared" si="29"/>
        <v>41051.168900462959</v>
      </c>
      <c r="T290" s="10">
        <f t="shared" si="30"/>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5"/>
        <v>1.0482</v>
      </c>
      <c r="P291" s="6">
        <f t="shared" si="26"/>
        <v>67.771551724137936</v>
      </c>
      <c r="Q291" t="str">
        <f t="shared" si="27"/>
        <v>film &amp; video</v>
      </c>
      <c r="R291" t="str">
        <f t="shared" si="28"/>
        <v>documentary</v>
      </c>
      <c r="S291" s="10">
        <f t="shared" si="29"/>
        <v>41550.456412037034</v>
      </c>
      <c r="T291" s="10">
        <f t="shared" si="30"/>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5"/>
        <v>1.0668444444444445</v>
      </c>
      <c r="P292" s="6">
        <f t="shared" si="26"/>
        <v>28.576190476190476</v>
      </c>
      <c r="Q292" t="str">
        <f t="shared" si="27"/>
        <v>film &amp; video</v>
      </c>
      <c r="R292" t="str">
        <f t="shared" si="28"/>
        <v>documentary</v>
      </c>
      <c r="S292" s="10">
        <f t="shared" si="29"/>
        <v>40526.36917824074</v>
      </c>
      <c r="T292" s="10">
        <f t="shared" si="30"/>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5"/>
        <v>1.2001999999999999</v>
      </c>
      <c r="P293" s="6">
        <f t="shared" si="26"/>
        <v>46.8828125</v>
      </c>
      <c r="Q293" t="str">
        <f t="shared" si="27"/>
        <v>film &amp; video</v>
      </c>
      <c r="R293" t="str">
        <f t="shared" si="28"/>
        <v>documentary</v>
      </c>
      <c r="S293" s="10">
        <f t="shared" si="29"/>
        <v>41376.769050925926</v>
      </c>
      <c r="T293" s="10">
        <f t="shared" si="30"/>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5"/>
        <v>1.0150693333333334</v>
      </c>
      <c r="P294" s="6">
        <f t="shared" si="26"/>
        <v>154.42231237322514</v>
      </c>
      <c r="Q294" t="str">
        <f t="shared" si="27"/>
        <v>film &amp; video</v>
      </c>
      <c r="R294" t="str">
        <f t="shared" si="28"/>
        <v>documentary</v>
      </c>
      <c r="S294" s="10">
        <f t="shared" si="29"/>
        <v>40812.803229166668</v>
      </c>
      <c r="T294" s="10">
        <f t="shared" si="30"/>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5"/>
        <v>1.0138461538461538</v>
      </c>
      <c r="P295" s="6">
        <f t="shared" si="26"/>
        <v>201.22137404580153</v>
      </c>
      <c r="Q295" t="str">
        <f t="shared" si="27"/>
        <v>film &amp; video</v>
      </c>
      <c r="R295" t="str">
        <f t="shared" si="28"/>
        <v>documentary</v>
      </c>
      <c r="S295" s="10">
        <f t="shared" si="29"/>
        <v>41719.667986111112</v>
      </c>
      <c r="T295" s="10">
        <f t="shared" si="30"/>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5"/>
        <v>1</v>
      </c>
      <c r="P296" s="6">
        <f t="shared" si="26"/>
        <v>100</v>
      </c>
      <c r="Q296" t="str">
        <f t="shared" si="27"/>
        <v>film &amp; video</v>
      </c>
      <c r="R296" t="str">
        <f t="shared" si="28"/>
        <v>documentary</v>
      </c>
      <c r="S296" s="10">
        <f t="shared" si="29"/>
        <v>40343.084421296298</v>
      </c>
      <c r="T296" s="10">
        <f t="shared" si="30"/>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5"/>
        <v>1.3310911999999999</v>
      </c>
      <c r="P297" s="6">
        <f t="shared" si="26"/>
        <v>100.08204511278196</v>
      </c>
      <c r="Q297" t="str">
        <f t="shared" si="27"/>
        <v>film &amp; video</v>
      </c>
      <c r="R297" t="str">
        <f t="shared" si="28"/>
        <v>documentary</v>
      </c>
      <c r="S297" s="10">
        <f t="shared" si="29"/>
        <v>41519.004733796297</v>
      </c>
      <c r="T297" s="10">
        <f t="shared" si="30"/>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5"/>
        <v>1.187262</v>
      </c>
      <c r="P298" s="6">
        <f t="shared" si="26"/>
        <v>230.08953488372092</v>
      </c>
      <c r="Q298" t="str">
        <f t="shared" si="27"/>
        <v>film &amp; video</v>
      </c>
      <c r="R298" t="str">
        <f t="shared" si="28"/>
        <v>documentary</v>
      </c>
      <c r="S298" s="10">
        <f t="shared" si="29"/>
        <v>41134.475497685184</v>
      </c>
      <c r="T298" s="10">
        <f t="shared" si="30"/>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5"/>
        <v>1.0064</v>
      </c>
      <c r="P299" s="6">
        <f t="shared" si="26"/>
        <v>141.74647887323943</v>
      </c>
      <c r="Q299" t="str">
        <f t="shared" si="27"/>
        <v>film &amp; video</v>
      </c>
      <c r="R299" t="str">
        <f t="shared" si="28"/>
        <v>documentary</v>
      </c>
      <c r="S299" s="10">
        <f t="shared" si="29"/>
        <v>42089.72802083334</v>
      </c>
      <c r="T299" s="10">
        <f t="shared" si="30"/>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5"/>
        <v>1.089324126984127</v>
      </c>
      <c r="P300" s="6">
        <f t="shared" si="26"/>
        <v>56.344351395730705</v>
      </c>
      <c r="Q300" t="str">
        <f t="shared" si="27"/>
        <v>film &amp; video</v>
      </c>
      <c r="R300" t="str">
        <f t="shared" si="28"/>
        <v>documentary</v>
      </c>
      <c r="S300" s="10">
        <f t="shared" si="29"/>
        <v>41709.463518518518</v>
      </c>
      <c r="T300" s="10">
        <f t="shared" si="30"/>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5"/>
        <v>1.789525</v>
      </c>
      <c r="P301" s="6">
        <f t="shared" si="26"/>
        <v>73.341188524590166</v>
      </c>
      <c r="Q301" t="str">
        <f t="shared" si="27"/>
        <v>film &amp; video</v>
      </c>
      <c r="R301" t="str">
        <f t="shared" si="28"/>
        <v>documentary</v>
      </c>
      <c r="S301" s="10">
        <f t="shared" si="29"/>
        <v>40469.225231481483</v>
      </c>
      <c r="T301" s="10">
        <f t="shared" si="30"/>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5"/>
        <v>1.0172264</v>
      </c>
      <c r="P302" s="6">
        <f t="shared" si="26"/>
        <v>85.337785234899329</v>
      </c>
      <c r="Q302" t="str">
        <f t="shared" si="27"/>
        <v>film &amp; video</v>
      </c>
      <c r="R302" t="str">
        <f t="shared" si="28"/>
        <v>documentary</v>
      </c>
      <c r="S302" s="10">
        <f t="shared" si="29"/>
        <v>40626.959930555553</v>
      </c>
      <c r="T302" s="10">
        <f t="shared" si="30"/>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5"/>
        <v>1.1873499999999999</v>
      </c>
      <c r="P303" s="6">
        <f t="shared" si="26"/>
        <v>61.496215139442228</v>
      </c>
      <c r="Q303" t="str">
        <f t="shared" si="27"/>
        <v>film &amp; video</v>
      </c>
      <c r="R303" t="str">
        <f t="shared" si="28"/>
        <v>documentary</v>
      </c>
      <c r="S303" s="10">
        <f t="shared" si="29"/>
        <v>41312.737673611111</v>
      </c>
      <c r="T303" s="10">
        <f t="shared" si="30"/>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5"/>
        <v>1.0045999999999999</v>
      </c>
      <c r="P304" s="6">
        <f t="shared" si="26"/>
        <v>93.018518518518519</v>
      </c>
      <c r="Q304" t="str">
        <f t="shared" si="27"/>
        <v>film &amp; video</v>
      </c>
      <c r="R304" t="str">
        <f t="shared" si="28"/>
        <v>documentary</v>
      </c>
      <c r="S304" s="10">
        <f t="shared" si="29"/>
        <v>40933.856921296298</v>
      </c>
      <c r="T304" s="10">
        <f t="shared" si="30"/>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5"/>
        <v>1.3746666666666667</v>
      </c>
      <c r="P305" s="6">
        <f t="shared" si="26"/>
        <v>50.292682926829265</v>
      </c>
      <c r="Q305" t="str">
        <f t="shared" si="27"/>
        <v>film &amp; video</v>
      </c>
      <c r="R305" t="str">
        <f t="shared" si="28"/>
        <v>documentary</v>
      </c>
      <c r="S305" s="10">
        <f t="shared" si="29"/>
        <v>41032.071134259262</v>
      </c>
      <c r="T305" s="10">
        <f t="shared" si="30"/>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5"/>
        <v>2.3164705882352941</v>
      </c>
      <c r="P306" s="6">
        <f t="shared" si="26"/>
        <v>106.43243243243244</v>
      </c>
      <c r="Q306" t="str">
        <f t="shared" si="27"/>
        <v>film &amp; video</v>
      </c>
      <c r="R306" t="str">
        <f t="shared" si="28"/>
        <v>documentary</v>
      </c>
      <c r="S306" s="10">
        <f t="shared" si="29"/>
        <v>41114.094872685186</v>
      </c>
      <c r="T306" s="10">
        <f t="shared" si="30"/>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5"/>
        <v>1.3033333333333332</v>
      </c>
      <c r="P307" s="6">
        <f t="shared" si="26"/>
        <v>51.719576719576722</v>
      </c>
      <c r="Q307" t="str">
        <f t="shared" si="27"/>
        <v>film &amp; video</v>
      </c>
      <c r="R307" t="str">
        <f t="shared" si="28"/>
        <v>documentary</v>
      </c>
      <c r="S307" s="10">
        <f t="shared" si="29"/>
        <v>40948.630196759259</v>
      </c>
      <c r="T307" s="10">
        <f t="shared" si="30"/>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5"/>
        <v>2.9289999999999998</v>
      </c>
      <c r="P308" s="6">
        <f t="shared" si="26"/>
        <v>36.612499999999997</v>
      </c>
      <c r="Q308" t="str">
        <f t="shared" si="27"/>
        <v>film &amp; video</v>
      </c>
      <c r="R308" t="str">
        <f t="shared" si="28"/>
        <v>documentary</v>
      </c>
      <c r="S308" s="10">
        <f t="shared" si="29"/>
        <v>41333.837187500001</v>
      </c>
      <c r="T308" s="10">
        <f t="shared" si="30"/>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5"/>
        <v>1.1131818181818183</v>
      </c>
      <c r="P309" s="6">
        <f t="shared" si="26"/>
        <v>42.517361111111114</v>
      </c>
      <c r="Q309" t="str">
        <f t="shared" si="27"/>
        <v>film &amp; video</v>
      </c>
      <c r="R309" t="str">
        <f t="shared" si="28"/>
        <v>documentary</v>
      </c>
      <c r="S309" s="10">
        <f t="shared" si="29"/>
        <v>41282.944456018515</v>
      </c>
      <c r="T309" s="10">
        <f t="shared" si="30"/>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5"/>
        <v>1.0556666666666668</v>
      </c>
      <c r="P310" s="6">
        <f t="shared" si="26"/>
        <v>62.712871287128714</v>
      </c>
      <c r="Q310" t="str">
        <f t="shared" si="27"/>
        <v>film &amp; video</v>
      </c>
      <c r="R310" t="str">
        <f t="shared" si="28"/>
        <v>documentary</v>
      </c>
      <c r="S310" s="10">
        <f t="shared" si="29"/>
        <v>40567.694560185184</v>
      </c>
      <c r="T310" s="10">
        <f t="shared" si="30"/>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5"/>
        <v>1.1894444444444445</v>
      </c>
      <c r="P311" s="6">
        <f t="shared" si="26"/>
        <v>89.957983193277315</v>
      </c>
      <c r="Q311" t="str">
        <f t="shared" si="27"/>
        <v>film &amp; video</v>
      </c>
      <c r="R311" t="str">
        <f t="shared" si="28"/>
        <v>documentary</v>
      </c>
      <c r="S311" s="10">
        <f t="shared" si="29"/>
        <v>41134.751550925925</v>
      </c>
      <c r="T311" s="10">
        <f t="shared" si="30"/>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5"/>
        <v>1.04129</v>
      </c>
      <c r="P312" s="6">
        <f t="shared" si="26"/>
        <v>28.924722222222222</v>
      </c>
      <c r="Q312" t="str">
        <f t="shared" si="27"/>
        <v>film &amp; video</v>
      </c>
      <c r="R312" t="str">
        <f t="shared" si="28"/>
        <v>documentary</v>
      </c>
      <c r="S312" s="10">
        <f t="shared" si="29"/>
        <v>40821.183136574073</v>
      </c>
      <c r="T312" s="10">
        <f t="shared" si="30"/>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5"/>
        <v>1.0410165</v>
      </c>
      <c r="P313" s="6">
        <f t="shared" si="26"/>
        <v>138.8022</v>
      </c>
      <c r="Q313" t="str">
        <f t="shared" si="27"/>
        <v>film &amp; video</v>
      </c>
      <c r="R313" t="str">
        <f t="shared" si="28"/>
        <v>documentary</v>
      </c>
      <c r="S313" s="10">
        <f t="shared" si="29"/>
        <v>40868.219814814816</v>
      </c>
      <c r="T313" s="10">
        <f t="shared" si="30"/>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5"/>
        <v>1.1187499999999999</v>
      </c>
      <c r="P314" s="6">
        <f t="shared" si="26"/>
        <v>61.301369863013697</v>
      </c>
      <c r="Q314" t="str">
        <f t="shared" si="27"/>
        <v>film &amp; video</v>
      </c>
      <c r="R314" t="str">
        <f t="shared" si="28"/>
        <v>documentary</v>
      </c>
      <c r="S314" s="10">
        <f t="shared" si="29"/>
        <v>41348.877685185187</v>
      </c>
      <c r="T314" s="10">
        <f t="shared" si="30"/>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5"/>
        <v>1.0473529411764706</v>
      </c>
      <c r="P315" s="6">
        <f t="shared" si="26"/>
        <v>80.202702702702709</v>
      </c>
      <c r="Q315" t="str">
        <f t="shared" si="27"/>
        <v>film &amp; video</v>
      </c>
      <c r="R315" t="str">
        <f t="shared" si="28"/>
        <v>documentary</v>
      </c>
      <c r="S315" s="10">
        <f t="shared" si="29"/>
        <v>40357.227939814817</v>
      </c>
      <c r="T315" s="10">
        <f t="shared" si="30"/>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5"/>
        <v>3.8515000000000001</v>
      </c>
      <c r="P316" s="6">
        <f t="shared" si="26"/>
        <v>32.095833333333331</v>
      </c>
      <c r="Q316" t="str">
        <f t="shared" si="27"/>
        <v>film &amp; video</v>
      </c>
      <c r="R316" t="str">
        <f t="shared" si="28"/>
        <v>documentary</v>
      </c>
      <c r="S316" s="10">
        <f t="shared" si="29"/>
        <v>41304.833194444444</v>
      </c>
      <c r="T316" s="10">
        <f t="shared" si="30"/>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5"/>
        <v>1.01248</v>
      </c>
      <c r="P317" s="6">
        <f t="shared" si="26"/>
        <v>200.88888888888889</v>
      </c>
      <c r="Q317" t="str">
        <f t="shared" si="27"/>
        <v>film &amp; video</v>
      </c>
      <c r="R317" t="str">
        <f t="shared" si="28"/>
        <v>documentary</v>
      </c>
      <c r="S317" s="10">
        <f t="shared" si="29"/>
        <v>41113.77238425926</v>
      </c>
      <c r="T317" s="10">
        <f t="shared" si="30"/>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5"/>
        <v>1.1377333333333333</v>
      </c>
      <c r="P318" s="6">
        <f t="shared" si="26"/>
        <v>108.01265822784811</v>
      </c>
      <c r="Q318" t="str">
        <f t="shared" si="27"/>
        <v>film &amp; video</v>
      </c>
      <c r="R318" t="str">
        <f t="shared" si="28"/>
        <v>documentary</v>
      </c>
      <c r="S318" s="10">
        <f t="shared" si="29"/>
        <v>41950.923576388886</v>
      </c>
      <c r="T318" s="10">
        <f t="shared" si="30"/>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5"/>
        <v>1.0080333333333333</v>
      </c>
      <c r="P319" s="6">
        <f t="shared" si="26"/>
        <v>95.699367088607602</v>
      </c>
      <c r="Q319" t="str">
        <f t="shared" si="27"/>
        <v>film &amp; video</v>
      </c>
      <c r="R319" t="str">
        <f t="shared" si="28"/>
        <v>documentary</v>
      </c>
      <c r="S319" s="10">
        <f t="shared" si="29"/>
        <v>41589.676886574074</v>
      </c>
      <c r="T319" s="10">
        <f t="shared" si="30"/>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5"/>
        <v>2.8332000000000002</v>
      </c>
      <c r="P320" s="6">
        <f t="shared" si="26"/>
        <v>49.880281690140848</v>
      </c>
      <c r="Q320" t="str">
        <f t="shared" si="27"/>
        <v>film &amp; video</v>
      </c>
      <c r="R320" t="str">
        <f t="shared" si="28"/>
        <v>documentary</v>
      </c>
      <c r="S320" s="10">
        <f t="shared" si="29"/>
        <v>41330.038784722223</v>
      </c>
      <c r="T320" s="10">
        <f t="shared" si="30"/>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5"/>
        <v>1.1268</v>
      </c>
      <c r="P321" s="6">
        <f t="shared" si="26"/>
        <v>110.47058823529412</v>
      </c>
      <c r="Q321" t="str">
        <f t="shared" si="27"/>
        <v>film &amp; video</v>
      </c>
      <c r="R321" t="str">
        <f t="shared" si="28"/>
        <v>documentary</v>
      </c>
      <c r="S321" s="10">
        <f t="shared" si="29"/>
        <v>40123.83829861111</v>
      </c>
      <c r="T321" s="10">
        <f t="shared" si="30"/>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5"/>
        <v>1.0658000000000001</v>
      </c>
      <c r="P322" s="6">
        <f t="shared" si="26"/>
        <v>134.91139240506328</v>
      </c>
      <c r="Q322" t="str">
        <f t="shared" si="27"/>
        <v>film &amp; video</v>
      </c>
      <c r="R322" t="str">
        <f t="shared" si="28"/>
        <v>documentary</v>
      </c>
      <c r="S322" s="10">
        <f t="shared" si="29"/>
        <v>42331.551307870366</v>
      </c>
      <c r="T322" s="10">
        <f t="shared" si="30"/>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1">E323/D323</f>
        <v>1.0266285714285714</v>
      </c>
      <c r="P323" s="6">
        <f t="shared" ref="P323:P386" si="32">IFERROR(E323/L323,0)</f>
        <v>106.62314540059347</v>
      </c>
      <c r="Q323" t="str">
        <f t="shared" ref="Q323:Q386" si="33">LEFT(N323,SEARCH("/",N323)-1)</f>
        <v>film &amp; video</v>
      </c>
      <c r="R323" t="str">
        <f t="shared" ref="R323:R386" si="34">RIGHT(N323,LEN(N323)-SEARCH("/",N323))</f>
        <v>documentary</v>
      </c>
      <c r="S323" s="10">
        <f t="shared" ref="S323:S386" si="35">(((J323/60)/60)/24+DATE(1970,1,1))</f>
        <v>42647.446597222224</v>
      </c>
      <c r="T323" s="10">
        <f t="shared" ref="T323:T386" si="36">(((I323/60)/60)/24+DATE(1970,1,1))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1"/>
        <v>1.0791200000000001</v>
      </c>
      <c r="P324" s="6">
        <f t="shared" si="32"/>
        <v>145.04301075268816</v>
      </c>
      <c r="Q324" t="str">
        <f t="shared" si="33"/>
        <v>film &amp; video</v>
      </c>
      <c r="R324" t="str">
        <f t="shared" si="34"/>
        <v>documentary</v>
      </c>
      <c r="S324" s="10">
        <f t="shared" si="35"/>
        <v>42473.57</v>
      </c>
      <c r="T324" s="10">
        <f t="shared" si="36"/>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1"/>
        <v>1.2307407407407407</v>
      </c>
      <c r="P325" s="6">
        <f t="shared" si="32"/>
        <v>114.58620689655173</v>
      </c>
      <c r="Q325" t="str">
        <f t="shared" si="33"/>
        <v>film &amp; video</v>
      </c>
      <c r="R325" t="str">
        <f t="shared" si="34"/>
        <v>documentary</v>
      </c>
      <c r="S325" s="10">
        <f t="shared" si="35"/>
        <v>42697.32136574074</v>
      </c>
      <c r="T325" s="10">
        <f t="shared" si="36"/>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1"/>
        <v>1.016</v>
      </c>
      <c r="P326" s="6">
        <f t="shared" si="32"/>
        <v>105.3170731707317</v>
      </c>
      <c r="Q326" t="str">
        <f t="shared" si="33"/>
        <v>film &amp; video</v>
      </c>
      <c r="R326" t="str">
        <f t="shared" si="34"/>
        <v>documentary</v>
      </c>
      <c r="S326" s="10">
        <f t="shared" si="35"/>
        <v>42184.626250000001</v>
      </c>
      <c r="T326" s="10">
        <f t="shared" si="36"/>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1"/>
        <v>1.04396</v>
      </c>
      <c r="P327" s="6">
        <f t="shared" si="32"/>
        <v>70.921195652173907</v>
      </c>
      <c r="Q327" t="str">
        <f t="shared" si="33"/>
        <v>film &amp; video</v>
      </c>
      <c r="R327" t="str">
        <f t="shared" si="34"/>
        <v>documentary</v>
      </c>
      <c r="S327" s="10">
        <f t="shared" si="35"/>
        <v>42689.187881944439</v>
      </c>
      <c r="T327" s="10">
        <f t="shared" si="36"/>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1"/>
        <v>1.1292973333333334</v>
      </c>
      <c r="P328" s="6">
        <f t="shared" si="32"/>
        <v>147.17167680278018</v>
      </c>
      <c r="Q328" t="str">
        <f t="shared" si="33"/>
        <v>film &amp; video</v>
      </c>
      <c r="R328" t="str">
        <f t="shared" si="34"/>
        <v>documentary</v>
      </c>
      <c r="S328" s="10">
        <f t="shared" si="35"/>
        <v>42775.314884259264</v>
      </c>
      <c r="T328" s="10">
        <f t="shared" si="36"/>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1"/>
        <v>1.3640000000000001</v>
      </c>
      <c r="P329" s="6">
        <f t="shared" si="32"/>
        <v>160.47058823529412</v>
      </c>
      <c r="Q329" t="str">
        <f t="shared" si="33"/>
        <v>film &amp; video</v>
      </c>
      <c r="R329" t="str">
        <f t="shared" si="34"/>
        <v>documentary</v>
      </c>
      <c r="S329" s="10">
        <f t="shared" si="35"/>
        <v>42058.235289351855</v>
      </c>
      <c r="T329" s="10">
        <f t="shared" si="36"/>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1"/>
        <v>1.036144</v>
      </c>
      <c r="P330" s="6">
        <f t="shared" si="32"/>
        <v>156.04578313253012</v>
      </c>
      <c r="Q330" t="str">
        <f t="shared" si="33"/>
        <v>film &amp; video</v>
      </c>
      <c r="R330" t="str">
        <f t="shared" si="34"/>
        <v>documentary</v>
      </c>
      <c r="S330" s="10">
        <f t="shared" si="35"/>
        <v>42278.946620370371</v>
      </c>
      <c r="T330" s="10">
        <f t="shared" si="36"/>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1"/>
        <v>1.0549999999999999</v>
      </c>
      <c r="P331" s="6">
        <f t="shared" si="32"/>
        <v>63.17365269461078</v>
      </c>
      <c r="Q331" t="str">
        <f t="shared" si="33"/>
        <v>film &amp; video</v>
      </c>
      <c r="R331" t="str">
        <f t="shared" si="34"/>
        <v>documentary</v>
      </c>
      <c r="S331" s="10">
        <f t="shared" si="35"/>
        <v>42291.46674768519</v>
      </c>
      <c r="T331" s="10">
        <f t="shared" si="36"/>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1"/>
        <v>1.0182857142857142</v>
      </c>
      <c r="P332" s="6">
        <f t="shared" si="32"/>
        <v>104.82352941176471</v>
      </c>
      <c r="Q332" t="str">
        <f t="shared" si="33"/>
        <v>film &amp; video</v>
      </c>
      <c r="R332" t="str">
        <f t="shared" si="34"/>
        <v>documentary</v>
      </c>
      <c r="S332" s="10">
        <f t="shared" si="35"/>
        <v>41379.515775462962</v>
      </c>
      <c r="T332" s="10">
        <f t="shared" si="36"/>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1"/>
        <v>1.0660499999999999</v>
      </c>
      <c r="P333" s="6">
        <f t="shared" si="32"/>
        <v>97.356164383561648</v>
      </c>
      <c r="Q333" t="str">
        <f t="shared" si="33"/>
        <v>film &amp; video</v>
      </c>
      <c r="R333" t="str">
        <f t="shared" si="34"/>
        <v>documentary</v>
      </c>
      <c r="S333" s="10">
        <f t="shared" si="35"/>
        <v>42507.581412037034</v>
      </c>
      <c r="T333" s="10">
        <f t="shared" si="36"/>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1"/>
        <v>1.13015</v>
      </c>
      <c r="P334" s="6">
        <f t="shared" si="32"/>
        <v>203.63063063063063</v>
      </c>
      <c r="Q334" t="str">
        <f t="shared" si="33"/>
        <v>film &amp; video</v>
      </c>
      <c r="R334" t="str">
        <f t="shared" si="34"/>
        <v>documentary</v>
      </c>
      <c r="S334" s="10">
        <f t="shared" si="35"/>
        <v>42263.680289351847</v>
      </c>
      <c r="T334" s="10">
        <f t="shared" si="36"/>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1"/>
        <v>1.252275</v>
      </c>
      <c r="P335" s="6">
        <f t="shared" si="32"/>
        <v>188.31203007518798</v>
      </c>
      <c r="Q335" t="str">
        <f t="shared" si="33"/>
        <v>film &amp; video</v>
      </c>
      <c r="R335" t="str">
        <f t="shared" si="34"/>
        <v>documentary</v>
      </c>
      <c r="S335" s="10">
        <f t="shared" si="35"/>
        <v>42437.636469907404</v>
      </c>
      <c r="T335" s="10">
        <f t="shared" si="36"/>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1"/>
        <v>1.0119</v>
      </c>
      <c r="P336" s="6">
        <f t="shared" si="32"/>
        <v>146.65217391304347</v>
      </c>
      <c r="Q336" t="str">
        <f t="shared" si="33"/>
        <v>film &amp; video</v>
      </c>
      <c r="R336" t="str">
        <f t="shared" si="34"/>
        <v>documentary</v>
      </c>
      <c r="S336" s="10">
        <f t="shared" si="35"/>
        <v>42101.682372685187</v>
      </c>
      <c r="T336" s="10">
        <f t="shared" si="36"/>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1"/>
        <v>1.0276470588235294</v>
      </c>
      <c r="P337" s="6">
        <f t="shared" si="32"/>
        <v>109.1875</v>
      </c>
      <c r="Q337" t="str">
        <f t="shared" si="33"/>
        <v>film &amp; video</v>
      </c>
      <c r="R337" t="str">
        <f t="shared" si="34"/>
        <v>documentary</v>
      </c>
      <c r="S337" s="10">
        <f t="shared" si="35"/>
        <v>42101.737442129626</v>
      </c>
      <c r="T337" s="10">
        <f t="shared" si="36"/>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1"/>
        <v>1.1683911999999999</v>
      </c>
      <c r="P338" s="6">
        <f t="shared" si="32"/>
        <v>59.249046653144013</v>
      </c>
      <c r="Q338" t="str">
        <f t="shared" si="33"/>
        <v>film &amp; video</v>
      </c>
      <c r="R338" t="str">
        <f t="shared" si="34"/>
        <v>documentary</v>
      </c>
      <c r="S338" s="10">
        <f t="shared" si="35"/>
        <v>42291.596273148149</v>
      </c>
      <c r="T338" s="10">
        <f t="shared" si="36"/>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1"/>
        <v>1.0116833333333335</v>
      </c>
      <c r="P339" s="6">
        <f t="shared" si="32"/>
        <v>97.904838709677421</v>
      </c>
      <c r="Q339" t="str">
        <f t="shared" si="33"/>
        <v>film &amp; video</v>
      </c>
      <c r="R339" t="str">
        <f t="shared" si="34"/>
        <v>documentary</v>
      </c>
      <c r="S339" s="10">
        <f t="shared" si="35"/>
        <v>42047.128564814819</v>
      </c>
      <c r="T339" s="10">
        <f t="shared" si="36"/>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1"/>
        <v>1.1013360000000001</v>
      </c>
      <c r="P340" s="6">
        <f t="shared" si="32"/>
        <v>70.000169491525426</v>
      </c>
      <c r="Q340" t="str">
        <f t="shared" si="33"/>
        <v>film &amp; video</v>
      </c>
      <c r="R340" t="str">
        <f t="shared" si="34"/>
        <v>documentary</v>
      </c>
      <c r="S340" s="10">
        <f t="shared" si="35"/>
        <v>42559.755671296298</v>
      </c>
      <c r="T340" s="10">
        <f t="shared" si="36"/>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1"/>
        <v>1.0808333333333333</v>
      </c>
      <c r="P341" s="6">
        <f t="shared" si="32"/>
        <v>72.865168539325836</v>
      </c>
      <c r="Q341" t="str">
        <f t="shared" si="33"/>
        <v>film &amp; video</v>
      </c>
      <c r="R341" t="str">
        <f t="shared" si="34"/>
        <v>documentary</v>
      </c>
      <c r="S341" s="10">
        <f t="shared" si="35"/>
        <v>42093.760046296295</v>
      </c>
      <c r="T341" s="10">
        <f t="shared" si="36"/>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1"/>
        <v>1.2502285714285715</v>
      </c>
      <c r="P342" s="6">
        <f t="shared" si="32"/>
        <v>146.34782608695653</v>
      </c>
      <c r="Q342" t="str">
        <f t="shared" si="33"/>
        <v>film &amp; video</v>
      </c>
      <c r="R342" t="str">
        <f t="shared" si="34"/>
        <v>documentary</v>
      </c>
      <c r="S342" s="10">
        <f t="shared" si="35"/>
        <v>42772.669062500005</v>
      </c>
      <c r="T342" s="10">
        <f t="shared" si="36"/>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1"/>
        <v>1.0671428571428572</v>
      </c>
      <c r="P343" s="6">
        <f t="shared" si="32"/>
        <v>67.909090909090907</v>
      </c>
      <c r="Q343" t="str">
        <f t="shared" si="33"/>
        <v>film &amp; video</v>
      </c>
      <c r="R343" t="str">
        <f t="shared" si="34"/>
        <v>documentary</v>
      </c>
      <c r="S343" s="10">
        <f t="shared" si="35"/>
        <v>41894.879606481481</v>
      </c>
      <c r="T343" s="10">
        <f t="shared" si="36"/>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1"/>
        <v>1.0036639999999999</v>
      </c>
      <c r="P344" s="6">
        <f t="shared" si="32"/>
        <v>169.85083076923075</v>
      </c>
      <c r="Q344" t="str">
        <f t="shared" si="33"/>
        <v>film &amp; video</v>
      </c>
      <c r="R344" t="str">
        <f t="shared" si="34"/>
        <v>documentary</v>
      </c>
      <c r="S344" s="10">
        <f t="shared" si="35"/>
        <v>42459.780844907407</v>
      </c>
      <c r="T344" s="10">
        <f t="shared" si="36"/>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1"/>
        <v>1.0202863333333334</v>
      </c>
      <c r="P345" s="6">
        <f t="shared" si="32"/>
        <v>58.413339694656486</v>
      </c>
      <c r="Q345" t="str">
        <f t="shared" si="33"/>
        <v>film &amp; video</v>
      </c>
      <c r="R345" t="str">
        <f t="shared" si="34"/>
        <v>documentary</v>
      </c>
      <c r="S345" s="10">
        <f t="shared" si="35"/>
        <v>41926.73778935185</v>
      </c>
      <c r="T345" s="10">
        <f t="shared" si="36"/>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1"/>
        <v>1.0208358208955224</v>
      </c>
      <c r="P346" s="6">
        <f t="shared" si="32"/>
        <v>119.99298245614035</v>
      </c>
      <c r="Q346" t="str">
        <f t="shared" si="33"/>
        <v>film &amp; video</v>
      </c>
      <c r="R346" t="str">
        <f t="shared" si="34"/>
        <v>documentary</v>
      </c>
      <c r="S346" s="10">
        <f t="shared" si="35"/>
        <v>42111.970995370371</v>
      </c>
      <c r="T346" s="10">
        <f t="shared" si="36"/>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1"/>
        <v>1.2327586206896552</v>
      </c>
      <c r="P347" s="6">
        <f t="shared" si="32"/>
        <v>99.860335195530723</v>
      </c>
      <c r="Q347" t="str">
        <f t="shared" si="33"/>
        <v>film &amp; video</v>
      </c>
      <c r="R347" t="str">
        <f t="shared" si="34"/>
        <v>documentary</v>
      </c>
      <c r="S347" s="10">
        <f t="shared" si="35"/>
        <v>42114.944328703699</v>
      </c>
      <c r="T347" s="10">
        <f t="shared" si="36"/>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1"/>
        <v>1.7028880000000002</v>
      </c>
      <c r="P348" s="6">
        <f t="shared" si="32"/>
        <v>90.579148936170213</v>
      </c>
      <c r="Q348" t="str">
        <f t="shared" si="33"/>
        <v>film &amp; video</v>
      </c>
      <c r="R348" t="str">
        <f t="shared" si="34"/>
        <v>documentary</v>
      </c>
      <c r="S348" s="10">
        <f t="shared" si="35"/>
        <v>42261.500243055561</v>
      </c>
      <c r="T348" s="10">
        <f t="shared" si="36"/>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1"/>
        <v>1.1159049999999999</v>
      </c>
      <c r="P349" s="6">
        <f t="shared" si="32"/>
        <v>117.77361477572559</v>
      </c>
      <c r="Q349" t="str">
        <f t="shared" si="33"/>
        <v>film &amp; video</v>
      </c>
      <c r="R349" t="str">
        <f t="shared" si="34"/>
        <v>documentary</v>
      </c>
      <c r="S349" s="10">
        <f t="shared" si="35"/>
        <v>42292.495474537034</v>
      </c>
      <c r="T349" s="10">
        <f t="shared" si="36"/>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1"/>
        <v>1.03</v>
      </c>
      <c r="P350" s="6">
        <f t="shared" si="32"/>
        <v>86.554621848739501</v>
      </c>
      <c r="Q350" t="str">
        <f t="shared" si="33"/>
        <v>film &amp; video</v>
      </c>
      <c r="R350" t="str">
        <f t="shared" si="34"/>
        <v>documentary</v>
      </c>
      <c r="S350" s="10">
        <f t="shared" si="35"/>
        <v>42207.58699074074</v>
      </c>
      <c r="T350" s="10">
        <f t="shared" si="36"/>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1"/>
        <v>1.0663570159857905</v>
      </c>
      <c r="P351" s="6">
        <f t="shared" si="32"/>
        <v>71.899281437125751</v>
      </c>
      <c r="Q351" t="str">
        <f t="shared" si="33"/>
        <v>film &amp; video</v>
      </c>
      <c r="R351" t="str">
        <f t="shared" si="34"/>
        <v>documentary</v>
      </c>
      <c r="S351" s="10">
        <f t="shared" si="35"/>
        <v>42760.498935185184</v>
      </c>
      <c r="T351" s="10">
        <f t="shared" si="36"/>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1"/>
        <v>1.1476</v>
      </c>
      <c r="P352" s="6">
        <f t="shared" si="32"/>
        <v>129.81900452488688</v>
      </c>
      <c r="Q352" t="str">
        <f t="shared" si="33"/>
        <v>film &amp; video</v>
      </c>
      <c r="R352" t="str">
        <f t="shared" si="34"/>
        <v>documentary</v>
      </c>
      <c r="S352" s="10">
        <f t="shared" si="35"/>
        <v>42586.066076388888</v>
      </c>
      <c r="T352" s="10">
        <f t="shared" si="36"/>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1"/>
        <v>1.2734117647058822</v>
      </c>
      <c r="P353" s="6">
        <f t="shared" si="32"/>
        <v>44.912863070539416</v>
      </c>
      <c r="Q353" t="str">
        <f t="shared" si="33"/>
        <v>film &amp; video</v>
      </c>
      <c r="R353" t="str">
        <f t="shared" si="34"/>
        <v>documentary</v>
      </c>
      <c r="S353" s="10">
        <f t="shared" si="35"/>
        <v>42427.964745370366</v>
      </c>
      <c r="T353" s="10">
        <f t="shared" si="36"/>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1"/>
        <v>1.1656</v>
      </c>
      <c r="P354" s="6">
        <f t="shared" si="32"/>
        <v>40.755244755244753</v>
      </c>
      <c r="Q354" t="str">
        <f t="shared" si="33"/>
        <v>film &amp; video</v>
      </c>
      <c r="R354" t="str">
        <f t="shared" si="34"/>
        <v>documentary</v>
      </c>
      <c r="S354" s="10">
        <f t="shared" si="35"/>
        <v>41890.167453703703</v>
      </c>
      <c r="T354" s="10">
        <f t="shared" si="36"/>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1"/>
        <v>1.0861819426615318</v>
      </c>
      <c r="P355" s="6">
        <f t="shared" si="32"/>
        <v>103.52394779771615</v>
      </c>
      <c r="Q355" t="str">
        <f t="shared" si="33"/>
        <v>film &amp; video</v>
      </c>
      <c r="R355" t="str">
        <f t="shared" si="34"/>
        <v>documentary</v>
      </c>
      <c r="S355" s="10">
        <f t="shared" si="35"/>
        <v>42297.791886574079</v>
      </c>
      <c r="T355" s="10">
        <f t="shared" si="36"/>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1"/>
        <v>1.0394285714285714</v>
      </c>
      <c r="P356" s="6">
        <f t="shared" si="32"/>
        <v>125.44827586206897</v>
      </c>
      <c r="Q356" t="str">
        <f t="shared" si="33"/>
        <v>film &amp; video</v>
      </c>
      <c r="R356" t="str">
        <f t="shared" si="34"/>
        <v>documentary</v>
      </c>
      <c r="S356" s="10">
        <f t="shared" si="35"/>
        <v>42438.827789351853</v>
      </c>
      <c r="T356" s="10">
        <f t="shared" si="36"/>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1"/>
        <v>1.1625714285714286</v>
      </c>
      <c r="P357" s="6">
        <f t="shared" si="32"/>
        <v>246.60606060606059</v>
      </c>
      <c r="Q357" t="str">
        <f t="shared" si="33"/>
        <v>film &amp; video</v>
      </c>
      <c r="R357" t="str">
        <f t="shared" si="34"/>
        <v>documentary</v>
      </c>
      <c r="S357" s="10">
        <f t="shared" si="35"/>
        <v>41943.293912037036</v>
      </c>
      <c r="T357" s="10">
        <f t="shared" si="36"/>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1"/>
        <v>1.0269239999999999</v>
      </c>
      <c r="P358" s="6">
        <f t="shared" si="32"/>
        <v>79.401340206185566</v>
      </c>
      <c r="Q358" t="str">
        <f t="shared" si="33"/>
        <v>film &amp; video</v>
      </c>
      <c r="R358" t="str">
        <f t="shared" si="34"/>
        <v>documentary</v>
      </c>
      <c r="S358" s="10">
        <f t="shared" si="35"/>
        <v>42415.803159722222</v>
      </c>
      <c r="T358" s="10">
        <f t="shared" si="36"/>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1"/>
        <v>1.74</v>
      </c>
      <c r="P359" s="6">
        <f t="shared" si="32"/>
        <v>86.138613861386133</v>
      </c>
      <c r="Q359" t="str">
        <f t="shared" si="33"/>
        <v>film &amp; video</v>
      </c>
      <c r="R359" t="str">
        <f t="shared" si="34"/>
        <v>documentary</v>
      </c>
      <c r="S359" s="10">
        <f t="shared" si="35"/>
        <v>42078.222187499996</v>
      </c>
      <c r="T359" s="10">
        <f t="shared" si="36"/>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1"/>
        <v>1.03088</v>
      </c>
      <c r="P360" s="6">
        <f t="shared" si="32"/>
        <v>193.04868913857678</v>
      </c>
      <c r="Q360" t="str">
        <f t="shared" si="33"/>
        <v>film &amp; video</v>
      </c>
      <c r="R360" t="str">
        <f t="shared" si="34"/>
        <v>documentary</v>
      </c>
      <c r="S360" s="10">
        <f t="shared" si="35"/>
        <v>42507.860196759255</v>
      </c>
      <c r="T360" s="10">
        <f t="shared" si="36"/>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1"/>
        <v>1.0485537190082646</v>
      </c>
      <c r="P361" s="6">
        <f t="shared" si="32"/>
        <v>84.023178807947019</v>
      </c>
      <c r="Q361" t="str">
        <f t="shared" si="33"/>
        <v>film &amp; video</v>
      </c>
      <c r="R361" t="str">
        <f t="shared" si="34"/>
        <v>documentary</v>
      </c>
      <c r="S361" s="10">
        <f t="shared" si="35"/>
        <v>41935.070486111108</v>
      </c>
      <c r="T361" s="10">
        <f t="shared" si="36"/>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1"/>
        <v>1.0137499999999999</v>
      </c>
      <c r="P362" s="6">
        <f t="shared" si="32"/>
        <v>139.82758620689654</v>
      </c>
      <c r="Q362" t="str">
        <f t="shared" si="33"/>
        <v>film &amp; video</v>
      </c>
      <c r="R362" t="str">
        <f t="shared" si="34"/>
        <v>documentary</v>
      </c>
      <c r="S362" s="10">
        <f t="shared" si="35"/>
        <v>42163.897916666669</v>
      </c>
      <c r="T362" s="10">
        <f t="shared" si="36"/>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1"/>
        <v>1.1107699999999998</v>
      </c>
      <c r="P363" s="6">
        <f t="shared" si="32"/>
        <v>109.82189265536722</v>
      </c>
      <c r="Q363" t="str">
        <f t="shared" si="33"/>
        <v>film &amp; video</v>
      </c>
      <c r="R363" t="str">
        <f t="shared" si="34"/>
        <v>documentary</v>
      </c>
      <c r="S363" s="10">
        <f t="shared" si="35"/>
        <v>41936.001226851848</v>
      </c>
      <c r="T363" s="10">
        <f t="shared" si="36"/>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1"/>
        <v>1.2415933781686497</v>
      </c>
      <c r="P364" s="6">
        <f t="shared" si="32"/>
        <v>139.53488372093022</v>
      </c>
      <c r="Q364" t="str">
        <f t="shared" si="33"/>
        <v>film &amp; video</v>
      </c>
      <c r="R364" t="str">
        <f t="shared" si="34"/>
        <v>documentary</v>
      </c>
      <c r="S364" s="10">
        <f t="shared" si="35"/>
        <v>41837.210543981484</v>
      </c>
      <c r="T364" s="10">
        <f t="shared" si="36"/>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1"/>
        <v>1.0133333333333334</v>
      </c>
      <c r="P365" s="6">
        <f t="shared" si="32"/>
        <v>347.84615384615387</v>
      </c>
      <c r="Q365" t="str">
        <f t="shared" si="33"/>
        <v>film &amp; video</v>
      </c>
      <c r="R365" t="str">
        <f t="shared" si="34"/>
        <v>documentary</v>
      </c>
      <c r="S365" s="10">
        <f t="shared" si="35"/>
        <v>40255.744629629626</v>
      </c>
      <c r="T365" s="10">
        <f t="shared" si="36"/>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1"/>
        <v>1.1016142857142857</v>
      </c>
      <c r="P366" s="6">
        <f t="shared" si="32"/>
        <v>68.24159292035398</v>
      </c>
      <c r="Q366" t="str">
        <f t="shared" si="33"/>
        <v>film &amp; video</v>
      </c>
      <c r="R366" t="str">
        <f t="shared" si="34"/>
        <v>documentary</v>
      </c>
      <c r="S366" s="10">
        <f t="shared" si="35"/>
        <v>41780.859629629631</v>
      </c>
      <c r="T366" s="10">
        <f t="shared" si="36"/>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1"/>
        <v>1.0397333333333334</v>
      </c>
      <c r="P367" s="6">
        <f t="shared" si="32"/>
        <v>239.93846153846152</v>
      </c>
      <c r="Q367" t="str">
        <f t="shared" si="33"/>
        <v>film &amp; video</v>
      </c>
      <c r="R367" t="str">
        <f t="shared" si="34"/>
        <v>documentary</v>
      </c>
      <c r="S367" s="10">
        <f t="shared" si="35"/>
        <v>41668.606469907405</v>
      </c>
      <c r="T367" s="10">
        <f t="shared" si="36"/>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1"/>
        <v>1.013157894736842</v>
      </c>
      <c r="P368" s="6">
        <f t="shared" si="32"/>
        <v>287.31343283582089</v>
      </c>
      <c r="Q368" t="str">
        <f t="shared" si="33"/>
        <v>film &amp; video</v>
      </c>
      <c r="R368" t="str">
        <f t="shared" si="34"/>
        <v>documentary</v>
      </c>
      <c r="S368" s="10">
        <f t="shared" si="35"/>
        <v>41019.793032407404</v>
      </c>
      <c r="T368" s="10">
        <f t="shared" si="36"/>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1"/>
        <v>1.033501</v>
      </c>
      <c r="P369" s="6">
        <f t="shared" si="32"/>
        <v>86.84882352941176</v>
      </c>
      <c r="Q369" t="str">
        <f t="shared" si="33"/>
        <v>film &amp; video</v>
      </c>
      <c r="R369" t="str">
        <f t="shared" si="34"/>
        <v>documentary</v>
      </c>
      <c r="S369" s="10">
        <f t="shared" si="35"/>
        <v>41355.577291666668</v>
      </c>
      <c r="T369" s="10">
        <f t="shared" si="36"/>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1"/>
        <v>1.04112</v>
      </c>
      <c r="P370" s="6">
        <f t="shared" si="32"/>
        <v>81.84905660377359</v>
      </c>
      <c r="Q370" t="str">
        <f t="shared" si="33"/>
        <v>film &amp; video</v>
      </c>
      <c r="R370" t="str">
        <f t="shared" si="34"/>
        <v>documentary</v>
      </c>
      <c r="S370" s="10">
        <f t="shared" si="35"/>
        <v>42043.605578703704</v>
      </c>
      <c r="T370" s="10">
        <f t="shared" si="36"/>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1"/>
        <v>1.1015569230769231</v>
      </c>
      <c r="P371" s="6">
        <f t="shared" si="32"/>
        <v>42.874970059880241</v>
      </c>
      <c r="Q371" t="str">
        <f t="shared" si="33"/>
        <v>film &amp; video</v>
      </c>
      <c r="R371" t="str">
        <f t="shared" si="34"/>
        <v>documentary</v>
      </c>
      <c r="S371" s="10">
        <f t="shared" si="35"/>
        <v>40893.551724537036</v>
      </c>
      <c r="T371" s="10">
        <f t="shared" si="36"/>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1"/>
        <v>1.2202</v>
      </c>
      <c r="P372" s="6">
        <f t="shared" si="32"/>
        <v>709.41860465116281</v>
      </c>
      <c r="Q372" t="str">
        <f t="shared" si="33"/>
        <v>film &amp; video</v>
      </c>
      <c r="R372" t="str">
        <f t="shared" si="34"/>
        <v>documentary</v>
      </c>
      <c r="S372" s="10">
        <f t="shared" si="35"/>
        <v>42711.795138888891</v>
      </c>
      <c r="T372" s="10">
        <f t="shared" si="36"/>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1"/>
        <v>1.1416866666666667</v>
      </c>
      <c r="P373" s="6">
        <f t="shared" si="32"/>
        <v>161.25517890772127</v>
      </c>
      <c r="Q373" t="str">
        <f t="shared" si="33"/>
        <v>film &amp; video</v>
      </c>
      <c r="R373" t="str">
        <f t="shared" si="34"/>
        <v>documentary</v>
      </c>
      <c r="S373" s="10">
        <f t="shared" si="35"/>
        <v>41261.767812500002</v>
      </c>
      <c r="T373" s="10">
        <f t="shared" si="36"/>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1"/>
        <v>1.2533333333333334</v>
      </c>
      <c r="P374" s="6">
        <f t="shared" si="32"/>
        <v>41.777777777777779</v>
      </c>
      <c r="Q374" t="str">
        <f t="shared" si="33"/>
        <v>film &amp; video</v>
      </c>
      <c r="R374" t="str">
        <f t="shared" si="34"/>
        <v>documentary</v>
      </c>
      <c r="S374" s="10">
        <f t="shared" si="35"/>
        <v>42425.576898148152</v>
      </c>
      <c r="T374" s="10">
        <f t="shared" si="36"/>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1"/>
        <v>1.0666666666666667</v>
      </c>
      <c r="P375" s="6">
        <f t="shared" si="32"/>
        <v>89.887640449438209</v>
      </c>
      <c r="Q375" t="str">
        <f t="shared" si="33"/>
        <v>film &amp; video</v>
      </c>
      <c r="R375" t="str">
        <f t="shared" si="34"/>
        <v>documentary</v>
      </c>
      <c r="S375" s="10">
        <f t="shared" si="35"/>
        <v>41078.91201388889</v>
      </c>
      <c r="T375" s="10">
        <f t="shared" si="36"/>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1"/>
        <v>1.3065</v>
      </c>
      <c r="P376" s="6">
        <f t="shared" si="32"/>
        <v>45.051724137931032</v>
      </c>
      <c r="Q376" t="str">
        <f t="shared" si="33"/>
        <v>film &amp; video</v>
      </c>
      <c r="R376" t="str">
        <f t="shared" si="34"/>
        <v>documentary</v>
      </c>
      <c r="S376" s="10">
        <f t="shared" si="35"/>
        <v>40757.889247685183</v>
      </c>
      <c r="T376" s="10">
        <f t="shared" si="36"/>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1"/>
        <v>1.2</v>
      </c>
      <c r="P377" s="6">
        <f t="shared" si="32"/>
        <v>42.857142857142854</v>
      </c>
      <c r="Q377" t="str">
        <f t="shared" si="33"/>
        <v>film &amp; video</v>
      </c>
      <c r="R377" t="str">
        <f t="shared" si="34"/>
        <v>documentary</v>
      </c>
      <c r="S377" s="10">
        <f t="shared" si="35"/>
        <v>41657.985081018516</v>
      </c>
      <c r="T377" s="10">
        <f t="shared" si="36"/>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1"/>
        <v>1.0595918367346939</v>
      </c>
      <c r="P378" s="6">
        <f t="shared" si="32"/>
        <v>54.083333333333336</v>
      </c>
      <c r="Q378" t="str">
        <f t="shared" si="33"/>
        <v>film &amp; video</v>
      </c>
      <c r="R378" t="str">
        <f t="shared" si="34"/>
        <v>documentary</v>
      </c>
      <c r="S378" s="10">
        <f t="shared" si="35"/>
        <v>42576.452731481477</v>
      </c>
      <c r="T378" s="10">
        <f t="shared" si="36"/>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1"/>
        <v>1.1439999999999999</v>
      </c>
      <c r="P379" s="6">
        <f t="shared" si="32"/>
        <v>103.21804511278195</v>
      </c>
      <c r="Q379" t="str">
        <f t="shared" si="33"/>
        <v>film &amp; video</v>
      </c>
      <c r="R379" t="str">
        <f t="shared" si="34"/>
        <v>documentary</v>
      </c>
      <c r="S379" s="10">
        <f t="shared" si="35"/>
        <v>42292.250787037032</v>
      </c>
      <c r="T379" s="10">
        <f t="shared" si="36"/>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1"/>
        <v>1.1176666666666666</v>
      </c>
      <c r="P380" s="6">
        <f t="shared" si="32"/>
        <v>40.397590361445786</v>
      </c>
      <c r="Q380" t="str">
        <f t="shared" si="33"/>
        <v>film &amp; video</v>
      </c>
      <c r="R380" t="str">
        <f t="shared" si="34"/>
        <v>documentary</v>
      </c>
      <c r="S380" s="10">
        <f t="shared" si="35"/>
        <v>42370.571851851855</v>
      </c>
      <c r="T380" s="10">
        <f t="shared" si="36"/>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1"/>
        <v>1.1608000000000001</v>
      </c>
      <c r="P381" s="6">
        <f t="shared" si="32"/>
        <v>116.85906040268456</v>
      </c>
      <c r="Q381" t="str">
        <f t="shared" si="33"/>
        <v>film &amp; video</v>
      </c>
      <c r="R381" t="str">
        <f t="shared" si="34"/>
        <v>documentary</v>
      </c>
      <c r="S381" s="10">
        <f t="shared" si="35"/>
        <v>40987.688333333332</v>
      </c>
      <c r="T381" s="10">
        <f t="shared" si="36"/>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1"/>
        <v>1.415</v>
      </c>
      <c r="P382" s="6">
        <f t="shared" si="32"/>
        <v>115.51020408163265</v>
      </c>
      <c r="Q382" t="str">
        <f t="shared" si="33"/>
        <v>film &amp; video</v>
      </c>
      <c r="R382" t="str">
        <f t="shared" si="34"/>
        <v>documentary</v>
      </c>
      <c r="S382" s="10">
        <f t="shared" si="35"/>
        <v>42367.719814814816</v>
      </c>
      <c r="T382" s="10">
        <f t="shared" si="36"/>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1"/>
        <v>1.0472999999999999</v>
      </c>
      <c r="P383" s="6">
        <f t="shared" si="32"/>
        <v>104.31274900398407</v>
      </c>
      <c r="Q383" t="str">
        <f t="shared" si="33"/>
        <v>film &amp; video</v>
      </c>
      <c r="R383" t="str">
        <f t="shared" si="34"/>
        <v>documentary</v>
      </c>
      <c r="S383" s="10">
        <f t="shared" si="35"/>
        <v>41085.698113425926</v>
      </c>
      <c r="T383" s="10">
        <f t="shared" si="36"/>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1"/>
        <v>2.5583333333333331</v>
      </c>
      <c r="P384" s="6">
        <f t="shared" si="32"/>
        <v>69.772727272727266</v>
      </c>
      <c r="Q384" t="str">
        <f t="shared" si="33"/>
        <v>film &amp; video</v>
      </c>
      <c r="R384" t="str">
        <f t="shared" si="34"/>
        <v>documentary</v>
      </c>
      <c r="S384" s="10">
        <f t="shared" si="35"/>
        <v>41144.709490740745</v>
      </c>
      <c r="T384" s="10">
        <f t="shared" si="36"/>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1"/>
        <v>2.0670670670670672</v>
      </c>
      <c r="P385" s="6">
        <f t="shared" si="32"/>
        <v>43.020833333333336</v>
      </c>
      <c r="Q385" t="str">
        <f t="shared" si="33"/>
        <v>film &amp; video</v>
      </c>
      <c r="R385" t="str">
        <f t="shared" si="34"/>
        <v>documentary</v>
      </c>
      <c r="S385" s="10">
        <f t="shared" si="35"/>
        <v>41755.117581018516</v>
      </c>
      <c r="T385" s="10">
        <f t="shared" si="36"/>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1"/>
        <v>1.1210500000000001</v>
      </c>
      <c r="P386" s="6">
        <f t="shared" si="32"/>
        <v>58.540469973890339</v>
      </c>
      <c r="Q386" t="str">
        <f t="shared" si="33"/>
        <v>film &amp; video</v>
      </c>
      <c r="R386" t="str">
        <f t="shared" si="34"/>
        <v>documentary</v>
      </c>
      <c r="S386" s="10">
        <f t="shared" si="35"/>
        <v>41980.781793981485</v>
      </c>
      <c r="T386" s="10">
        <f t="shared" si="36"/>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7">E387/D387</f>
        <v>1.05982</v>
      </c>
      <c r="P387" s="6">
        <f t="shared" ref="P387:P450" si="38">IFERROR(E387/L387,0)</f>
        <v>111.79535864978902</v>
      </c>
      <c r="Q387" t="str">
        <f t="shared" ref="Q387:Q450" si="39">LEFT(N387,SEARCH("/",N387)-1)</f>
        <v>film &amp; video</v>
      </c>
      <c r="R387" t="str">
        <f t="shared" ref="R387:R450" si="40">RIGHT(N387,LEN(N387)-SEARCH("/",N387))</f>
        <v>documentary</v>
      </c>
      <c r="S387" s="10">
        <f t="shared" ref="S387:S450" si="41">(((J387/60)/60)/24+DATE(1970,1,1))</f>
        <v>41934.584502314814</v>
      </c>
      <c r="T387" s="10">
        <f t="shared" ref="T387:T450" si="42">(((I387/60)/60)/24+DATE(1970,1,1))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7"/>
        <v>1.0016666666666667</v>
      </c>
      <c r="P388" s="6">
        <f t="shared" si="38"/>
        <v>46.230769230769234</v>
      </c>
      <c r="Q388" t="str">
        <f t="shared" si="39"/>
        <v>film &amp; video</v>
      </c>
      <c r="R388" t="str">
        <f t="shared" si="40"/>
        <v>documentary</v>
      </c>
      <c r="S388" s="10">
        <f t="shared" si="41"/>
        <v>42211.951284722221</v>
      </c>
      <c r="T388" s="10">
        <f t="shared" si="42"/>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7"/>
        <v>2.1398947368421051</v>
      </c>
      <c r="P389" s="6">
        <f t="shared" si="38"/>
        <v>144.69039145907473</v>
      </c>
      <c r="Q389" t="str">
        <f t="shared" si="39"/>
        <v>film &amp; video</v>
      </c>
      <c r="R389" t="str">
        <f t="shared" si="40"/>
        <v>documentary</v>
      </c>
      <c r="S389" s="10">
        <f t="shared" si="41"/>
        <v>42200.67659722222</v>
      </c>
      <c r="T389" s="10">
        <f t="shared" si="42"/>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7"/>
        <v>1.2616000000000001</v>
      </c>
      <c r="P390" s="6">
        <f t="shared" si="38"/>
        <v>88.845070422535215</v>
      </c>
      <c r="Q390" t="str">
        <f t="shared" si="39"/>
        <v>film &amp; video</v>
      </c>
      <c r="R390" t="str">
        <f t="shared" si="40"/>
        <v>documentary</v>
      </c>
      <c r="S390" s="10">
        <f t="shared" si="41"/>
        <v>42549.076157407413</v>
      </c>
      <c r="T390" s="10">
        <f t="shared" si="42"/>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7"/>
        <v>1.8153547058823529</v>
      </c>
      <c r="P391" s="6">
        <f t="shared" si="38"/>
        <v>81.75107284768211</v>
      </c>
      <c r="Q391" t="str">
        <f t="shared" si="39"/>
        <v>film &amp; video</v>
      </c>
      <c r="R391" t="str">
        <f t="shared" si="40"/>
        <v>documentary</v>
      </c>
      <c r="S391" s="10">
        <f t="shared" si="41"/>
        <v>41674.063078703701</v>
      </c>
      <c r="T391" s="10">
        <f t="shared" si="42"/>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7"/>
        <v>1</v>
      </c>
      <c r="P392" s="6">
        <f t="shared" si="38"/>
        <v>71.428571428571431</v>
      </c>
      <c r="Q392" t="str">
        <f t="shared" si="39"/>
        <v>film &amp; video</v>
      </c>
      <c r="R392" t="str">
        <f t="shared" si="40"/>
        <v>documentary</v>
      </c>
      <c r="S392" s="10">
        <f t="shared" si="41"/>
        <v>42112.036712962959</v>
      </c>
      <c r="T392" s="10">
        <f t="shared" si="42"/>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7"/>
        <v>1.0061</v>
      </c>
      <c r="P393" s="6">
        <f t="shared" si="38"/>
        <v>104.25906735751295</v>
      </c>
      <c r="Q393" t="str">
        <f t="shared" si="39"/>
        <v>film &amp; video</v>
      </c>
      <c r="R393" t="str">
        <f t="shared" si="40"/>
        <v>documentary</v>
      </c>
      <c r="S393" s="10">
        <f t="shared" si="41"/>
        <v>40865.042256944449</v>
      </c>
      <c r="T393" s="10">
        <f t="shared" si="42"/>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7"/>
        <v>1.009027027027027</v>
      </c>
      <c r="P394" s="6">
        <f t="shared" si="38"/>
        <v>90.616504854368927</v>
      </c>
      <c r="Q394" t="str">
        <f t="shared" si="39"/>
        <v>film &amp; video</v>
      </c>
      <c r="R394" t="str">
        <f t="shared" si="40"/>
        <v>documentary</v>
      </c>
      <c r="S394" s="10">
        <f t="shared" si="41"/>
        <v>40763.717256944445</v>
      </c>
      <c r="T394" s="10">
        <f t="shared" si="42"/>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7"/>
        <v>1.10446</v>
      </c>
      <c r="P395" s="6">
        <f t="shared" si="38"/>
        <v>157.33048433048432</v>
      </c>
      <c r="Q395" t="str">
        <f t="shared" si="39"/>
        <v>film &amp; video</v>
      </c>
      <c r="R395" t="str">
        <f t="shared" si="40"/>
        <v>documentary</v>
      </c>
      <c r="S395" s="10">
        <f t="shared" si="41"/>
        <v>41526.708935185183</v>
      </c>
      <c r="T395" s="10">
        <f t="shared" si="42"/>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7"/>
        <v>1.118936170212766</v>
      </c>
      <c r="P396" s="6">
        <f t="shared" si="38"/>
        <v>105.18</v>
      </c>
      <c r="Q396" t="str">
        <f t="shared" si="39"/>
        <v>film &amp; video</v>
      </c>
      <c r="R396" t="str">
        <f t="shared" si="40"/>
        <v>documentary</v>
      </c>
      <c r="S396" s="10">
        <f t="shared" si="41"/>
        <v>42417.818078703705</v>
      </c>
      <c r="T396" s="10">
        <f t="shared" si="42"/>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7"/>
        <v>1.0804450000000001</v>
      </c>
      <c r="P397" s="6">
        <f t="shared" si="38"/>
        <v>58.719836956521746</v>
      </c>
      <c r="Q397" t="str">
        <f t="shared" si="39"/>
        <v>film &amp; video</v>
      </c>
      <c r="R397" t="str">
        <f t="shared" si="40"/>
        <v>documentary</v>
      </c>
      <c r="S397" s="10">
        <f t="shared" si="41"/>
        <v>40990.909259259257</v>
      </c>
      <c r="T397" s="10">
        <f t="shared" si="42"/>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7"/>
        <v>1.0666666666666667</v>
      </c>
      <c r="P398" s="6">
        <f t="shared" si="38"/>
        <v>81.632653061224488</v>
      </c>
      <c r="Q398" t="str">
        <f t="shared" si="39"/>
        <v>film &amp; video</v>
      </c>
      <c r="R398" t="str">
        <f t="shared" si="40"/>
        <v>documentary</v>
      </c>
      <c r="S398" s="10">
        <f t="shared" si="41"/>
        <v>41082.564884259256</v>
      </c>
      <c r="T398" s="10">
        <f t="shared" si="42"/>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7"/>
        <v>1.0390027322404372</v>
      </c>
      <c r="P399" s="6">
        <f t="shared" si="38"/>
        <v>56.460043668122275</v>
      </c>
      <c r="Q399" t="str">
        <f t="shared" si="39"/>
        <v>film &amp; video</v>
      </c>
      <c r="R399" t="str">
        <f t="shared" si="40"/>
        <v>documentary</v>
      </c>
      <c r="S399" s="10">
        <f t="shared" si="41"/>
        <v>40379.776435185187</v>
      </c>
      <c r="T399" s="10">
        <f t="shared" si="42"/>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7"/>
        <v>1.2516</v>
      </c>
      <c r="P400" s="6">
        <f t="shared" si="38"/>
        <v>140.1044776119403</v>
      </c>
      <c r="Q400" t="str">
        <f t="shared" si="39"/>
        <v>film &amp; video</v>
      </c>
      <c r="R400" t="str">
        <f t="shared" si="40"/>
        <v>documentary</v>
      </c>
      <c r="S400" s="10">
        <f t="shared" si="41"/>
        <v>42078.793124999997</v>
      </c>
      <c r="T400" s="10">
        <f t="shared" si="42"/>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7"/>
        <v>1.0680499999999999</v>
      </c>
      <c r="P401" s="6">
        <f t="shared" si="38"/>
        <v>224.85263157894738</v>
      </c>
      <c r="Q401" t="str">
        <f t="shared" si="39"/>
        <v>film &amp; video</v>
      </c>
      <c r="R401" t="str">
        <f t="shared" si="40"/>
        <v>documentary</v>
      </c>
      <c r="S401" s="10">
        <f t="shared" si="41"/>
        <v>42687.875775462962</v>
      </c>
      <c r="T401" s="10">
        <f t="shared" si="42"/>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7"/>
        <v>1.1230249999999999</v>
      </c>
      <c r="P402" s="6">
        <f t="shared" si="38"/>
        <v>181.13306451612902</v>
      </c>
      <c r="Q402" t="str">
        <f t="shared" si="39"/>
        <v>film &amp; video</v>
      </c>
      <c r="R402" t="str">
        <f t="shared" si="40"/>
        <v>documentary</v>
      </c>
      <c r="S402" s="10">
        <f t="shared" si="41"/>
        <v>41745.635960648149</v>
      </c>
      <c r="T402" s="10">
        <f t="shared" si="42"/>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7"/>
        <v>1.0381199999999999</v>
      </c>
      <c r="P403" s="6">
        <f t="shared" si="38"/>
        <v>711.04109589041093</v>
      </c>
      <c r="Q403" t="str">
        <f t="shared" si="39"/>
        <v>film &amp; video</v>
      </c>
      <c r="R403" t="str">
        <f t="shared" si="40"/>
        <v>documentary</v>
      </c>
      <c r="S403" s="10">
        <f t="shared" si="41"/>
        <v>40732.842245370368</v>
      </c>
      <c r="T403" s="10">
        <f t="shared" si="42"/>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7"/>
        <v>1.4165000000000001</v>
      </c>
      <c r="P404" s="6">
        <f t="shared" si="38"/>
        <v>65.883720930232556</v>
      </c>
      <c r="Q404" t="str">
        <f t="shared" si="39"/>
        <v>film &amp; video</v>
      </c>
      <c r="R404" t="str">
        <f t="shared" si="40"/>
        <v>documentary</v>
      </c>
      <c r="S404" s="10">
        <f t="shared" si="41"/>
        <v>42292.539548611108</v>
      </c>
      <c r="T404" s="10">
        <f t="shared" si="42"/>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7"/>
        <v>1.0526</v>
      </c>
      <c r="P405" s="6">
        <f t="shared" si="38"/>
        <v>75.185714285714283</v>
      </c>
      <c r="Q405" t="str">
        <f t="shared" si="39"/>
        <v>film &amp; video</v>
      </c>
      <c r="R405" t="str">
        <f t="shared" si="40"/>
        <v>documentary</v>
      </c>
      <c r="S405" s="10">
        <f t="shared" si="41"/>
        <v>40718.310659722221</v>
      </c>
      <c r="T405" s="10">
        <f t="shared" si="42"/>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7"/>
        <v>1.0309142857142857</v>
      </c>
      <c r="P406" s="6">
        <f t="shared" si="38"/>
        <v>133.14391143911439</v>
      </c>
      <c r="Q406" t="str">
        <f t="shared" si="39"/>
        <v>film &amp; video</v>
      </c>
      <c r="R406" t="str">
        <f t="shared" si="40"/>
        <v>documentary</v>
      </c>
      <c r="S406" s="10">
        <f t="shared" si="41"/>
        <v>41646.628032407411</v>
      </c>
      <c r="T406" s="10">
        <f t="shared" si="42"/>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7"/>
        <v>1.0765957446808512</v>
      </c>
      <c r="P407" s="6">
        <f t="shared" si="38"/>
        <v>55.2</v>
      </c>
      <c r="Q407" t="str">
        <f t="shared" si="39"/>
        <v>film &amp; video</v>
      </c>
      <c r="R407" t="str">
        <f t="shared" si="40"/>
        <v>documentary</v>
      </c>
      <c r="S407" s="10">
        <f t="shared" si="41"/>
        <v>41674.08494212963</v>
      </c>
      <c r="T407" s="10">
        <f t="shared" si="42"/>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7"/>
        <v>1.0770464285714285</v>
      </c>
      <c r="P408" s="6">
        <f t="shared" si="38"/>
        <v>86.163714285714292</v>
      </c>
      <c r="Q408" t="str">
        <f t="shared" si="39"/>
        <v>film &amp; video</v>
      </c>
      <c r="R408" t="str">
        <f t="shared" si="40"/>
        <v>documentary</v>
      </c>
      <c r="S408" s="10">
        <f t="shared" si="41"/>
        <v>40638.162465277775</v>
      </c>
      <c r="T408" s="10">
        <f t="shared" si="42"/>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7"/>
        <v>1.0155000000000001</v>
      </c>
      <c r="P409" s="6">
        <f t="shared" si="38"/>
        <v>92.318181818181813</v>
      </c>
      <c r="Q409" t="str">
        <f t="shared" si="39"/>
        <v>film &amp; video</v>
      </c>
      <c r="R409" t="str">
        <f t="shared" si="40"/>
        <v>documentary</v>
      </c>
      <c r="S409" s="10">
        <f t="shared" si="41"/>
        <v>40806.870949074073</v>
      </c>
      <c r="T409" s="10">
        <f t="shared" si="42"/>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7"/>
        <v>1.0143766666666667</v>
      </c>
      <c r="P410" s="6">
        <f t="shared" si="38"/>
        <v>160.16473684210527</v>
      </c>
      <c r="Q410" t="str">
        <f t="shared" si="39"/>
        <v>film &amp; video</v>
      </c>
      <c r="R410" t="str">
        <f t="shared" si="40"/>
        <v>documentary</v>
      </c>
      <c r="S410" s="10">
        <f t="shared" si="41"/>
        <v>41543.735995370371</v>
      </c>
      <c r="T410" s="10">
        <f t="shared" si="42"/>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7"/>
        <v>1.3680000000000001</v>
      </c>
      <c r="P411" s="6">
        <f t="shared" si="38"/>
        <v>45.6</v>
      </c>
      <c r="Q411" t="str">
        <f t="shared" si="39"/>
        <v>film &amp; video</v>
      </c>
      <c r="R411" t="str">
        <f t="shared" si="40"/>
        <v>documentary</v>
      </c>
      <c r="S411" s="10">
        <f t="shared" si="41"/>
        <v>42543.862777777773</v>
      </c>
      <c r="T411" s="10">
        <f t="shared" si="42"/>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7"/>
        <v>1.2829999999999999</v>
      </c>
      <c r="P412" s="6">
        <f t="shared" si="38"/>
        <v>183.28571428571428</v>
      </c>
      <c r="Q412" t="str">
        <f t="shared" si="39"/>
        <v>film &amp; video</v>
      </c>
      <c r="R412" t="str">
        <f t="shared" si="40"/>
        <v>documentary</v>
      </c>
      <c r="S412" s="10">
        <f t="shared" si="41"/>
        <v>42113.981446759266</v>
      </c>
      <c r="T412" s="10">
        <f t="shared" si="42"/>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7"/>
        <v>1.0105</v>
      </c>
      <c r="P413" s="6">
        <f t="shared" si="38"/>
        <v>125.78838174273859</v>
      </c>
      <c r="Q413" t="str">
        <f t="shared" si="39"/>
        <v>film &amp; video</v>
      </c>
      <c r="R413" t="str">
        <f t="shared" si="40"/>
        <v>documentary</v>
      </c>
      <c r="S413" s="10">
        <f t="shared" si="41"/>
        <v>41598.17597222222</v>
      </c>
      <c r="T413" s="10">
        <f t="shared" si="42"/>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7"/>
        <v>1.2684</v>
      </c>
      <c r="P414" s="6">
        <f t="shared" si="38"/>
        <v>57.654545454545456</v>
      </c>
      <c r="Q414" t="str">
        <f t="shared" si="39"/>
        <v>film &amp; video</v>
      </c>
      <c r="R414" t="str">
        <f t="shared" si="40"/>
        <v>documentary</v>
      </c>
      <c r="S414" s="10">
        <f t="shared" si="41"/>
        <v>41099.742800925924</v>
      </c>
      <c r="T414" s="10">
        <f t="shared" si="42"/>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7"/>
        <v>1.0508593749999999</v>
      </c>
      <c r="P415" s="6">
        <f t="shared" si="38"/>
        <v>78.660818713450297</v>
      </c>
      <c r="Q415" t="str">
        <f t="shared" si="39"/>
        <v>film &amp; video</v>
      </c>
      <c r="R415" t="str">
        <f t="shared" si="40"/>
        <v>documentary</v>
      </c>
      <c r="S415" s="10">
        <f t="shared" si="41"/>
        <v>41079.877442129626</v>
      </c>
      <c r="T415" s="10">
        <f t="shared" si="42"/>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7"/>
        <v>1.0285405405405406</v>
      </c>
      <c r="P416" s="6">
        <f t="shared" si="38"/>
        <v>91.480769230769226</v>
      </c>
      <c r="Q416" t="str">
        <f t="shared" si="39"/>
        <v>film &amp; video</v>
      </c>
      <c r="R416" t="str">
        <f t="shared" si="40"/>
        <v>documentary</v>
      </c>
      <c r="S416" s="10">
        <f t="shared" si="41"/>
        <v>41529.063252314816</v>
      </c>
      <c r="T416" s="10">
        <f t="shared" si="42"/>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7"/>
        <v>1.0214714285714286</v>
      </c>
      <c r="P417" s="6">
        <f t="shared" si="38"/>
        <v>68.09809523809524</v>
      </c>
      <c r="Q417" t="str">
        <f t="shared" si="39"/>
        <v>film &amp; video</v>
      </c>
      <c r="R417" t="str">
        <f t="shared" si="40"/>
        <v>documentary</v>
      </c>
      <c r="S417" s="10">
        <f t="shared" si="41"/>
        <v>41904.851875</v>
      </c>
      <c r="T417" s="10">
        <f t="shared" si="42"/>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7"/>
        <v>1.2021700000000002</v>
      </c>
      <c r="P418" s="6">
        <f t="shared" si="38"/>
        <v>48.086800000000004</v>
      </c>
      <c r="Q418" t="str">
        <f t="shared" si="39"/>
        <v>film &amp; video</v>
      </c>
      <c r="R418" t="str">
        <f t="shared" si="40"/>
        <v>documentary</v>
      </c>
      <c r="S418" s="10">
        <f t="shared" si="41"/>
        <v>41648.396192129629</v>
      </c>
      <c r="T418" s="10">
        <f t="shared" si="42"/>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7"/>
        <v>1.0024761904761905</v>
      </c>
      <c r="P419" s="6">
        <f t="shared" si="38"/>
        <v>202.42307692307693</v>
      </c>
      <c r="Q419" t="str">
        <f t="shared" si="39"/>
        <v>film &amp; video</v>
      </c>
      <c r="R419" t="str">
        <f t="shared" si="40"/>
        <v>documentary</v>
      </c>
      <c r="S419" s="10">
        <f t="shared" si="41"/>
        <v>41360.970601851855</v>
      </c>
      <c r="T419" s="10">
        <f t="shared" si="42"/>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7"/>
        <v>1.0063392857142857</v>
      </c>
      <c r="P420" s="6">
        <f t="shared" si="38"/>
        <v>216.75</v>
      </c>
      <c r="Q420" t="str">
        <f t="shared" si="39"/>
        <v>film &amp; video</v>
      </c>
      <c r="R420" t="str">
        <f t="shared" si="40"/>
        <v>documentary</v>
      </c>
      <c r="S420" s="10">
        <f t="shared" si="41"/>
        <v>42178.282372685186</v>
      </c>
      <c r="T420" s="10">
        <f t="shared" si="42"/>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7"/>
        <v>1.004375</v>
      </c>
      <c r="P421" s="6">
        <f t="shared" si="38"/>
        <v>110.06849315068493</v>
      </c>
      <c r="Q421" t="str">
        <f t="shared" si="39"/>
        <v>film &amp; video</v>
      </c>
      <c r="R421" t="str">
        <f t="shared" si="40"/>
        <v>documentary</v>
      </c>
      <c r="S421" s="10">
        <f t="shared" si="41"/>
        <v>41394.842442129629</v>
      </c>
      <c r="T421" s="10">
        <f t="shared" si="42"/>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7"/>
        <v>4.3939393939393936E-3</v>
      </c>
      <c r="P422" s="6">
        <f t="shared" si="38"/>
        <v>4.833333333333333</v>
      </c>
      <c r="Q422" t="str">
        <f t="shared" si="39"/>
        <v>film &amp; video</v>
      </c>
      <c r="R422" t="str">
        <f t="shared" si="40"/>
        <v>animation</v>
      </c>
      <c r="S422" s="10">
        <f t="shared" si="41"/>
        <v>41682.23646990741</v>
      </c>
      <c r="T422" s="10">
        <f t="shared" si="42"/>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7"/>
        <v>2.0066666666666667E-2</v>
      </c>
      <c r="P423" s="6">
        <f t="shared" si="38"/>
        <v>50.166666666666664</v>
      </c>
      <c r="Q423" t="str">
        <f t="shared" si="39"/>
        <v>film &amp; video</v>
      </c>
      <c r="R423" t="str">
        <f t="shared" si="40"/>
        <v>animation</v>
      </c>
      <c r="S423" s="10">
        <f t="shared" si="41"/>
        <v>42177.491388888884</v>
      </c>
      <c r="T423" s="10">
        <f t="shared" si="42"/>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7"/>
        <v>1.0749999999999999E-2</v>
      </c>
      <c r="P424" s="6">
        <f t="shared" si="38"/>
        <v>35.833333333333336</v>
      </c>
      <c r="Q424" t="str">
        <f t="shared" si="39"/>
        <v>film &amp; video</v>
      </c>
      <c r="R424" t="str">
        <f t="shared" si="40"/>
        <v>animation</v>
      </c>
      <c r="S424" s="10">
        <f t="shared" si="41"/>
        <v>41863.260381944441</v>
      </c>
      <c r="T424" s="10">
        <f t="shared" si="42"/>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7"/>
        <v>7.6499999999999997E-3</v>
      </c>
      <c r="P425" s="6">
        <f t="shared" si="38"/>
        <v>11.76923076923077</v>
      </c>
      <c r="Q425" t="str">
        <f t="shared" si="39"/>
        <v>film &amp; video</v>
      </c>
      <c r="R425" t="str">
        <f t="shared" si="40"/>
        <v>animation</v>
      </c>
      <c r="S425" s="10">
        <f t="shared" si="41"/>
        <v>41400.92627314815</v>
      </c>
      <c r="T425" s="10">
        <f t="shared" si="42"/>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7"/>
        <v>6.7966666666666675E-2</v>
      </c>
      <c r="P426" s="6">
        <f t="shared" si="38"/>
        <v>40.78</v>
      </c>
      <c r="Q426" t="str">
        <f t="shared" si="39"/>
        <v>film &amp; video</v>
      </c>
      <c r="R426" t="str">
        <f t="shared" si="40"/>
        <v>animation</v>
      </c>
      <c r="S426" s="10">
        <f t="shared" si="41"/>
        <v>40934.376145833332</v>
      </c>
      <c r="T426" s="10">
        <f t="shared" si="42"/>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7"/>
        <v>1.2E-4</v>
      </c>
      <c r="P427" s="6">
        <f t="shared" si="38"/>
        <v>3</v>
      </c>
      <c r="Q427" t="str">
        <f t="shared" si="39"/>
        <v>film &amp; video</v>
      </c>
      <c r="R427" t="str">
        <f t="shared" si="40"/>
        <v>animation</v>
      </c>
      <c r="S427" s="10">
        <f t="shared" si="41"/>
        <v>42275.861157407402</v>
      </c>
      <c r="T427" s="10">
        <f t="shared" si="42"/>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7"/>
        <v>1.3299999999999999E-2</v>
      </c>
      <c r="P428" s="6">
        <f t="shared" si="38"/>
        <v>16.625</v>
      </c>
      <c r="Q428" t="str">
        <f t="shared" si="39"/>
        <v>film &amp; video</v>
      </c>
      <c r="R428" t="str">
        <f t="shared" si="40"/>
        <v>animation</v>
      </c>
      <c r="S428" s="10">
        <f t="shared" si="41"/>
        <v>42400.711967592593</v>
      </c>
      <c r="T428" s="10">
        <f t="shared" si="42"/>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7"/>
        <v>0</v>
      </c>
      <c r="P429" s="6">
        <f t="shared" si="38"/>
        <v>0</v>
      </c>
      <c r="Q429" t="str">
        <f t="shared" si="39"/>
        <v>film &amp; video</v>
      </c>
      <c r="R429" t="str">
        <f t="shared" si="40"/>
        <v>animation</v>
      </c>
      <c r="S429" s="10">
        <f t="shared" si="41"/>
        <v>42285.909027777772</v>
      </c>
      <c r="T429" s="10">
        <f t="shared" si="42"/>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7"/>
        <v>5.6333333333333332E-2</v>
      </c>
      <c r="P430" s="6">
        <f t="shared" si="38"/>
        <v>52</v>
      </c>
      <c r="Q430" t="str">
        <f t="shared" si="39"/>
        <v>film &amp; video</v>
      </c>
      <c r="R430" t="str">
        <f t="shared" si="40"/>
        <v>animation</v>
      </c>
      <c r="S430" s="10">
        <f t="shared" si="41"/>
        <v>41778.766724537039</v>
      </c>
      <c r="T430" s="10">
        <f t="shared" si="42"/>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7"/>
        <v>0</v>
      </c>
      <c r="P431" s="6">
        <f t="shared" si="38"/>
        <v>0</v>
      </c>
      <c r="Q431" t="str">
        <f t="shared" si="39"/>
        <v>film &amp; video</v>
      </c>
      <c r="R431" t="str">
        <f t="shared" si="40"/>
        <v>animation</v>
      </c>
      <c r="S431" s="10">
        <f t="shared" si="41"/>
        <v>40070.901412037041</v>
      </c>
      <c r="T431" s="10">
        <f t="shared" si="42"/>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7"/>
        <v>2.4E-2</v>
      </c>
      <c r="P432" s="6">
        <f t="shared" si="38"/>
        <v>4.8</v>
      </c>
      <c r="Q432" t="str">
        <f t="shared" si="39"/>
        <v>film &amp; video</v>
      </c>
      <c r="R432" t="str">
        <f t="shared" si="40"/>
        <v>animation</v>
      </c>
      <c r="S432" s="10">
        <f t="shared" si="41"/>
        <v>41513.107256944444</v>
      </c>
      <c r="T432" s="10">
        <f t="shared" si="42"/>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7"/>
        <v>0.13833333333333334</v>
      </c>
      <c r="P433" s="6">
        <f t="shared" si="38"/>
        <v>51.875</v>
      </c>
      <c r="Q433" t="str">
        <f t="shared" si="39"/>
        <v>film &amp; video</v>
      </c>
      <c r="R433" t="str">
        <f t="shared" si="40"/>
        <v>animation</v>
      </c>
      <c r="S433" s="10">
        <f t="shared" si="41"/>
        <v>42526.871331018512</v>
      </c>
      <c r="T433" s="10">
        <f t="shared" si="42"/>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7"/>
        <v>9.5000000000000001E-2</v>
      </c>
      <c r="P434" s="6">
        <f t="shared" si="38"/>
        <v>71.25</v>
      </c>
      <c r="Q434" t="str">
        <f t="shared" si="39"/>
        <v>film &amp; video</v>
      </c>
      <c r="R434" t="str">
        <f t="shared" si="40"/>
        <v>animation</v>
      </c>
      <c r="S434" s="10">
        <f t="shared" si="41"/>
        <v>42238.726631944446</v>
      </c>
      <c r="T434" s="10">
        <f t="shared" si="42"/>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7"/>
        <v>0</v>
      </c>
      <c r="P435" s="6">
        <f t="shared" si="38"/>
        <v>0</v>
      </c>
      <c r="Q435" t="str">
        <f t="shared" si="39"/>
        <v>film &amp; video</v>
      </c>
      <c r="R435" t="str">
        <f t="shared" si="40"/>
        <v>animation</v>
      </c>
      <c r="S435" s="10">
        <f t="shared" si="41"/>
        <v>42228.629884259266</v>
      </c>
      <c r="T435" s="10">
        <f t="shared" si="42"/>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7"/>
        <v>0.05</v>
      </c>
      <c r="P436" s="6">
        <f t="shared" si="38"/>
        <v>62.5</v>
      </c>
      <c r="Q436" t="str">
        <f t="shared" si="39"/>
        <v>film &amp; video</v>
      </c>
      <c r="R436" t="str">
        <f t="shared" si="40"/>
        <v>animation</v>
      </c>
      <c r="S436" s="10">
        <f t="shared" si="41"/>
        <v>41576.834513888891</v>
      </c>
      <c r="T436" s="10">
        <f t="shared" si="42"/>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7"/>
        <v>2.7272727272727273E-5</v>
      </c>
      <c r="P437" s="6">
        <f t="shared" si="38"/>
        <v>1</v>
      </c>
      <c r="Q437" t="str">
        <f t="shared" si="39"/>
        <v>film &amp; video</v>
      </c>
      <c r="R437" t="str">
        <f t="shared" si="40"/>
        <v>animation</v>
      </c>
      <c r="S437" s="10">
        <f t="shared" si="41"/>
        <v>41500.747453703705</v>
      </c>
      <c r="T437" s="10">
        <f t="shared" si="42"/>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7"/>
        <v>0</v>
      </c>
      <c r="P438" s="6">
        <f t="shared" si="38"/>
        <v>0</v>
      </c>
      <c r="Q438" t="str">
        <f t="shared" si="39"/>
        <v>film &amp; video</v>
      </c>
      <c r="R438" t="str">
        <f t="shared" si="40"/>
        <v>animation</v>
      </c>
      <c r="S438" s="10">
        <f t="shared" si="41"/>
        <v>41456.36241898148</v>
      </c>
      <c r="T438" s="10">
        <f t="shared" si="42"/>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7"/>
        <v>0</v>
      </c>
      <c r="P439" s="6">
        <f t="shared" si="38"/>
        <v>0</v>
      </c>
      <c r="Q439" t="str">
        <f t="shared" si="39"/>
        <v>film &amp; video</v>
      </c>
      <c r="R439" t="str">
        <f t="shared" si="40"/>
        <v>animation</v>
      </c>
      <c r="S439" s="10">
        <f t="shared" si="41"/>
        <v>42591.31858796296</v>
      </c>
      <c r="T439" s="10">
        <f t="shared" si="42"/>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7"/>
        <v>9.3799999999999994E-2</v>
      </c>
      <c r="P440" s="6">
        <f t="shared" si="38"/>
        <v>170.54545454545453</v>
      </c>
      <c r="Q440" t="str">
        <f t="shared" si="39"/>
        <v>film &amp; video</v>
      </c>
      <c r="R440" t="str">
        <f t="shared" si="40"/>
        <v>animation</v>
      </c>
      <c r="S440" s="10">
        <f t="shared" si="41"/>
        <v>42296.261087962965</v>
      </c>
      <c r="T440" s="10">
        <f t="shared" si="42"/>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7"/>
        <v>0</v>
      </c>
      <c r="P441" s="6">
        <f t="shared" si="38"/>
        <v>0</v>
      </c>
      <c r="Q441" t="str">
        <f t="shared" si="39"/>
        <v>film &amp; video</v>
      </c>
      <c r="R441" t="str">
        <f t="shared" si="40"/>
        <v>animation</v>
      </c>
      <c r="S441" s="10">
        <f t="shared" si="41"/>
        <v>41919.761782407404</v>
      </c>
      <c r="T441" s="10">
        <f t="shared" si="42"/>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7"/>
        <v>1E-3</v>
      </c>
      <c r="P442" s="6">
        <f t="shared" si="38"/>
        <v>5</v>
      </c>
      <c r="Q442" t="str">
        <f t="shared" si="39"/>
        <v>film &amp; video</v>
      </c>
      <c r="R442" t="str">
        <f t="shared" si="40"/>
        <v>animation</v>
      </c>
      <c r="S442" s="10">
        <f t="shared" si="41"/>
        <v>42423.985567129625</v>
      </c>
      <c r="T442" s="10">
        <f t="shared" si="42"/>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7"/>
        <v>0</v>
      </c>
      <c r="P443" s="6">
        <f t="shared" si="38"/>
        <v>0</v>
      </c>
      <c r="Q443" t="str">
        <f t="shared" si="39"/>
        <v>film &amp; video</v>
      </c>
      <c r="R443" t="str">
        <f t="shared" si="40"/>
        <v>animation</v>
      </c>
      <c r="S443" s="10">
        <f t="shared" si="41"/>
        <v>41550.793935185182</v>
      </c>
      <c r="T443" s="10">
        <f t="shared" si="42"/>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7"/>
        <v>0.39358823529411763</v>
      </c>
      <c r="P444" s="6">
        <f t="shared" si="38"/>
        <v>393.58823529411762</v>
      </c>
      <c r="Q444" t="str">
        <f t="shared" si="39"/>
        <v>film &amp; video</v>
      </c>
      <c r="R444" t="str">
        <f t="shared" si="40"/>
        <v>animation</v>
      </c>
      <c r="S444" s="10">
        <f t="shared" si="41"/>
        <v>42024.888692129629</v>
      </c>
      <c r="T444" s="10">
        <f t="shared" si="42"/>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7"/>
        <v>1E-3</v>
      </c>
      <c r="P445" s="6">
        <f t="shared" si="38"/>
        <v>5</v>
      </c>
      <c r="Q445" t="str">
        <f t="shared" si="39"/>
        <v>film &amp; video</v>
      </c>
      <c r="R445" t="str">
        <f t="shared" si="40"/>
        <v>animation</v>
      </c>
      <c r="S445" s="10">
        <f t="shared" si="41"/>
        <v>41650.015057870369</v>
      </c>
      <c r="T445" s="10">
        <f t="shared" si="42"/>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7"/>
        <v>0.05</v>
      </c>
      <c r="P446" s="6">
        <f t="shared" si="38"/>
        <v>50</v>
      </c>
      <c r="Q446" t="str">
        <f t="shared" si="39"/>
        <v>film &amp; video</v>
      </c>
      <c r="R446" t="str">
        <f t="shared" si="40"/>
        <v>animation</v>
      </c>
      <c r="S446" s="10">
        <f t="shared" si="41"/>
        <v>40894.906956018516</v>
      </c>
      <c r="T446" s="10">
        <f t="shared" si="42"/>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7"/>
        <v>3.3333333333333335E-5</v>
      </c>
      <c r="P447" s="6">
        <f t="shared" si="38"/>
        <v>1</v>
      </c>
      <c r="Q447" t="str">
        <f t="shared" si="39"/>
        <v>film &amp; video</v>
      </c>
      <c r="R447" t="str">
        <f t="shared" si="40"/>
        <v>animation</v>
      </c>
      <c r="S447" s="10">
        <f t="shared" si="41"/>
        <v>42130.335358796292</v>
      </c>
      <c r="T447" s="10">
        <f t="shared" si="42"/>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7"/>
        <v>7.2952380952380949E-2</v>
      </c>
      <c r="P448" s="6">
        <f t="shared" si="38"/>
        <v>47.875</v>
      </c>
      <c r="Q448" t="str">
        <f t="shared" si="39"/>
        <v>film &amp; video</v>
      </c>
      <c r="R448" t="str">
        <f t="shared" si="40"/>
        <v>animation</v>
      </c>
      <c r="S448" s="10">
        <f t="shared" si="41"/>
        <v>42037.083564814813</v>
      </c>
      <c r="T448" s="10">
        <f t="shared" si="42"/>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7"/>
        <v>1.6666666666666666E-4</v>
      </c>
      <c r="P449" s="6">
        <f t="shared" si="38"/>
        <v>5</v>
      </c>
      <c r="Q449" t="str">
        <f t="shared" si="39"/>
        <v>film &amp; video</v>
      </c>
      <c r="R449" t="str">
        <f t="shared" si="40"/>
        <v>animation</v>
      </c>
      <c r="S449" s="10">
        <f t="shared" si="41"/>
        <v>41331.555127314816</v>
      </c>
      <c r="T449" s="10">
        <f t="shared" si="42"/>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7"/>
        <v>3.2804E-2</v>
      </c>
      <c r="P450" s="6">
        <f t="shared" si="38"/>
        <v>20.502500000000001</v>
      </c>
      <c r="Q450" t="str">
        <f t="shared" si="39"/>
        <v>film &amp; video</v>
      </c>
      <c r="R450" t="str">
        <f t="shared" si="40"/>
        <v>animation</v>
      </c>
      <c r="S450" s="10">
        <f t="shared" si="41"/>
        <v>41753.758043981477</v>
      </c>
      <c r="T450" s="10">
        <f t="shared" si="42"/>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3">E451/D451</f>
        <v>2.2499999999999999E-2</v>
      </c>
      <c r="P451" s="6">
        <f t="shared" ref="P451:P514" si="44">IFERROR(E451/L451,0)</f>
        <v>9</v>
      </c>
      <c r="Q451" t="str">
        <f t="shared" ref="Q451:Q514" si="45">LEFT(N451,SEARCH("/",N451)-1)</f>
        <v>film &amp; video</v>
      </c>
      <c r="R451" t="str">
        <f t="shared" ref="R451:R514" si="46">RIGHT(N451,LEN(N451)-SEARCH("/",N451))</f>
        <v>animation</v>
      </c>
      <c r="S451" s="10">
        <f t="shared" ref="S451:S514" si="47">(((J451/60)/60)/24+DATE(1970,1,1))</f>
        <v>41534.568113425928</v>
      </c>
      <c r="T451" s="10">
        <f t="shared" ref="T451:T514" si="48">(((I451/60)/60)/24+DATE(1970,1,1))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3"/>
        <v>7.92E-3</v>
      </c>
      <c r="P452" s="6">
        <f t="shared" si="44"/>
        <v>56.571428571428569</v>
      </c>
      <c r="Q452" t="str">
        <f t="shared" si="45"/>
        <v>film &amp; video</v>
      </c>
      <c r="R452" t="str">
        <f t="shared" si="46"/>
        <v>animation</v>
      </c>
      <c r="S452" s="10">
        <f t="shared" si="47"/>
        <v>41654.946759259255</v>
      </c>
      <c r="T452" s="10">
        <f t="shared" si="48"/>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3"/>
        <v>0</v>
      </c>
      <c r="P453" s="6">
        <f t="shared" si="44"/>
        <v>0</v>
      </c>
      <c r="Q453" t="str">
        <f t="shared" si="45"/>
        <v>film &amp; video</v>
      </c>
      <c r="R453" t="str">
        <f t="shared" si="46"/>
        <v>animation</v>
      </c>
      <c r="S453" s="10">
        <f t="shared" si="47"/>
        <v>41634.715173611112</v>
      </c>
      <c r="T453" s="10">
        <f t="shared" si="48"/>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3"/>
        <v>0.64</v>
      </c>
      <c r="P454" s="6">
        <f t="shared" si="44"/>
        <v>40</v>
      </c>
      <c r="Q454" t="str">
        <f t="shared" si="45"/>
        <v>film &amp; video</v>
      </c>
      <c r="R454" t="str">
        <f t="shared" si="46"/>
        <v>animation</v>
      </c>
      <c r="S454" s="10">
        <f t="shared" si="47"/>
        <v>42107.703877314809</v>
      </c>
      <c r="T454" s="10">
        <f t="shared" si="48"/>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3"/>
        <v>2.740447957839262E-4</v>
      </c>
      <c r="P455" s="6">
        <f t="shared" si="44"/>
        <v>13</v>
      </c>
      <c r="Q455" t="str">
        <f t="shared" si="45"/>
        <v>film &amp; video</v>
      </c>
      <c r="R455" t="str">
        <f t="shared" si="46"/>
        <v>animation</v>
      </c>
      <c r="S455" s="10">
        <f t="shared" si="47"/>
        <v>42038.824988425928</v>
      </c>
      <c r="T455" s="10">
        <f t="shared" si="48"/>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3"/>
        <v>8.2000000000000007E-3</v>
      </c>
      <c r="P456" s="6">
        <f t="shared" si="44"/>
        <v>16.399999999999999</v>
      </c>
      <c r="Q456" t="str">
        <f t="shared" si="45"/>
        <v>film &amp; video</v>
      </c>
      <c r="R456" t="str">
        <f t="shared" si="46"/>
        <v>animation</v>
      </c>
      <c r="S456" s="10">
        <f t="shared" si="47"/>
        <v>41938.717256944445</v>
      </c>
      <c r="T456" s="10">
        <f t="shared" si="48"/>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3"/>
        <v>6.9230769230769226E-4</v>
      </c>
      <c r="P457" s="6">
        <f t="shared" si="44"/>
        <v>22.5</v>
      </c>
      <c r="Q457" t="str">
        <f t="shared" si="45"/>
        <v>film &amp; video</v>
      </c>
      <c r="R457" t="str">
        <f t="shared" si="46"/>
        <v>animation</v>
      </c>
      <c r="S457" s="10">
        <f t="shared" si="47"/>
        <v>40971.002569444441</v>
      </c>
      <c r="T457" s="10">
        <f t="shared" si="48"/>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3"/>
        <v>6.8631863186318634E-3</v>
      </c>
      <c r="P458" s="6">
        <f t="shared" si="44"/>
        <v>20.333333333333332</v>
      </c>
      <c r="Q458" t="str">
        <f t="shared" si="45"/>
        <v>film &amp; video</v>
      </c>
      <c r="R458" t="str">
        <f t="shared" si="46"/>
        <v>animation</v>
      </c>
      <c r="S458" s="10">
        <f t="shared" si="47"/>
        <v>41547.694456018515</v>
      </c>
      <c r="T458" s="10">
        <f t="shared" si="48"/>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3"/>
        <v>0</v>
      </c>
      <c r="P459" s="6">
        <f t="shared" si="44"/>
        <v>0</v>
      </c>
      <c r="Q459" t="str">
        <f t="shared" si="45"/>
        <v>film &amp; video</v>
      </c>
      <c r="R459" t="str">
        <f t="shared" si="46"/>
        <v>animation</v>
      </c>
      <c r="S459" s="10">
        <f t="shared" si="47"/>
        <v>41837.767500000002</v>
      </c>
      <c r="T459" s="10">
        <f t="shared" si="48"/>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3"/>
        <v>8.2100000000000006E-2</v>
      </c>
      <c r="P460" s="6">
        <f t="shared" si="44"/>
        <v>16.755102040816325</v>
      </c>
      <c r="Q460" t="str">
        <f t="shared" si="45"/>
        <v>film &amp; video</v>
      </c>
      <c r="R460" t="str">
        <f t="shared" si="46"/>
        <v>animation</v>
      </c>
      <c r="S460" s="10">
        <f t="shared" si="47"/>
        <v>41378.69976851852</v>
      </c>
      <c r="T460" s="10">
        <f t="shared" si="48"/>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3"/>
        <v>6.4102564102564103E-4</v>
      </c>
      <c r="P461" s="6">
        <f t="shared" si="44"/>
        <v>25</v>
      </c>
      <c r="Q461" t="str">
        <f t="shared" si="45"/>
        <v>film &amp; video</v>
      </c>
      <c r="R461" t="str">
        <f t="shared" si="46"/>
        <v>animation</v>
      </c>
      <c r="S461" s="10">
        <f t="shared" si="47"/>
        <v>40800.6403587963</v>
      </c>
      <c r="T461" s="10">
        <f t="shared" si="48"/>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3"/>
        <v>2.9411764705882353E-3</v>
      </c>
      <c r="P462" s="6">
        <f t="shared" si="44"/>
        <v>12.5</v>
      </c>
      <c r="Q462" t="str">
        <f t="shared" si="45"/>
        <v>film &amp; video</v>
      </c>
      <c r="R462" t="str">
        <f t="shared" si="46"/>
        <v>animation</v>
      </c>
      <c r="S462" s="10">
        <f t="shared" si="47"/>
        <v>41759.542534722219</v>
      </c>
      <c r="T462" s="10">
        <f t="shared" si="48"/>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3"/>
        <v>0</v>
      </c>
      <c r="P463" s="6">
        <f t="shared" si="44"/>
        <v>0</v>
      </c>
      <c r="Q463" t="str">
        <f t="shared" si="45"/>
        <v>film &amp; video</v>
      </c>
      <c r="R463" t="str">
        <f t="shared" si="46"/>
        <v>animation</v>
      </c>
      <c r="S463" s="10">
        <f t="shared" si="47"/>
        <v>41407.84684027778</v>
      </c>
      <c r="T463" s="10">
        <f t="shared" si="48"/>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3"/>
        <v>0</v>
      </c>
      <c r="P464" s="6">
        <f t="shared" si="44"/>
        <v>0</v>
      </c>
      <c r="Q464" t="str">
        <f t="shared" si="45"/>
        <v>film &amp; video</v>
      </c>
      <c r="R464" t="str">
        <f t="shared" si="46"/>
        <v>animation</v>
      </c>
      <c r="S464" s="10">
        <f t="shared" si="47"/>
        <v>40705.126631944448</v>
      </c>
      <c r="T464" s="10">
        <f t="shared" si="48"/>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3"/>
        <v>2.2727272727272728E-2</v>
      </c>
      <c r="P465" s="6">
        <f t="shared" si="44"/>
        <v>113.63636363636364</v>
      </c>
      <c r="Q465" t="str">
        <f t="shared" si="45"/>
        <v>film &amp; video</v>
      </c>
      <c r="R465" t="str">
        <f t="shared" si="46"/>
        <v>animation</v>
      </c>
      <c r="S465" s="10">
        <f t="shared" si="47"/>
        <v>40750.710104166668</v>
      </c>
      <c r="T465" s="10">
        <f t="shared" si="48"/>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3"/>
        <v>9.9009900990099011E-4</v>
      </c>
      <c r="P466" s="6">
        <f t="shared" si="44"/>
        <v>1</v>
      </c>
      <c r="Q466" t="str">
        <f t="shared" si="45"/>
        <v>film &amp; video</v>
      </c>
      <c r="R466" t="str">
        <f t="shared" si="46"/>
        <v>animation</v>
      </c>
      <c r="S466" s="10">
        <f t="shared" si="47"/>
        <v>42488.848784722228</v>
      </c>
      <c r="T466" s="10">
        <f t="shared" si="48"/>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3"/>
        <v>0.26953125</v>
      </c>
      <c r="P467" s="6">
        <f t="shared" si="44"/>
        <v>17.25</v>
      </c>
      <c r="Q467" t="str">
        <f t="shared" si="45"/>
        <v>film &amp; video</v>
      </c>
      <c r="R467" t="str">
        <f t="shared" si="46"/>
        <v>animation</v>
      </c>
      <c r="S467" s="10">
        <f t="shared" si="47"/>
        <v>41801.120069444441</v>
      </c>
      <c r="T467" s="10">
        <f t="shared" si="48"/>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3"/>
        <v>7.6E-3</v>
      </c>
      <c r="P468" s="6">
        <f t="shared" si="44"/>
        <v>15.2</v>
      </c>
      <c r="Q468" t="str">
        <f t="shared" si="45"/>
        <v>film &amp; video</v>
      </c>
      <c r="R468" t="str">
        <f t="shared" si="46"/>
        <v>animation</v>
      </c>
      <c r="S468" s="10">
        <f t="shared" si="47"/>
        <v>41129.942870370374</v>
      </c>
      <c r="T468" s="10">
        <f t="shared" si="48"/>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3"/>
        <v>0.21575</v>
      </c>
      <c r="P469" s="6">
        <f t="shared" si="44"/>
        <v>110.64102564102564</v>
      </c>
      <c r="Q469" t="str">
        <f t="shared" si="45"/>
        <v>film &amp; video</v>
      </c>
      <c r="R469" t="str">
        <f t="shared" si="46"/>
        <v>animation</v>
      </c>
      <c r="S469" s="10">
        <f t="shared" si="47"/>
        <v>41135.679791666669</v>
      </c>
      <c r="T469" s="10">
        <f t="shared" si="48"/>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3"/>
        <v>0</v>
      </c>
      <c r="P470" s="6">
        <f t="shared" si="44"/>
        <v>0</v>
      </c>
      <c r="Q470" t="str">
        <f t="shared" si="45"/>
        <v>film &amp; video</v>
      </c>
      <c r="R470" t="str">
        <f t="shared" si="46"/>
        <v>animation</v>
      </c>
      <c r="S470" s="10">
        <f t="shared" si="47"/>
        <v>41041.167627314811</v>
      </c>
      <c r="T470" s="10">
        <f t="shared" si="48"/>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3"/>
        <v>0</v>
      </c>
      <c r="P471" s="6">
        <f t="shared" si="44"/>
        <v>0</v>
      </c>
      <c r="Q471" t="str">
        <f t="shared" si="45"/>
        <v>film &amp; video</v>
      </c>
      <c r="R471" t="str">
        <f t="shared" si="46"/>
        <v>animation</v>
      </c>
      <c r="S471" s="10">
        <f t="shared" si="47"/>
        <v>41827.989861111113</v>
      </c>
      <c r="T471" s="10">
        <f t="shared" si="48"/>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3"/>
        <v>1.0200000000000001E-2</v>
      </c>
      <c r="P472" s="6">
        <f t="shared" si="44"/>
        <v>25.5</v>
      </c>
      <c r="Q472" t="str">
        <f t="shared" si="45"/>
        <v>film &amp; video</v>
      </c>
      <c r="R472" t="str">
        <f t="shared" si="46"/>
        <v>animation</v>
      </c>
      <c r="S472" s="10">
        <f t="shared" si="47"/>
        <v>41605.167696759258</v>
      </c>
      <c r="T472" s="10">
        <f t="shared" si="48"/>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3"/>
        <v>0.11892727272727273</v>
      </c>
      <c r="P473" s="6">
        <f t="shared" si="44"/>
        <v>38.476470588235294</v>
      </c>
      <c r="Q473" t="str">
        <f t="shared" si="45"/>
        <v>film &amp; video</v>
      </c>
      <c r="R473" t="str">
        <f t="shared" si="46"/>
        <v>animation</v>
      </c>
      <c r="S473" s="10">
        <f t="shared" si="47"/>
        <v>41703.721979166665</v>
      </c>
      <c r="T473" s="10">
        <f t="shared" si="48"/>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3"/>
        <v>0.17624999999999999</v>
      </c>
      <c r="P474" s="6">
        <f t="shared" si="44"/>
        <v>28.2</v>
      </c>
      <c r="Q474" t="str">
        <f t="shared" si="45"/>
        <v>film &amp; video</v>
      </c>
      <c r="R474" t="str">
        <f t="shared" si="46"/>
        <v>animation</v>
      </c>
      <c r="S474" s="10">
        <f t="shared" si="47"/>
        <v>41844.922662037039</v>
      </c>
      <c r="T474" s="10">
        <f t="shared" si="48"/>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3"/>
        <v>2.87E-2</v>
      </c>
      <c r="P475" s="6">
        <f t="shared" si="44"/>
        <v>61.5</v>
      </c>
      <c r="Q475" t="str">
        <f t="shared" si="45"/>
        <v>film &amp; video</v>
      </c>
      <c r="R475" t="str">
        <f t="shared" si="46"/>
        <v>animation</v>
      </c>
      <c r="S475" s="10">
        <f t="shared" si="47"/>
        <v>41869.698136574072</v>
      </c>
      <c r="T475" s="10">
        <f t="shared" si="48"/>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3"/>
        <v>3.0303030303030303E-4</v>
      </c>
      <c r="P476" s="6">
        <f t="shared" si="44"/>
        <v>1</v>
      </c>
      <c r="Q476" t="str">
        <f t="shared" si="45"/>
        <v>film &amp; video</v>
      </c>
      <c r="R476" t="str">
        <f t="shared" si="46"/>
        <v>animation</v>
      </c>
      <c r="S476" s="10">
        <f t="shared" si="47"/>
        <v>42753.329039351855</v>
      </c>
      <c r="T476" s="10">
        <f t="shared" si="48"/>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3"/>
        <v>0</v>
      </c>
      <c r="P477" s="6">
        <f t="shared" si="44"/>
        <v>0</v>
      </c>
      <c r="Q477" t="str">
        <f t="shared" si="45"/>
        <v>film &amp; video</v>
      </c>
      <c r="R477" t="str">
        <f t="shared" si="46"/>
        <v>animation</v>
      </c>
      <c r="S477" s="10">
        <f t="shared" si="47"/>
        <v>42100.086145833338</v>
      </c>
      <c r="T477" s="10">
        <f t="shared" si="48"/>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3"/>
        <v>2.2302681818181819E-2</v>
      </c>
      <c r="P478" s="6">
        <f t="shared" si="44"/>
        <v>39.569274193548388</v>
      </c>
      <c r="Q478" t="str">
        <f t="shared" si="45"/>
        <v>film &amp; video</v>
      </c>
      <c r="R478" t="str">
        <f t="shared" si="46"/>
        <v>animation</v>
      </c>
      <c r="S478" s="10">
        <f t="shared" si="47"/>
        <v>41757.975011574075</v>
      </c>
      <c r="T478" s="10">
        <f t="shared" si="48"/>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3"/>
        <v>0</v>
      </c>
      <c r="P479" s="6">
        <f t="shared" si="44"/>
        <v>0</v>
      </c>
      <c r="Q479" t="str">
        <f t="shared" si="45"/>
        <v>film &amp; video</v>
      </c>
      <c r="R479" t="str">
        <f t="shared" si="46"/>
        <v>animation</v>
      </c>
      <c r="S479" s="10">
        <f t="shared" si="47"/>
        <v>40987.83488425926</v>
      </c>
      <c r="T479" s="10">
        <f t="shared" si="48"/>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3"/>
        <v>0</v>
      </c>
      <c r="P480" s="6">
        <f t="shared" si="44"/>
        <v>0</v>
      </c>
      <c r="Q480" t="str">
        <f t="shared" si="45"/>
        <v>film &amp; video</v>
      </c>
      <c r="R480" t="str">
        <f t="shared" si="46"/>
        <v>animation</v>
      </c>
      <c r="S480" s="10">
        <f t="shared" si="47"/>
        <v>42065.910983796297</v>
      </c>
      <c r="T480" s="10">
        <f t="shared" si="48"/>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3"/>
        <v>0.3256</v>
      </c>
      <c r="P481" s="6">
        <f t="shared" si="44"/>
        <v>88.8</v>
      </c>
      <c r="Q481" t="str">
        <f t="shared" si="45"/>
        <v>film &amp; video</v>
      </c>
      <c r="R481" t="str">
        <f t="shared" si="46"/>
        <v>animation</v>
      </c>
      <c r="S481" s="10">
        <f t="shared" si="47"/>
        <v>41904.407812500001</v>
      </c>
      <c r="T481" s="10">
        <f t="shared" si="48"/>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3"/>
        <v>0.19409999999999999</v>
      </c>
      <c r="P482" s="6">
        <f t="shared" si="44"/>
        <v>55.457142857142856</v>
      </c>
      <c r="Q482" t="str">
        <f t="shared" si="45"/>
        <v>film &amp; video</v>
      </c>
      <c r="R482" t="str">
        <f t="shared" si="46"/>
        <v>animation</v>
      </c>
      <c r="S482" s="10">
        <f t="shared" si="47"/>
        <v>41465.500173611108</v>
      </c>
      <c r="T482" s="10">
        <f t="shared" si="48"/>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3"/>
        <v>6.0999999999999999E-2</v>
      </c>
      <c r="P483" s="6">
        <f t="shared" si="44"/>
        <v>87.142857142857139</v>
      </c>
      <c r="Q483" t="str">
        <f t="shared" si="45"/>
        <v>film &amp; video</v>
      </c>
      <c r="R483" t="str">
        <f t="shared" si="46"/>
        <v>animation</v>
      </c>
      <c r="S483" s="10">
        <f t="shared" si="47"/>
        <v>41162.672326388885</v>
      </c>
      <c r="T483" s="10">
        <f t="shared" si="48"/>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3"/>
        <v>1E-3</v>
      </c>
      <c r="P484" s="6">
        <f t="shared" si="44"/>
        <v>10</v>
      </c>
      <c r="Q484" t="str">
        <f t="shared" si="45"/>
        <v>film &amp; video</v>
      </c>
      <c r="R484" t="str">
        <f t="shared" si="46"/>
        <v>animation</v>
      </c>
      <c r="S484" s="10">
        <f t="shared" si="47"/>
        <v>42447.896875000006</v>
      </c>
      <c r="T484" s="10">
        <f t="shared" si="48"/>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3"/>
        <v>0.502</v>
      </c>
      <c r="P485" s="6">
        <f t="shared" si="44"/>
        <v>51.224489795918366</v>
      </c>
      <c r="Q485" t="str">
        <f t="shared" si="45"/>
        <v>film &amp; video</v>
      </c>
      <c r="R485" t="str">
        <f t="shared" si="46"/>
        <v>animation</v>
      </c>
      <c r="S485" s="10">
        <f t="shared" si="47"/>
        <v>41243.197592592594</v>
      </c>
      <c r="T485" s="10">
        <f t="shared" si="48"/>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3"/>
        <v>1.8625E-3</v>
      </c>
      <c r="P486" s="6">
        <f t="shared" si="44"/>
        <v>13.545454545454545</v>
      </c>
      <c r="Q486" t="str">
        <f t="shared" si="45"/>
        <v>film &amp; video</v>
      </c>
      <c r="R486" t="str">
        <f t="shared" si="46"/>
        <v>animation</v>
      </c>
      <c r="S486" s="10">
        <f t="shared" si="47"/>
        <v>42272.93949074074</v>
      </c>
      <c r="T486" s="10">
        <f t="shared" si="48"/>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3"/>
        <v>0.21906971229845085</v>
      </c>
      <c r="P487" s="6">
        <f t="shared" si="44"/>
        <v>66.520080000000007</v>
      </c>
      <c r="Q487" t="str">
        <f t="shared" si="45"/>
        <v>film &amp; video</v>
      </c>
      <c r="R487" t="str">
        <f t="shared" si="46"/>
        <v>animation</v>
      </c>
      <c r="S487" s="10">
        <f t="shared" si="47"/>
        <v>41381.50577546296</v>
      </c>
      <c r="T487" s="10">
        <f t="shared" si="48"/>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3"/>
        <v>9.0909090909090904E-5</v>
      </c>
      <c r="P488" s="6">
        <f t="shared" si="44"/>
        <v>50</v>
      </c>
      <c r="Q488" t="str">
        <f t="shared" si="45"/>
        <v>film &amp; video</v>
      </c>
      <c r="R488" t="str">
        <f t="shared" si="46"/>
        <v>animation</v>
      </c>
      <c r="S488" s="10">
        <f t="shared" si="47"/>
        <v>41761.94258101852</v>
      </c>
      <c r="T488" s="10">
        <f t="shared" si="48"/>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3"/>
        <v>0</v>
      </c>
      <c r="P489" s="6">
        <f t="shared" si="44"/>
        <v>0</v>
      </c>
      <c r="Q489" t="str">
        <f t="shared" si="45"/>
        <v>film &amp; video</v>
      </c>
      <c r="R489" t="str">
        <f t="shared" si="46"/>
        <v>animation</v>
      </c>
      <c r="S489" s="10">
        <f t="shared" si="47"/>
        <v>42669.594837962963</v>
      </c>
      <c r="T489" s="10">
        <f t="shared" si="48"/>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3"/>
        <v>0</v>
      </c>
      <c r="P490" s="6">
        <f t="shared" si="44"/>
        <v>0</v>
      </c>
      <c r="Q490" t="str">
        <f t="shared" si="45"/>
        <v>film &amp; video</v>
      </c>
      <c r="R490" t="str">
        <f t="shared" si="46"/>
        <v>animation</v>
      </c>
      <c r="S490" s="10">
        <f t="shared" si="47"/>
        <v>42714.054398148146</v>
      </c>
      <c r="T490" s="10">
        <f t="shared" si="48"/>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3"/>
        <v>2.8667813379201833E-3</v>
      </c>
      <c r="P491" s="6">
        <f t="shared" si="44"/>
        <v>71.666666666666671</v>
      </c>
      <c r="Q491" t="str">
        <f t="shared" si="45"/>
        <v>film &amp; video</v>
      </c>
      <c r="R491" t="str">
        <f t="shared" si="46"/>
        <v>animation</v>
      </c>
      <c r="S491" s="10">
        <f t="shared" si="47"/>
        <v>40882.481666666667</v>
      </c>
      <c r="T491" s="10">
        <f t="shared" si="48"/>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3"/>
        <v>0</v>
      </c>
      <c r="P492" s="6">
        <f t="shared" si="44"/>
        <v>0</v>
      </c>
      <c r="Q492" t="str">
        <f t="shared" si="45"/>
        <v>film &amp; video</v>
      </c>
      <c r="R492" t="str">
        <f t="shared" si="46"/>
        <v>animation</v>
      </c>
      <c r="S492" s="10">
        <f t="shared" si="47"/>
        <v>41113.968576388892</v>
      </c>
      <c r="T492" s="10">
        <f t="shared" si="48"/>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3"/>
        <v>0</v>
      </c>
      <c r="P493" s="6">
        <f t="shared" si="44"/>
        <v>0</v>
      </c>
      <c r="Q493" t="str">
        <f t="shared" si="45"/>
        <v>film &amp; video</v>
      </c>
      <c r="R493" t="str">
        <f t="shared" si="46"/>
        <v>animation</v>
      </c>
      <c r="S493" s="10">
        <f t="shared" si="47"/>
        <v>42366.982627314821</v>
      </c>
      <c r="T493" s="10">
        <f t="shared" si="48"/>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3"/>
        <v>0</v>
      </c>
      <c r="P494" s="6">
        <f t="shared" si="44"/>
        <v>0</v>
      </c>
      <c r="Q494" t="str">
        <f t="shared" si="45"/>
        <v>film &amp; video</v>
      </c>
      <c r="R494" t="str">
        <f t="shared" si="46"/>
        <v>animation</v>
      </c>
      <c r="S494" s="10">
        <f t="shared" si="47"/>
        <v>42596.03506944445</v>
      </c>
      <c r="T494" s="10">
        <f t="shared" si="48"/>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3"/>
        <v>0</v>
      </c>
      <c r="P495" s="6">
        <f t="shared" si="44"/>
        <v>0</v>
      </c>
      <c r="Q495" t="str">
        <f t="shared" si="45"/>
        <v>film &amp; video</v>
      </c>
      <c r="R495" t="str">
        <f t="shared" si="46"/>
        <v>animation</v>
      </c>
      <c r="S495" s="10">
        <f t="shared" si="47"/>
        <v>42114.726134259254</v>
      </c>
      <c r="T495" s="10">
        <f t="shared" si="48"/>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3"/>
        <v>1.5499999999999999E-3</v>
      </c>
      <c r="P496" s="6">
        <f t="shared" si="44"/>
        <v>10.333333333333334</v>
      </c>
      <c r="Q496" t="str">
        <f t="shared" si="45"/>
        <v>film &amp; video</v>
      </c>
      <c r="R496" t="str">
        <f t="shared" si="46"/>
        <v>animation</v>
      </c>
      <c r="S496" s="10">
        <f t="shared" si="47"/>
        <v>41799.830613425926</v>
      </c>
      <c r="T496" s="10">
        <f t="shared" si="48"/>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3"/>
        <v>0</v>
      </c>
      <c r="P497" s="6">
        <f t="shared" si="44"/>
        <v>0</v>
      </c>
      <c r="Q497" t="str">
        <f t="shared" si="45"/>
        <v>film &amp; video</v>
      </c>
      <c r="R497" t="str">
        <f t="shared" si="46"/>
        <v>animation</v>
      </c>
      <c r="S497" s="10">
        <f t="shared" si="47"/>
        <v>42171.827604166669</v>
      </c>
      <c r="T497" s="10">
        <f t="shared" si="48"/>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3"/>
        <v>1.6666666666666667E-5</v>
      </c>
      <c r="P498" s="6">
        <f t="shared" si="44"/>
        <v>1</v>
      </c>
      <c r="Q498" t="str">
        <f t="shared" si="45"/>
        <v>film &amp; video</v>
      </c>
      <c r="R498" t="str">
        <f t="shared" si="46"/>
        <v>animation</v>
      </c>
      <c r="S498" s="10">
        <f t="shared" si="47"/>
        <v>41620.93141203704</v>
      </c>
      <c r="T498" s="10">
        <f t="shared" si="48"/>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3"/>
        <v>6.6964285714285711E-3</v>
      </c>
      <c r="P499" s="6">
        <f t="shared" si="44"/>
        <v>10</v>
      </c>
      <c r="Q499" t="str">
        <f t="shared" si="45"/>
        <v>film &amp; video</v>
      </c>
      <c r="R499" t="str">
        <f t="shared" si="46"/>
        <v>animation</v>
      </c>
      <c r="S499" s="10">
        <f t="shared" si="47"/>
        <v>41945.037789351853</v>
      </c>
      <c r="T499" s="10">
        <f t="shared" si="48"/>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3"/>
        <v>4.5985132395404561E-2</v>
      </c>
      <c r="P500" s="6">
        <f t="shared" si="44"/>
        <v>136.09090909090909</v>
      </c>
      <c r="Q500" t="str">
        <f t="shared" si="45"/>
        <v>film &amp; video</v>
      </c>
      <c r="R500" t="str">
        <f t="shared" si="46"/>
        <v>animation</v>
      </c>
      <c r="S500" s="10">
        <f t="shared" si="47"/>
        <v>40858.762141203704</v>
      </c>
      <c r="T500" s="10">
        <f t="shared" si="48"/>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3"/>
        <v>9.5500000000000002E-2</v>
      </c>
      <c r="P501" s="6">
        <f t="shared" si="44"/>
        <v>73.461538461538467</v>
      </c>
      <c r="Q501" t="str">
        <f t="shared" si="45"/>
        <v>film &amp; video</v>
      </c>
      <c r="R501" t="str">
        <f t="shared" si="46"/>
        <v>animation</v>
      </c>
      <c r="S501" s="10">
        <f t="shared" si="47"/>
        <v>40043.895462962959</v>
      </c>
      <c r="T501" s="10">
        <f t="shared" si="48"/>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3"/>
        <v>3.307692307692308E-2</v>
      </c>
      <c r="P502" s="6">
        <f t="shared" si="44"/>
        <v>53.75</v>
      </c>
      <c r="Q502" t="str">
        <f t="shared" si="45"/>
        <v>film &amp; video</v>
      </c>
      <c r="R502" t="str">
        <f t="shared" si="46"/>
        <v>animation</v>
      </c>
      <c r="S502" s="10">
        <f t="shared" si="47"/>
        <v>40247.886006944449</v>
      </c>
      <c r="T502" s="10">
        <f t="shared" si="48"/>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3"/>
        <v>0</v>
      </c>
      <c r="P503" s="6">
        <f t="shared" si="44"/>
        <v>0</v>
      </c>
      <c r="Q503" t="str">
        <f t="shared" si="45"/>
        <v>film &amp; video</v>
      </c>
      <c r="R503" t="str">
        <f t="shared" si="46"/>
        <v>animation</v>
      </c>
      <c r="S503" s="10">
        <f t="shared" si="47"/>
        <v>40703.234386574077</v>
      </c>
      <c r="T503" s="10">
        <f t="shared" si="48"/>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3"/>
        <v>1.15E-2</v>
      </c>
      <c r="P504" s="6">
        <f t="shared" si="44"/>
        <v>57.5</v>
      </c>
      <c r="Q504" t="str">
        <f t="shared" si="45"/>
        <v>film &amp; video</v>
      </c>
      <c r="R504" t="str">
        <f t="shared" si="46"/>
        <v>animation</v>
      </c>
      <c r="S504" s="10">
        <f t="shared" si="47"/>
        <v>40956.553530092591</v>
      </c>
      <c r="T504" s="10">
        <f t="shared" si="48"/>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3"/>
        <v>1.7538461538461537E-2</v>
      </c>
      <c r="P505" s="6">
        <f t="shared" si="44"/>
        <v>12.666666666666666</v>
      </c>
      <c r="Q505" t="str">
        <f t="shared" si="45"/>
        <v>film &amp; video</v>
      </c>
      <c r="R505" t="str">
        <f t="shared" si="46"/>
        <v>animation</v>
      </c>
      <c r="S505" s="10">
        <f t="shared" si="47"/>
        <v>41991.526655092588</v>
      </c>
      <c r="T505" s="10">
        <f t="shared" si="48"/>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3"/>
        <v>1.3673469387755101E-2</v>
      </c>
      <c r="P506" s="6">
        <f t="shared" si="44"/>
        <v>67</v>
      </c>
      <c r="Q506" t="str">
        <f t="shared" si="45"/>
        <v>film &amp; video</v>
      </c>
      <c r="R506" t="str">
        <f t="shared" si="46"/>
        <v>animation</v>
      </c>
      <c r="S506" s="10">
        <f t="shared" si="47"/>
        <v>40949.98364583333</v>
      </c>
      <c r="T506" s="10">
        <f t="shared" si="48"/>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3"/>
        <v>4.3333333333333331E-3</v>
      </c>
      <c r="P507" s="6">
        <f t="shared" si="44"/>
        <v>3.7142857142857144</v>
      </c>
      <c r="Q507" t="str">
        <f t="shared" si="45"/>
        <v>film &amp; video</v>
      </c>
      <c r="R507" t="str">
        <f t="shared" si="46"/>
        <v>animation</v>
      </c>
      <c r="S507" s="10">
        <f t="shared" si="47"/>
        <v>42318.098217592589</v>
      </c>
      <c r="T507" s="10">
        <f t="shared" si="48"/>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3"/>
        <v>1.25E-3</v>
      </c>
      <c r="P508" s="6">
        <f t="shared" si="44"/>
        <v>250</v>
      </c>
      <c r="Q508" t="str">
        <f t="shared" si="45"/>
        <v>film &amp; video</v>
      </c>
      <c r="R508" t="str">
        <f t="shared" si="46"/>
        <v>animation</v>
      </c>
      <c r="S508" s="10">
        <f t="shared" si="47"/>
        <v>41466.552314814813</v>
      </c>
      <c r="T508" s="10">
        <f t="shared" si="48"/>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3"/>
        <v>3.2000000000000001E-2</v>
      </c>
      <c r="P509" s="6">
        <f t="shared" si="44"/>
        <v>64</v>
      </c>
      <c r="Q509" t="str">
        <f t="shared" si="45"/>
        <v>film &amp; video</v>
      </c>
      <c r="R509" t="str">
        <f t="shared" si="46"/>
        <v>animation</v>
      </c>
      <c r="S509" s="10">
        <f t="shared" si="47"/>
        <v>41156.958993055552</v>
      </c>
      <c r="T509" s="10">
        <f t="shared" si="48"/>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3"/>
        <v>8.0000000000000002E-3</v>
      </c>
      <c r="P510" s="6">
        <f t="shared" si="44"/>
        <v>133.33333333333334</v>
      </c>
      <c r="Q510" t="str">
        <f t="shared" si="45"/>
        <v>film &amp; video</v>
      </c>
      <c r="R510" t="str">
        <f t="shared" si="46"/>
        <v>animation</v>
      </c>
      <c r="S510" s="10">
        <f t="shared" si="47"/>
        <v>40995.024317129632</v>
      </c>
      <c r="T510" s="10">
        <f t="shared" si="48"/>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3"/>
        <v>2E-3</v>
      </c>
      <c r="P511" s="6">
        <f t="shared" si="44"/>
        <v>10</v>
      </c>
      <c r="Q511" t="str">
        <f t="shared" si="45"/>
        <v>film &amp; video</v>
      </c>
      <c r="R511" t="str">
        <f t="shared" si="46"/>
        <v>animation</v>
      </c>
      <c r="S511" s="10">
        <f t="shared" si="47"/>
        <v>42153.631597222222</v>
      </c>
      <c r="T511" s="10">
        <f t="shared" si="48"/>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3"/>
        <v>0</v>
      </c>
      <c r="P512" s="6">
        <f t="shared" si="44"/>
        <v>0</v>
      </c>
      <c r="Q512" t="str">
        <f t="shared" si="45"/>
        <v>film &amp; video</v>
      </c>
      <c r="R512" t="str">
        <f t="shared" si="46"/>
        <v>animation</v>
      </c>
      <c r="S512" s="10">
        <f t="shared" si="47"/>
        <v>42400.176377314812</v>
      </c>
      <c r="T512" s="10">
        <f t="shared" si="48"/>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3"/>
        <v>0.03</v>
      </c>
      <c r="P513" s="6">
        <f t="shared" si="44"/>
        <v>30</v>
      </c>
      <c r="Q513" t="str">
        <f t="shared" si="45"/>
        <v>film &amp; video</v>
      </c>
      <c r="R513" t="str">
        <f t="shared" si="46"/>
        <v>animation</v>
      </c>
      <c r="S513" s="10">
        <f t="shared" si="47"/>
        <v>41340.303032407406</v>
      </c>
      <c r="T513" s="10">
        <f t="shared" si="48"/>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3"/>
        <v>1.3749999999999999E-3</v>
      </c>
      <c r="P514" s="6">
        <f t="shared" si="44"/>
        <v>5.5</v>
      </c>
      <c r="Q514" t="str">
        <f t="shared" si="45"/>
        <v>film &amp; video</v>
      </c>
      <c r="R514" t="str">
        <f t="shared" si="46"/>
        <v>animation</v>
      </c>
      <c r="S514" s="10">
        <f t="shared" si="47"/>
        <v>42649.742210648154</v>
      </c>
      <c r="T514" s="10">
        <f t="shared" si="48"/>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9">E515/D515</f>
        <v>0.13924</v>
      </c>
      <c r="P515" s="6">
        <f t="shared" ref="P515:P578" si="50">IFERROR(E515/L515,0)</f>
        <v>102.38235294117646</v>
      </c>
      <c r="Q515" t="str">
        <f t="shared" ref="Q515:Q578" si="51">LEFT(N515,SEARCH("/",N515)-1)</f>
        <v>film &amp; video</v>
      </c>
      <c r="R515" t="str">
        <f t="shared" ref="R515:R578" si="52">RIGHT(N515,LEN(N515)-SEARCH("/",N515))</f>
        <v>animation</v>
      </c>
      <c r="S515" s="10">
        <f t="shared" ref="S515:S578" si="53">(((J515/60)/60)/24+DATE(1970,1,1))</f>
        <v>42552.653993055559</v>
      </c>
      <c r="T515" s="10">
        <f t="shared" ref="T515:T578" si="54">(((I515/60)/60)/24+DATE(1970,1,1))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9"/>
        <v>3.3333333333333333E-2</v>
      </c>
      <c r="P516" s="6">
        <f t="shared" si="50"/>
        <v>16.666666666666668</v>
      </c>
      <c r="Q516" t="str">
        <f t="shared" si="51"/>
        <v>film &amp; video</v>
      </c>
      <c r="R516" t="str">
        <f t="shared" si="52"/>
        <v>animation</v>
      </c>
      <c r="S516" s="10">
        <f t="shared" si="53"/>
        <v>41830.613969907405</v>
      </c>
      <c r="T516" s="10">
        <f t="shared" si="54"/>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9"/>
        <v>0.25413402061855672</v>
      </c>
      <c r="P517" s="6">
        <f t="shared" si="50"/>
        <v>725.02941176470586</v>
      </c>
      <c r="Q517" t="str">
        <f t="shared" si="51"/>
        <v>film &amp; video</v>
      </c>
      <c r="R517" t="str">
        <f t="shared" si="52"/>
        <v>animation</v>
      </c>
      <c r="S517" s="10">
        <f t="shared" si="53"/>
        <v>42327.490752314814</v>
      </c>
      <c r="T517" s="10">
        <f t="shared" si="54"/>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9"/>
        <v>0</v>
      </c>
      <c r="P518" s="6">
        <f t="shared" si="50"/>
        <v>0</v>
      </c>
      <c r="Q518" t="str">
        <f t="shared" si="51"/>
        <v>film &amp; video</v>
      </c>
      <c r="R518" t="str">
        <f t="shared" si="52"/>
        <v>animation</v>
      </c>
      <c r="S518" s="10">
        <f t="shared" si="53"/>
        <v>42091.778703703705</v>
      </c>
      <c r="T518" s="10">
        <f t="shared" si="54"/>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9"/>
        <v>1.3666666666666667E-2</v>
      </c>
      <c r="P519" s="6">
        <f t="shared" si="50"/>
        <v>68.333333333333329</v>
      </c>
      <c r="Q519" t="str">
        <f t="shared" si="51"/>
        <v>film &amp; video</v>
      </c>
      <c r="R519" t="str">
        <f t="shared" si="52"/>
        <v>animation</v>
      </c>
      <c r="S519" s="10">
        <f t="shared" si="53"/>
        <v>42738.615289351852</v>
      </c>
      <c r="T519" s="10">
        <f t="shared" si="54"/>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9"/>
        <v>0</v>
      </c>
      <c r="P520" s="6">
        <f t="shared" si="50"/>
        <v>0</v>
      </c>
      <c r="Q520" t="str">
        <f t="shared" si="51"/>
        <v>film &amp; video</v>
      </c>
      <c r="R520" t="str">
        <f t="shared" si="52"/>
        <v>animation</v>
      </c>
      <c r="S520" s="10">
        <f t="shared" si="53"/>
        <v>42223.616018518514</v>
      </c>
      <c r="T520" s="10">
        <f t="shared" si="54"/>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9"/>
        <v>0.22881426547787684</v>
      </c>
      <c r="P521" s="6">
        <f t="shared" si="50"/>
        <v>39.228571428571428</v>
      </c>
      <c r="Q521" t="str">
        <f t="shared" si="51"/>
        <v>film &amp; video</v>
      </c>
      <c r="R521" t="str">
        <f t="shared" si="52"/>
        <v>animation</v>
      </c>
      <c r="S521" s="10">
        <f t="shared" si="53"/>
        <v>41218.391446759262</v>
      </c>
      <c r="T521" s="10">
        <f t="shared" si="54"/>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9"/>
        <v>1.0209999999999999</v>
      </c>
      <c r="P522" s="6">
        <f t="shared" si="50"/>
        <v>150.14705882352942</v>
      </c>
      <c r="Q522" t="str">
        <f t="shared" si="51"/>
        <v>theater</v>
      </c>
      <c r="R522" t="str">
        <f t="shared" si="52"/>
        <v>plays</v>
      </c>
      <c r="S522" s="10">
        <f t="shared" si="53"/>
        <v>42318.702094907407</v>
      </c>
      <c r="T522" s="10">
        <f t="shared" si="54"/>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9"/>
        <v>1.0464</v>
      </c>
      <c r="P523" s="6">
        <f t="shared" si="50"/>
        <v>93.428571428571431</v>
      </c>
      <c r="Q523" t="str">
        <f t="shared" si="51"/>
        <v>theater</v>
      </c>
      <c r="R523" t="str">
        <f t="shared" si="52"/>
        <v>plays</v>
      </c>
      <c r="S523" s="10">
        <f t="shared" si="53"/>
        <v>42646.092812499999</v>
      </c>
      <c r="T523" s="10">
        <f t="shared" si="54"/>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9"/>
        <v>1.1466666666666667</v>
      </c>
      <c r="P524" s="6">
        <f t="shared" si="50"/>
        <v>110.96774193548387</v>
      </c>
      <c r="Q524" t="str">
        <f t="shared" si="51"/>
        <v>theater</v>
      </c>
      <c r="R524" t="str">
        <f t="shared" si="52"/>
        <v>plays</v>
      </c>
      <c r="S524" s="10">
        <f t="shared" si="53"/>
        <v>42430.040798611109</v>
      </c>
      <c r="T524" s="10">
        <f t="shared" si="54"/>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9"/>
        <v>1.206</v>
      </c>
      <c r="P525" s="6">
        <f t="shared" si="50"/>
        <v>71.785714285714292</v>
      </c>
      <c r="Q525" t="str">
        <f t="shared" si="51"/>
        <v>theater</v>
      </c>
      <c r="R525" t="str">
        <f t="shared" si="52"/>
        <v>plays</v>
      </c>
      <c r="S525" s="10">
        <f t="shared" si="53"/>
        <v>42238.13282407407</v>
      </c>
      <c r="T525" s="10">
        <f t="shared" si="54"/>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9"/>
        <v>1.0867285714285715</v>
      </c>
      <c r="P526" s="6">
        <f t="shared" si="50"/>
        <v>29.258076923076924</v>
      </c>
      <c r="Q526" t="str">
        <f t="shared" si="51"/>
        <v>theater</v>
      </c>
      <c r="R526" t="str">
        <f t="shared" si="52"/>
        <v>plays</v>
      </c>
      <c r="S526" s="10">
        <f t="shared" si="53"/>
        <v>42492.717233796298</v>
      </c>
      <c r="T526" s="10">
        <f t="shared" si="54"/>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9"/>
        <v>1</v>
      </c>
      <c r="P527" s="6">
        <f t="shared" si="50"/>
        <v>1000</v>
      </c>
      <c r="Q527" t="str">
        <f t="shared" si="51"/>
        <v>theater</v>
      </c>
      <c r="R527" t="str">
        <f t="shared" si="52"/>
        <v>plays</v>
      </c>
      <c r="S527" s="10">
        <f t="shared" si="53"/>
        <v>41850.400937500002</v>
      </c>
      <c r="T527" s="10">
        <f t="shared" si="54"/>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9"/>
        <v>1.1399999999999999</v>
      </c>
      <c r="P528" s="6">
        <f t="shared" si="50"/>
        <v>74.347826086956516</v>
      </c>
      <c r="Q528" t="str">
        <f t="shared" si="51"/>
        <v>theater</v>
      </c>
      <c r="R528" t="str">
        <f t="shared" si="52"/>
        <v>plays</v>
      </c>
      <c r="S528" s="10">
        <f t="shared" si="53"/>
        <v>42192.591944444444</v>
      </c>
      <c r="T528" s="10">
        <f t="shared" si="54"/>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9"/>
        <v>1.0085</v>
      </c>
      <c r="P529" s="6">
        <f t="shared" si="50"/>
        <v>63.829113924050631</v>
      </c>
      <c r="Q529" t="str">
        <f t="shared" si="51"/>
        <v>theater</v>
      </c>
      <c r="R529" t="str">
        <f t="shared" si="52"/>
        <v>plays</v>
      </c>
      <c r="S529" s="10">
        <f t="shared" si="53"/>
        <v>42753.205625000002</v>
      </c>
      <c r="T529" s="10">
        <f t="shared" si="54"/>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9"/>
        <v>1.1565217391304348</v>
      </c>
      <c r="P530" s="6">
        <f t="shared" si="50"/>
        <v>44.333333333333336</v>
      </c>
      <c r="Q530" t="str">
        <f t="shared" si="51"/>
        <v>theater</v>
      </c>
      <c r="R530" t="str">
        <f t="shared" si="52"/>
        <v>plays</v>
      </c>
      <c r="S530" s="10">
        <f t="shared" si="53"/>
        <v>42155.920219907406</v>
      </c>
      <c r="T530" s="10">
        <f t="shared" si="54"/>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9"/>
        <v>1.3041666666666667</v>
      </c>
      <c r="P531" s="6">
        <f t="shared" si="50"/>
        <v>86.944444444444443</v>
      </c>
      <c r="Q531" t="str">
        <f t="shared" si="51"/>
        <v>theater</v>
      </c>
      <c r="R531" t="str">
        <f t="shared" si="52"/>
        <v>plays</v>
      </c>
      <c r="S531" s="10">
        <f t="shared" si="53"/>
        <v>42725.031180555554</v>
      </c>
      <c r="T531" s="10">
        <f t="shared" si="54"/>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9"/>
        <v>1.0778267254038179</v>
      </c>
      <c r="P532" s="6">
        <f t="shared" si="50"/>
        <v>126.55172413793103</v>
      </c>
      <c r="Q532" t="str">
        <f t="shared" si="51"/>
        <v>theater</v>
      </c>
      <c r="R532" t="str">
        <f t="shared" si="52"/>
        <v>plays</v>
      </c>
      <c r="S532" s="10">
        <f t="shared" si="53"/>
        <v>42157.591064814813</v>
      </c>
      <c r="T532" s="10">
        <f t="shared" si="54"/>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9"/>
        <v>1</v>
      </c>
      <c r="P533" s="6">
        <f t="shared" si="50"/>
        <v>129.03225806451613</v>
      </c>
      <c r="Q533" t="str">
        <f t="shared" si="51"/>
        <v>theater</v>
      </c>
      <c r="R533" t="str">
        <f t="shared" si="52"/>
        <v>plays</v>
      </c>
      <c r="S533" s="10">
        <f t="shared" si="53"/>
        <v>42676.065150462964</v>
      </c>
      <c r="T533" s="10">
        <f t="shared" si="54"/>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9"/>
        <v>1.2324999999999999</v>
      </c>
      <c r="P534" s="6">
        <f t="shared" si="50"/>
        <v>71.242774566473983</v>
      </c>
      <c r="Q534" t="str">
        <f t="shared" si="51"/>
        <v>theater</v>
      </c>
      <c r="R534" t="str">
        <f t="shared" si="52"/>
        <v>plays</v>
      </c>
      <c r="S534" s="10">
        <f t="shared" si="53"/>
        <v>42473.007037037038</v>
      </c>
      <c r="T534" s="10">
        <f t="shared" si="54"/>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9"/>
        <v>1.002</v>
      </c>
      <c r="P535" s="6">
        <f t="shared" si="50"/>
        <v>117.88235294117646</v>
      </c>
      <c r="Q535" t="str">
        <f t="shared" si="51"/>
        <v>theater</v>
      </c>
      <c r="R535" t="str">
        <f t="shared" si="52"/>
        <v>plays</v>
      </c>
      <c r="S535" s="10">
        <f t="shared" si="53"/>
        <v>42482.43478009259</v>
      </c>
      <c r="T535" s="10">
        <f t="shared" si="54"/>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9"/>
        <v>1.0466666666666666</v>
      </c>
      <c r="P536" s="6">
        <f t="shared" si="50"/>
        <v>327.08333333333331</v>
      </c>
      <c r="Q536" t="str">
        <f t="shared" si="51"/>
        <v>theater</v>
      </c>
      <c r="R536" t="str">
        <f t="shared" si="52"/>
        <v>plays</v>
      </c>
      <c r="S536" s="10">
        <f t="shared" si="53"/>
        <v>42270.810995370368</v>
      </c>
      <c r="T536" s="10">
        <f t="shared" si="54"/>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9"/>
        <v>1.0249999999999999</v>
      </c>
      <c r="P537" s="6">
        <f t="shared" si="50"/>
        <v>34.745762711864408</v>
      </c>
      <c r="Q537" t="str">
        <f t="shared" si="51"/>
        <v>theater</v>
      </c>
      <c r="R537" t="str">
        <f t="shared" si="52"/>
        <v>plays</v>
      </c>
      <c r="S537" s="10">
        <f t="shared" si="53"/>
        <v>42711.545196759253</v>
      </c>
      <c r="T537" s="10">
        <f t="shared" si="54"/>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9"/>
        <v>1.1825757575757576</v>
      </c>
      <c r="P538" s="6">
        <f t="shared" si="50"/>
        <v>100.06410256410257</v>
      </c>
      <c r="Q538" t="str">
        <f t="shared" si="51"/>
        <v>theater</v>
      </c>
      <c r="R538" t="str">
        <f t="shared" si="52"/>
        <v>plays</v>
      </c>
      <c r="S538" s="10">
        <f t="shared" si="53"/>
        <v>42179.344988425932</v>
      </c>
      <c r="T538" s="10">
        <f t="shared" si="54"/>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9"/>
        <v>1.2050000000000001</v>
      </c>
      <c r="P539" s="6">
        <f t="shared" si="50"/>
        <v>40.847457627118644</v>
      </c>
      <c r="Q539" t="str">
        <f t="shared" si="51"/>
        <v>theater</v>
      </c>
      <c r="R539" t="str">
        <f t="shared" si="52"/>
        <v>plays</v>
      </c>
      <c r="S539" s="10">
        <f t="shared" si="53"/>
        <v>42282.768414351856</v>
      </c>
      <c r="T539" s="10">
        <f t="shared" si="54"/>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9"/>
        <v>3.0242</v>
      </c>
      <c r="P540" s="6">
        <f t="shared" si="50"/>
        <v>252.01666666666668</v>
      </c>
      <c r="Q540" t="str">
        <f t="shared" si="51"/>
        <v>theater</v>
      </c>
      <c r="R540" t="str">
        <f t="shared" si="52"/>
        <v>plays</v>
      </c>
      <c r="S540" s="10">
        <f t="shared" si="53"/>
        <v>42473.794710648144</v>
      </c>
      <c r="T540" s="10">
        <f t="shared" si="54"/>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9"/>
        <v>1.00644</v>
      </c>
      <c r="P541" s="6">
        <f t="shared" si="50"/>
        <v>25.161000000000001</v>
      </c>
      <c r="Q541" t="str">
        <f t="shared" si="51"/>
        <v>theater</v>
      </c>
      <c r="R541" t="str">
        <f t="shared" si="52"/>
        <v>plays</v>
      </c>
      <c r="S541" s="10">
        <f t="shared" si="53"/>
        <v>42535.049849537041</v>
      </c>
      <c r="T541" s="10">
        <f t="shared" si="54"/>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9"/>
        <v>6.666666666666667E-5</v>
      </c>
      <c r="P542" s="6">
        <f t="shared" si="50"/>
        <v>1</v>
      </c>
      <c r="Q542" t="str">
        <f t="shared" si="51"/>
        <v>technology</v>
      </c>
      <c r="R542" t="str">
        <f t="shared" si="52"/>
        <v>web</v>
      </c>
      <c r="S542" s="10">
        <f t="shared" si="53"/>
        <v>42009.817199074074</v>
      </c>
      <c r="T542" s="10">
        <f t="shared" si="54"/>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9"/>
        <v>5.5555555555555558E-3</v>
      </c>
      <c r="P543" s="6">
        <f t="shared" si="50"/>
        <v>25</v>
      </c>
      <c r="Q543" t="str">
        <f t="shared" si="51"/>
        <v>technology</v>
      </c>
      <c r="R543" t="str">
        <f t="shared" si="52"/>
        <v>web</v>
      </c>
      <c r="S543" s="10">
        <f t="shared" si="53"/>
        <v>42276.046689814815</v>
      </c>
      <c r="T543" s="10">
        <f t="shared" si="54"/>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9"/>
        <v>3.9999999999999998E-6</v>
      </c>
      <c r="P544" s="6">
        <f t="shared" si="50"/>
        <v>1</v>
      </c>
      <c r="Q544" t="str">
        <f t="shared" si="51"/>
        <v>technology</v>
      </c>
      <c r="R544" t="str">
        <f t="shared" si="52"/>
        <v>web</v>
      </c>
      <c r="S544" s="10">
        <f t="shared" si="53"/>
        <v>42433.737453703703</v>
      </c>
      <c r="T544" s="10">
        <f t="shared" si="54"/>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9"/>
        <v>3.1818181818181819E-3</v>
      </c>
      <c r="P545" s="6">
        <f t="shared" si="50"/>
        <v>35</v>
      </c>
      <c r="Q545" t="str">
        <f t="shared" si="51"/>
        <v>technology</v>
      </c>
      <c r="R545" t="str">
        <f t="shared" si="52"/>
        <v>web</v>
      </c>
      <c r="S545" s="10">
        <f t="shared" si="53"/>
        <v>41914.092152777775</v>
      </c>
      <c r="T545" s="10">
        <f t="shared" si="54"/>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9"/>
        <v>1.2E-2</v>
      </c>
      <c r="P546" s="6">
        <f t="shared" si="50"/>
        <v>3</v>
      </c>
      <c r="Q546" t="str">
        <f t="shared" si="51"/>
        <v>technology</v>
      </c>
      <c r="R546" t="str">
        <f t="shared" si="52"/>
        <v>web</v>
      </c>
      <c r="S546" s="10">
        <f t="shared" si="53"/>
        <v>42525.656944444447</v>
      </c>
      <c r="T546" s="10">
        <f t="shared" si="54"/>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9"/>
        <v>0.27383999999999997</v>
      </c>
      <c r="P547" s="6">
        <f t="shared" si="50"/>
        <v>402.70588235294116</v>
      </c>
      <c r="Q547" t="str">
        <f t="shared" si="51"/>
        <v>technology</v>
      </c>
      <c r="R547" t="str">
        <f t="shared" si="52"/>
        <v>web</v>
      </c>
      <c r="S547" s="10">
        <f t="shared" si="53"/>
        <v>42283.592465277776</v>
      </c>
      <c r="T547" s="10">
        <f t="shared" si="54"/>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9"/>
        <v>8.6666666666666663E-4</v>
      </c>
      <c r="P548" s="6">
        <f t="shared" si="50"/>
        <v>26</v>
      </c>
      <c r="Q548" t="str">
        <f t="shared" si="51"/>
        <v>technology</v>
      </c>
      <c r="R548" t="str">
        <f t="shared" si="52"/>
        <v>web</v>
      </c>
      <c r="S548" s="10">
        <f t="shared" si="53"/>
        <v>42249.667997685188</v>
      </c>
      <c r="T548" s="10">
        <f t="shared" si="54"/>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9"/>
        <v>0</v>
      </c>
      <c r="P549" s="6">
        <f t="shared" si="50"/>
        <v>0</v>
      </c>
      <c r="Q549" t="str">
        <f t="shared" si="51"/>
        <v>technology</v>
      </c>
      <c r="R549" t="str">
        <f t="shared" si="52"/>
        <v>web</v>
      </c>
      <c r="S549" s="10">
        <f t="shared" si="53"/>
        <v>42380.696342592593</v>
      </c>
      <c r="T549" s="10">
        <f t="shared" si="54"/>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9"/>
        <v>8.9999999999999998E-4</v>
      </c>
      <c r="P550" s="6">
        <f t="shared" si="50"/>
        <v>9</v>
      </c>
      <c r="Q550" t="str">
        <f t="shared" si="51"/>
        <v>technology</v>
      </c>
      <c r="R550" t="str">
        <f t="shared" si="52"/>
        <v>web</v>
      </c>
      <c r="S550" s="10">
        <f t="shared" si="53"/>
        <v>42276.903333333335</v>
      </c>
      <c r="T550" s="10">
        <f t="shared" si="54"/>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9"/>
        <v>2.7199999999999998E-2</v>
      </c>
      <c r="P551" s="6">
        <f t="shared" si="50"/>
        <v>8.5</v>
      </c>
      <c r="Q551" t="str">
        <f t="shared" si="51"/>
        <v>technology</v>
      </c>
      <c r="R551" t="str">
        <f t="shared" si="52"/>
        <v>web</v>
      </c>
      <c r="S551" s="10">
        <f t="shared" si="53"/>
        <v>42163.636828703704</v>
      </c>
      <c r="T551" s="10">
        <f t="shared" si="54"/>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9"/>
        <v>7.0000000000000001E-3</v>
      </c>
      <c r="P552" s="6">
        <f t="shared" si="50"/>
        <v>8.75</v>
      </c>
      <c r="Q552" t="str">
        <f t="shared" si="51"/>
        <v>technology</v>
      </c>
      <c r="R552" t="str">
        <f t="shared" si="52"/>
        <v>web</v>
      </c>
      <c r="S552" s="10">
        <f t="shared" si="53"/>
        <v>42753.678761574076</v>
      </c>
      <c r="T552" s="10">
        <f t="shared" si="54"/>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9"/>
        <v>5.0413333333333331E-2</v>
      </c>
      <c r="P553" s="6">
        <f t="shared" si="50"/>
        <v>135.03571428571428</v>
      </c>
      <c r="Q553" t="str">
        <f t="shared" si="51"/>
        <v>technology</v>
      </c>
      <c r="R553" t="str">
        <f t="shared" si="52"/>
        <v>web</v>
      </c>
      <c r="S553" s="10">
        <f t="shared" si="53"/>
        <v>42173.275740740741</v>
      </c>
      <c r="T553" s="10">
        <f t="shared" si="54"/>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9"/>
        <v>0</v>
      </c>
      <c r="P554" s="6">
        <f t="shared" si="50"/>
        <v>0</v>
      </c>
      <c r="Q554" t="str">
        <f t="shared" si="51"/>
        <v>technology</v>
      </c>
      <c r="R554" t="str">
        <f t="shared" si="52"/>
        <v>web</v>
      </c>
      <c r="S554" s="10">
        <f t="shared" si="53"/>
        <v>42318.616851851853</v>
      </c>
      <c r="T554" s="10">
        <f t="shared" si="54"/>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9"/>
        <v>4.9199999999999999E-3</v>
      </c>
      <c r="P555" s="6">
        <f t="shared" si="50"/>
        <v>20.5</v>
      </c>
      <c r="Q555" t="str">
        <f t="shared" si="51"/>
        <v>technology</v>
      </c>
      <c r="R555" t="str">
        <f t="shared" si="52"/>
        <v>web</v>
      </c>
      <c r="S555" s="10">
        <f t="shared" si="53"/>
        <v>41927.71980324074</v>
      </c>
      <c r="T555" s="10">
        <f t="shared" si="54"/>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9"/>
        <v>0.36589147286821705</v>
      </c>
      <c r="P556" s="6">
        <f t="shared" si="50"/>
        <v>64.36363636363636</v>
      </c>
      <c r="Q556" t="str">
        <f t="shared" si="51"/>
        <v>technology</v>
      </c>
      <c r="R556" t="str">
        <f t="shared" si="52"/>
        <v>web</v>
      </c>
      <c r="S556" s="10">
        <f t="shared" si="53"/>
        <v>41901.684861111113</v>
      </c>
      <c r="T556" s="10">
        <f t="shared" si="54"/>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9"/>
        <v>0</v>
      </c>
      <c r="P557" s="6">
        <f t="shared" si="50"/>
        <v>0</v>
      </c>
      <c r="Q557" t="str">
        <f t="shared" si="51"/>
        <v>technology</v>
      </c>
      <c r="R557" t="str">
        <f t="shared" si="52"/>
        <v>web</v>
      </c>
      <c r="S557" s="10">
        <f t="shared" si="53"/>
        <v>42503.353506944448</v>
      </c>
      <c r="T557" s="10">
        <f t="shared" si="54"/>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9"/>
        <v>2.5000000000000001E-2</v>
      </c>
      <c r="P558" s="6">
        <f t="shared" si="50"/>
        <v>200</v>
      </c>
      <c r="Q558" t="str">
        <f t="shared" si="51"/>
        <v>technology</v>
      </c>
      <c r="R558" t="str">
        <f t="shared" si="52"/>
        <v>web</v>
      </c>
      <c r="S558" s="10">
        <f t="shared" si="53"/>
        <v>42345.860150462962</v>
      </c>
      <c r="T558" s="10">
        <f t="shared" si="54"/>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9"/>
        <v>9.1066666666666674E-3</v>
      </c>
      <c r="P559" s="6">
        <f t="shared" si="50"/>
        <v>68.3</v>
      </c>
      <c r="Q559" t="str">
        <f t="shared" si="51"/>
        <v>technology</v>
      </c>
      <c r="R559" t="str">
        <f t="shared" si="52"/>
        <v>web</v>
      </c>
      <c r="S559" s="10">
        <f t="shared" si="53"/>
        <v>42676.942164351851</v>
      </c>
      <c r="T559" s="10">
        <f t="shared" si="54"/>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9"/>
        <v>0</v>
      </c>
      <c r="P560" s="6">
        <f t="shared" si="50"/>
        <v>0</v>
      </c>
      <c r="Q560" t="str">
        <f t="shared" si="51"/>
        <v>technology</v>
      </c>
      <c r="R560" t="str">
        <f t="shared" si="52"/>
        <v>web</v>
      </c>
      <c r="S560" s="10">
        <f t="shared" si="53"/>
        <v>42057.883159722223</v>
      </c>
      <c r="T560" s="10">
        <f t="shared" si="54"/>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9"/>
        <v>2.0833333333333335E-4</v>
      </c>
      <c r="P561" s="6">
        <f t="shared" si="50"/>
        <v>50</v>
      </c>
      <c r="Q561" t="str">
        <f t="shared" si="51"/>
        <v>technology</v>
      </c>
      <c r="R561" t="str">
        <f t="shared" si="52"/>
        <v>web</v>
      </c>
      <c r="S561" s="10">
        <f t="shared" si="53"/>
        <v>42321.283101851848</v>
      </c>
      <c r="T561" s="10">
        <f t="shared" si="54"/>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9"/>
        <v>1.2E-4</v>
      </c>
      <c r="P562" s="6">
        <f t="shared" si="50"/>
        <v>4</v>
      </c>
      <c r="Q562" t="str">
        <f t="shared" si="51"/>
        <v>technology</v>
      </c>
      <c r="R562" t="str">
        <f t="shared" si="52"/>
        <v>web</v>
      </c>
      <c r="S562" s="10">
        <f t="shared" si="53"/>
        <v>41960.771354166667</v>
      </c>
      <c r="T562" s="10">
        <f t="shared" si="54"/>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9"/>
        <v>3.6666666666666666E-3</v>
      </c>
      <c r="P563" s="6">
        <f t="shared" si="50"/>
        <v>27.5</v>
      </c>
      <c r="Q563" t="str">
        <f t="shared" si="51"/>
        <v>technology</v>
      </c>
      <c r="R563" t="str">
        <f t="shared" si="52"/>
        <v>web</v>
      </c>
      <c r="S563" s="10">
        <f t="shared" si="53"/>
        <v>42268.658715277779</v>
      </c>
      <c r="T563" s="10">
        <f t="shared" si="54"/>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9"/>
        <v>0</v>
      </c>
      <c r="P564" s="6">
        <f t="shared" si="50"/>
        <v>0</v>
      </c>
      <c r="Q564" t="str">
        <f t="shared" si="51"/>
        <v>technology</v>
      </c>
      <c r="R564" t="str">
        <f t="shared" si="52"/>
        <v>web</v>
      </c>
      <c r="S564" s="10">
        <f t="shared" si="53"/>
        <v>42692.389062500006</v>
      </c>
      <c r="T564" s="10">
        <f t="shared" si="54"/>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9"/>
        <v>9.0666666666666662E-4</v>
      </c>
      <c r="P565" s="6">
        <f t="shared" si="50"/>
        <v>34</v>
      </c>
      <c r="Q565" t="str">
        <f t="shared" si="51"/>
        <v>technology</v>
      </c>
      <c r="R565" t="str">
        <f t="shared" si="52"/>
        <v>web</v>
      </c>
      <c r="S565" s="10">
        <f t="shared" si="53"/>
        <v>42022.069988425923</v>
      </c>
      <c r="T565" s="10">
        <f t="shared" si="54"/>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9"/>
        <v>5.5555555555555558E-5</v>
      </c>
      <c r="P566" s="6">
        <f t="shared" si="50"/>
        <v>1</v>
      </c>
      <c r="Q566" t="str">
        <f t="shared" si="51"/>
        <v>technology</v>
      </c>
      <c r="R566" t="str">
        <f t="shared" si="52"/>
        <v>web</v>
      </c>
      <c r="S566" s="10">
        <f t="shared" si="53"/>
        <v>42411.942997685182</v>
      </c>
      <c r="T566" s="10">
        <f t="shared" si="54"/>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9"/>
        <v>0</v>
      </c>
      <c r="P567" s="6">
        <f t="shared" si="50"/>
        <v>0</v>
      </c>
      <c r="Q567" t="str">
        <f t="shared" si="51"/>
        <v>technology</v>
      </c>
      <c r="R567" t="str">
        <f t="shared" si="52"/>
        <v>web</v>
      </c>
      <c r="S567" s="10">
        <f t="shared" si="53"/>
        <v>42165.785289351858</v>
      </c>
      <c r="T567" s="10">
        <f t="shared" si="54"/>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9"/>
        <v>2.0000000000000001E-4</v>
      </c>
      <c r="P568" s="6">
        <f t="shared" si="50"/>
        <v>1</v>
      </c>
      <c r="Q568" t="str">
        <f t="shared" si="51"/>
        <v>technology</v>
      </c>
      <c r="R568" t="str">
        <f t="shared" si="52"/>
        <v>web</v>
      </c>
      <c r="S568" s="10">
        <f t="shared" si="53"/>
        <v>42535.68440972222</v>
      </c>
      <c r="T568" s="10">
        <f t="shared" si="54"/>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9"/>
        <v>0</v>
      </c>
      <c r="P569" s="6">
        <f t="shared" si="50"/>
        <v>0</v>
      </c>
      <c r="Q569" t="str">
        <f t="shared" si="51"/>
        <v>technology</v>
      </c>
      <c r="R569" t="str">
        <f t="shared" si="52"/>
        <v>web</v>
      </c>
      <c r="S569" s="10">
        <f t="shared" si="53"/>
        <v>41975.842523148152</v>
      </c>
      <c r="T569" s="10">
        <f t="shared" si="54"/>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9"/>
        <v>0.01</v>
      </c>
      <c r="P570" s="6">
        <f t="shared" si="50"/>
        <v>49</v>
      </c>
      <c r="Q570" t="str">
        <f t="shared" si="51"/>
        <v>technology</v>
      </c>
      <c r="R570" t="str">
        <f t="shared" si="52"/>
        <v>web</v>
      </c>
      <c r="S570" s="10">
        <f t="shared" si="53"/>
        <v>42348.9215625</v>
      </c>
      <c r="T570" s="10">
        <f t="shared" si="54"/>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9"/>
        <v>8.0000000000000002E-3</v>
      </c>
      <c r="P571" s="6">
        <f t="shared" si="50"/>
        <v>20</v>
      </c>
      <c r="Q571" t="str">
        <f t="shared" si="51"/>
        <v>technology</v>
      </c>
      <c r="R571" t="str">
        <f t="shared" si="52"/>
        <v>web</v>
      </c>
      <c r="S571" s="10">
        <f t="shared" si="53"/>
        <v>42340.847361111111</v>
      </c>
      <c r="T571" s="10">
        <f t="shared" si="54"/>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9"/>
        <v>1.6705882352941177E-3</v>
      </c>
      <c r="P572" s="6">
        <f t="shared" si="50"/>
        <v>142</v>
      </c>
      <c r="Q572" t="str">
        <f t="shared" si="51"/>
        <v>technology</v>
      </c>
      <c r="R572" t="str">
        <f t="shared" si="52"/>
        <v>web</v>
      </c>
      <c r="S572" s="10">
        <f t="shared" si="53"/>
        <v>42388.798252314817</v>
      </c>
      <c r="T572" s="10">
        <f t="shared" si="54"/>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9"/>
        <v>4.2399999999999998E-3</v>
      </c>
      <c r="P573" s="6">
        <f t="shared" si="50"/>
        <v>53</v>
      </c>
      <c r="Q573" t="str">
        <f t="shared" si="51"/>
        <v>technology</v>
      </c>
      <c r="R573" t="str">
        <f t="shared" si="52"/>
        <v>web</v>
      </c>
      <c r="S573" s="10">
        <f t="shared" si="53"/>
        <v>42192.816238425927</v>
      </c>
      <c r="T573" s="10">
        <f t="shared" si="54"/>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9"/>
        <v>0</v>
      </c>
      <c r="P574" s="6">
        <f t="shared" si="50"/>
        <v>0</v>
      </c>
      <c r="Q574" t="str">
        <f t="shared" si="51"/>
        <v>technology</v>
      </c>
      <c r="R574" t="str">
        <f t="shared" si="52"/>
        <v>web</v>
      </c>
      <c r="S574" s="10">
        <f t="shared" si="53"/>
        <v>42282.71629629629</v>
      </c>
      <c r="T574" s="10">
        <f t="shared" si="54"/>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9"/>
        <v>3.892538925389254E-3</v>
      </c>
      <c r="P575" s="6">
        <f t="shared" si="50"/>
        <v>38.444444444444443</v>
      </c>
      <c r="Q575" t="str">
        <f t="shared" si="51"/>
        <v>technology</v>
      </c>
      <c r="R575" t="str">
        <f t="shared" si="52"/>
        <v>web</v>
      </c>
      <c r="S575" s="10">
        <f t="shared" si="53"/>
        <v>41963.050127314811</v>
      </c>
      <c r="T575" s="10">
        <f t="shared" si="54"/>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9"/>
        <v>7.1556350626118068E-3</v>
      </c>
      <c r="P576" s="6">
        <f t="shared" si="50"/>
        <v>20</v>
      </c>
      <c r="Q576" t="str">
        <f t="shared" si="51"/>
        <v>technology</v>
      </c>
      <c r="R576" t="str">
        <f t="shared" si="52"/>
        <v>web</v>
      </c>
      <c r="S576" s="10">
        <f t="shared" si="53"/>
        <v>42632.443368055552</v>
      </c>
      <c r="T576" s="10">
        <f t="shared" si="54"/>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9"/>
        <v>4.3166666666666666E-3</v>
      </c>
      <c r="P577" s="6">
        <f t="shared" si="50"/>
        <v>64.75</v>
      </c>
      <c r="Q577" t="str">
        <f t="shared" si="51"/>
        <v>technology</v>
      </c>
      <c r="R577" t="str">
        <f t="shared" si="52"/>
        <v>web</v>
      </c>
      <c r="S577" s="10">
        <f t="shared" si="53"/>
        <v>42138.692627314813</v>
      </c>
      <c r="T577" s="10">
        <f t="shared" si="54"/>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9"/>
        <v>1.2500000000000001E-5</v>
      </c>
      <c r="P578" s="6">
        <f t="shared" si="50"/>
        <v>1</v>
      </c>
      <c r="Q578" t="str">
        <f t="shared" si="51"/>
        <v>technology</v>
      </c>
      <c r="R578" t="str">
        <f t="shared" si="52"/>
        <v>web</v>
      </c>
      <c r="S578" s="10">
        <f t="shared" si="53"/>
        <v>42031.471666666665</v>
      </c>
      <c r="T578" s="10">
        <f t="shared" si="54"/>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5">E579/D579</f>
        <v>2E-3</v>
      </c>
      <c r="P579" s="6">
        <f t="shared" ref="P579:P642" si="56">IFERROR(E579/L579,0)</f>
        <v>10</v>
      </c>
      <c r="Q579" t="str">
        <f t="shared" ref="Q579:Q642" si="57">LEFT(N579,SEARCH("/",N579)-1)</f>
        <v>technology</v>
      </c>
      <c r="R579" t="str">
        <f t="shared" ref="R579:R642" si="58">RIGHT(N579,LEN(N579)-SEARCH("/",N579))</f>
        <v>web</v>
      </c>
      <c r="S579" s="10">
        <f t="shared" ref="S579:S642" si="59">(((J579/60)/60)/24+DATE(1970,1,1))</f>
        <v>42450.589143518519</v>
      </c>
      <c r="T579" s="10">
        <f t="shared" ref="T579:T642" si="60">(((I579/60)/60)/24+DATE(1970,1,1))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5"/>
        <v>1.12E-4</v>
      </c>
      <c r="P580" s="6">
        <f t="shared" si="56"/>
        <v>2</v>
      </c>
      <c r="Q580" t="str">
        <f t="shared" si="57"/>
        <v>technology</v>
      </c>
      <c r="R580" t="str">
        <f t="shared" si="58"/>
        <v>web</v>
      </c>
      <c r="S580" s="10">
        <f t="shared" si="59"/>
        <v>42230.578622685185</v>
      </c>
      <c r="T580" s="10">
        <f t="shared" si="60"/>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5"/>
        <v>1.4583333333333334E-2</v>
      </c>
      <c r="P581" s="6">
        <f t="shared" si="56"/>
        <v>35</v>
      </c>
      <c r="Q581" t="str">
        <f t="shared" si="57"/>
        <v>technology</v>
      </c>
      <c r="R581" t="str">
        <f t="shared" si="58"/>
        <v>web</v>
      </c>
      <c r="S581" s="10">
        <f t="shared" si="59"/>
        <v>41968.852118055554</v>
      </c>
      <c r="T581" s="10">
        <f t="shared" si="60"/>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5"/>
        <v>3.3333333333333332E-4</v>
      </c>
      <c r="P582" s="6">
        <f t="shared" si="56"/>
        <v>1</v>
      </c>
      <c r="Q582" t="str">
        <f t="shared" si="57"/>
        <v>technology</v>
      </c>
      <c r="R582" t="str">
        <f t="shared" si="58"/>
        <v>web</v>
      </c>
      <c r="S582" s="10">
        <f t="shared" si="59"/>
        <v>42605.908182870371</v>
      </c>
      <c r="T582" s="10">
        <f t="shared" si="60"/>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5"/>
        <v>0</v>
      </c>
      <c r="P583" s="6">
        <f t="shared" si="56"/>
        <v>0</v>
      </c>
      <c r="Q583" t="str">
        <f t="shared" si="57"/>
        <v>technology</v>
      </c>
      <c r="R583" t="str">
        <f t="shared" si="58"/>
        <v>web</v>
      </c>
      <c r="S583" s="10">
        <f t="shared" si="59"/>
        <v>42188.012777777782</v>
      </c>
      <c r="T583" s="10">
        <f t="shared" si="60"/>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5"/>
        <v>0</v>
      </c>
      <c r="P584" s="6">
        <f t="shared" si="56"/>
        <v>0</v>
      </c>
      <c r="Q584" t="str">
        <f t="shared" si="57"/>
        <v>technology</v>
      </c>
      <c r="R584" t="str">
        <f t="shared" si="58"/>
        <v>web</v>
      </c>
      <c r="S584" s="10">
        <f t="shared" si="59"/>
        <v>42055.739803240736</v>
      </c>
      <c r="T584" s="10">
        <f t="shared" si="60"/>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5"/>
        <v>1.1111111111111112E-4</v>
      </c>
      <c r="P585" s="6">
        <f t="shared" si="56"/>
        <v>1</v>
      </c>
      <c r="Q585" t="str">
        <f t="shared" si="57"/>
        <v>technology</v>
      </c>
      <c r="R585" t="str">
        <f t="shared" si="58"/>
        <v>web</v>
      </c>
      <c r="S585" s="10">
        <f t="shared" si="59"/>
        <v>42052.93850694444</v>
      </c>
      <c r="T585" s="10">
        <f t="shared" si="60"/>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5"/>
        <v>0.01</v>
      </c>
      <c r="P586" s="6">
        <f t="shared" si="56"/>
        <v>5</v>
      </c>
      <c r="Q586" t="str">
        <f t="shared" si="57"/>
        <v>technology</v>
      </c>
      <c r="R586" t="str">
        <f t="shared" si="58"/>
        <v>web</v>
      </c>
      <c r="S586" s="10">
        <f t="shared" si="59"/>
        <v>42049.716620370367</v>
      </c>
      <c r="T586" s="10">
        <f t="shared" si="60"/>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5"/>
        <v>0</v>
      </c>
      <c r="P587" s="6">
        <f t="shared" si="56"/>
        <v>0</v>
      </c>
      <c r="Q587" t="str">
        <f t="shared" si="57"/>
        <v>technology</v>
      </c>
      <c r="R587" t="str">
        <f t="shared" si="58"/>
        <v>web</v>
      </c>
      <c r="S587" s="10">
        <f t="shared" si="59"/>
        <v>42283.3909375</v>
      </c>
      <c r="T587" s="10">
        <f t="shared" si="60"/>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5"/>
        <v>5.5999999999999999E-3</v>
      </c>
      <c r="P588" s="6">
        <f t="shared" si="56"/>
        <v>14</v>
      </c>
      <c r="Q588" t="str">
        <f t="shared" si="57"/>
        <v>technology</v>
      </c>
      <c r="R588" t="str">
        <f t="shared" si="58"/>
        <v>web</v>
      </c>
      <c r="S588" s="10">
        <f t="shared" si="59"/>
        <v>42020.854247685187</v>
      </c>
      <c r="T588" s="10">
        <f t="shared" si="60"/>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5"/>
        <v>9.0833333333333335E-2</v>
      </c>
      <c r="P589" s="6">
        <f t="shared" si="56"/>
        <v>389.28571428571428</v>
      </c>
      <c r="Q589" t="str">
        <f t="shared" si="57"/>
        <v>technology</v>
      </c>
      <c r="R589" t="str">
        <f t="shared" si="58"/>
        <v>web</v>
      </c>
      <c r="S589" s="10">
        <f t="shared" si="59"/>
        <v>42080.757326388892</v>
      </c>
      <c r="T589" s="10">
        <f t="shared" si="60"/>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5"/>
        <v>3.3444444444444443E-2</v>
      </c>
      <c r="P590" s="6">
        <f t="shared" si="56"/>
        <v>150.5</v>
      </c>
      <c r="Q590" t="str">
        <f t="shared" si="57"/>
        <v>technology</v>
      </c>
      <c r="R590" t="str">
        <f t="shared" si="58"/>
        <v>web</v>
      </c>
      <c r="S590" s="10">
        <f t="shared" si="59"/>
        <v>42631.769513888896</v>
      </c>
      <c r="T590" s="10">
        <f t="shared" si="60"/>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5"/>
        <v>1.3333333333333334E-4</v>
      </c>
      <c r="P591" s="6">
        <f t="shared" si="56"/>
        <v>1</v>
      </c>
      <c r="Q591" t="str">
        <f t="shared" si="57"/>
        <v>technology</v>
      </c>
      <c r="R591" t="str">
        <f t="shared" si="58"/>
        <v>web</v>
      </c>
      <c r="S591" s="10">
        <f t="shared" si="59"/>
        <v>42178.614571759259</v>
      </c>
      <c r="T591" s="10">
        <f t="shared" si="60"/>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5"/>
        <v>4.4600000000000001E-2</v>
      </c>
      <c r="P592" s="6">
        <f t="shared" si="56"/>
        <v>24.777777777777779</v>
      </c>
      <c r="Q592" t="str">
        <f t="shared" si="57"/>
        <v>technology</v>
      </c>
      <c r="R592" t="str">
        <f t="shared" si="58"/>
        <v>web</v>
      </c>
      <c r="S592" s="10">
        <f t="shared" si="59"/>
        <v>42377.554756944446</v>
      </c>
      <c r="T592" s="10">
        <f t="shared" si="60"/>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5"/>
        <v>6.0999999999999997E-4</v>
      </c>
      <c r="P593" s="6">
        <f t="shared" si="56"/>
        <v>30.5</v>
      </c>
      <c r="Q593" t="str">
        <f t="shared" si="57"/>
        <v>technology</v>
      </c>
      <c r="R593" t="str">
        <f t="shared" si="58"/>
        <v>web</v>
      </c>
      <c r="S593" s="10">
        <f t="shared" si="59"/>
        <v>42177.543171296296</v>
      </c>
      <c r="T593" s="10">
        <f t="shared" si="60"/>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5"/>
        <v>3.3333333333333333E-2</v>
      </c>
      <c r="P594" s="6">
        <f t="shared" si="56"/>
        <v>250</v>
      </c>
      <c r="Q594" t="str">
        <f t="shared" si="57"/>
        <v>technology</v>
      </c>
      <c r="R594" t="str">
        <f t="shared" si="58"/>
        <v>web</v>
      </c>
      <c r="S594" s="10">
        <f t="shared" si="59"/>
        <v>41946.232175925928</v>
      </c>
      <c r="T594" s="10">
        <f t="shared" si="60"/>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5"/>
        <v>0.23</v>
      </c>
      <c r="P595" s="6">
        <f t="shared" si="56"/>
        <v>16.428571428571427</v>
      </c>
      <c r="Q595" t="str">
        <f t="shared" si="57"/>
        <v>technology</v>
      </c>
      <c r="R595" t="str">
        <f t="shared" si="58"/>
        <v>web</v>
      </c>
      <c r="S595" s="10">
        <f t="shared" si="59"/>
        <v>42070.677604166667</v>
      </c>
      <c r="T595" s="10">
        <f t="shared" si="60"/>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5"/>
        <v>1.0399999999999999E-3</v>
      </c>
      <c r="P596" s="6">
        <f t="shared" si="56"/>
        <v>13</v>
      </c>
      <c r="Q596" t="str">
        <f t="shared" si="57"/>
        <v>technology</v>
      </c>
      <c r="R596" t="str">
        <f t="shared" si="58"/>
        <v>web</v>
      </c>
      <c r="S596" s="10">
        <f t="shared" si="59"/>
        <v>42446.780162037037</v>
      </c>
      <c r="T596" s="10">
        <f t="shared" si="60"/>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5"/>
        <v>4.2599999999999999E-3</v>
      </c>
      <c r="P597" s="6">
        <f t="shared" si="56"/>
        <v>53.25</v>
      </c>
      <c r="Q597" t="str">
        <f t="shared" si="57"/>
        <v>technology</v>
      </c>
      <c r="R597" t="str">
        <f t="shared" si="58"/>
        <v>web</v>
      </c>
      <c r="S597" s="10">
        <f t="shared" si="59"/>
        <v>42083.069884259254</v>
      </c>
      <c r="T597" s="10">
        <f t="shared" si="60"/>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5"/>
        <v>2.9999999999999997E-4</v>
      </c>
      <c r="P598" s="6">
        <f t="shared" si="56"/>
        <v>3</v>
      </c>
      <c r="Q598" t="str">
        <f t="shared" si="57"/>
        <v>technology</v>
      </c>
      <c r="R598" t="str">
        <f t="shared" si="58"/>
        <v>web</v>
      </c>
      <c r="S598" s="10">
        <f t="shared" si="59"/>
        <v>42646.896898148145</v>
      </c>
      <c r="T598" s="10">
        <f t="shared" si="60"/>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5"/>
        <v>2.6666666666666666E-3</v>
      </c>
      <c r="P599" s="6">
        <f t="shared" si="56"/>
        <v>10</v>
      </c>
      <c r="Q599" t="str">
        <f t="shared" si="57"/>
        <v>technology</v>
      </c>
      <c r="R599" t="str">
        <f t="shared" si="58"/>
        <v>web</v>
      </c>
      <c r="S599" s="10">
        <f t="shared" si="59"/>
        <v>42545.705266203702</v>
      </c>
      <c r="T599" s="10">
        <f t="shared" si="60"/>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5"/>
        <v>0.34</v>
      </c>
      <c r="P600" s="6">
        <f t="shared" si="56"/>
        <v>121.42857142857143</v>
      </c>
      <c r="Q600" t="str">
        <f t="shared" si="57"/>
        <v>technology</v>
      </c>
      <c r="R600" t="str">
        <f t="shared" si="58"/>
        <v>web</v>
      </c>
      <c r="S600" s="10">
        <f t="shared" si="59"/>
        <v>41948.00209490741</v>
      </c>
      <c r="T600" s="10">
        <f t="shared" si="60"/>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5"/>
        <v>6.2E-4</v>
      </c>
      <c r="P601" s="6">
        <f t="shared" si="56"/>
        <v>15.5</v>
      </c>
      <c r="Q601" t="str">
        <f t="shared" si="57"/>
        <v>technology</v>
      </c>
      <c r="R601" t="str">
        <f t="shared" si="58"/>
        <v>web</v>
      </c>
      <c r="S601" s="10">
        <f t="shared" si="59"/>
        <v>42047.812523148154</v>
      </c>
      <c r="T601" s="10">
        <f t="shared" si="60"/>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5"/>
        <v>0.02</v>
      </c>
      <c r="P602" s="6">
        <f t="shared" si="56"/>
        <v>100</v>
      </c>
      <c r="Q602" t="str">
        <f t="shared" si="57"/>
        <v>technology</v>
      </c>
      <c r="R602" t="str">
        <f t="shared" si="58"/>
        <v>web</v>
      </c>
      <c r="S602" s="10">
        <f t="shared" si="59"/>
        <v>42073.798171296294</v>
      </c>
      <c r="T602" s="10">
        <f t="shared" si="60"/>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5"/>
        <v>1.4E-2</v>
      </c>
      <c r="P603" s="6">
        <f t="shared" si="56"/>
        <v>23.333333333333332</v>
      </c>
      <c r="Q603" t="str">
        <f t="shared" si="57"/>
        <v>technology</v>
      </c>
      <c r="R603" t="str">
        <f t="shared" si="58"/>
        <v>web</v>
      </c>
      <c r="S603" s="10">
        <f t="shared" si="59"/>
        <v>41969.858090277776</v>
      </c>
      <c r="T603" s="10">
        <f t="shared" si="60"/>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5"/>
        <v>0</v>
      </c>
      <c r="P604" s="6">
        <f t="shared" si="56"/>
        <v>0</v>
      </c>
      <c r="Q604" t="str">
        <f t="shared" si="57"/>
        <v>technology</v>
      </c>
      <c r="R604" t="str">
        <f t="shared" si="58"/>
        <v>web</v>
      </c>
      <c r="S604" s="10">
        <f t="shared" si="59"/>
        <v>42143.79415509259</v>
      </c>
      <c r="T604" s="10">
        <f t="shared" si="60"/>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5"/>
        <v>3.9334666666666664E-2</v>
      </c>
      <c r="P605" s="6">
        <f t="shared" si="56"/>
        <v>45.386153846153846</v>
      </c>
      <c r="Q605" t="str">
        <f t="shared" si="57"/>
        <v>technology</v>
      </c>
      <c r="R605" t="str">
        <f t="shared" si="58"/>
        <v>web</v>
      </c>
      <c r="S605" s="10">
        <f t="shared" si="59"/>
        <v>41835.639155092591</v>
      </c>
      <c r="T605" s="10">
        <f t="shared" si="60"/>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5"/>
        <v>0</v>
      </c>
      <c r="P606" s="6">
        <f t="shared" si="56"/>
        <v>0</v>
      </c>
      <c r="Q606" t="str">
        <f t="shared" si="57"/>
        <v>technology</v>
      </c>
      <c r="R606" t="str">
        <f t="shared" si="58"/>
        <v>web</v>
      </c>
      <c r="S606" s="10">
        <f t="shared" si="59"/>
        <v>41849.035370370373</v>
      </c>
      <c r="T606" s="10">
        <f t="shared" si="60"/>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5"/>
        <v>2.6200000000000001E-2</v>
      </c>
      <c r="P607" s="6">
        <f t="shared" si="56"/>
        <v>16.375</v>
      </c>
      <c r="Q607" t="str">
        <f t="shared" si="57"/>
        <v>technology</v>
      </c>
      <c r="R607" t="str">
        <f t="shared" si="58"/>
        <v>web</v>
      </c>
      <c r="S607" s="10">
        <f t="shared" si="59"/>
        <v>42194.357731481476</v>
      </c>
      <c r="T607" s="10">
        <f t="shared" si="60"/>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5"/>
        <v>2E-3</v>
      </c>
      <c r="P608" s="6">
        <f t="shared" si="56"/>
        <v>10</v>
      </c>
      <c r="Q608" t="str">
        <f t="shared" si="57"/>
        <v>technology</v>
      </c>
      <c r="R608" t="str">
        <f t="shared" si="58"/>
        <v>web</v>
      </c>
      <c r="S608" s="10">
        <f t="shared" si="59"/>
        <v>42102.650567129633</v>
      </c>
      <c r="T608" s="10">
        <f t="shared" si="60"/>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5"/>
        <v>0</v>
      </c>
      <c r="P609" s="6">
        <f t="shared" si="56"/>
        <v>0</v>
      </c>
      <c r="Q609" t="str">
        <f t="shared" si="57"/>
        <v>technology</v>
      </c>
      <c r="R609" t="str">
        <f t="shared" si="58"/>
        <v>web</v>
      </c>
      <c r="S609" s="10">
        <f t="shared" si="59"/>
        <v>42300.825648148151</v>
      </c>
      <c r="T609" s="10">
        <f t="shared" si="60"/>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5"/>
        <v>9.7400000000000004E-3</v>
      </c>
      <c r="P610" s="6">
        <f t="shared" si="56"/>
        <v>292.2</v>
      </c>
      <c r="Q610" t="str">
        <f t="shared" si="57"/>
        <v>technology</v>
      </c>
      <c r="R610" t="str">
        <f t="shared" si="58"/>
        <v>web</v>
      </c>
      <c r="S610" s="10">
        <f t="shared" si="59"/>
        <v>42140.921064814815</v>
      </c>
      <c r="T610" s="10">
        <f t="shared" si="60"/>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5"/>
        <v>6.41025641025641E-3</v>
      </c>
      <c r="P611" s="6">
        <f t="shared" si="56"/>
        <v>5</v>
      </c>
      <c r="Q611" t="str">
        <f t="shared" si="57"/>
        <v>technology</v>
      </c>
      <c r="R611" t="str">
        <f t="shared" si="58"/>
        <v>web</v>
      </c>
      <c r="S611" s="10">
        <f t="shared" si="59"/>
        <v>42307.034074074079</v>
      </c>
      <c r="T611" s="10">
        <f t="shared" si="60"/>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5"/>
        <v>0</v>
      </c>
      <c r="P612" s="6">
        <f t="shared" si="56"/>
        <v>0</v>
      </c>
      <c r="Q612" t="str">
        <f t="shared" si="57"/>
        <v>technology</v>
      </c>
      <c r="R612" t="str">
        <f t="shared" si="58"/>
        <v>web</v>
      </c>
      <c r="S612" s="10">
        <f t="shared" si="59"/>
        <v>42086.83085648148</v>
      </c>
      <c r="T612" s="10">
        <f t="shared" si="60"/>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5"/>
        <v>0</v>
      </c>
      <c r="P613" s="6">
        <f t="shared" si="56"/>
        <v>0</v>
      </c>
      <c r="Q613" t="str">
        <f t="shared" si="57"/>
        <v>technology</v>
      </c>
      <c r="R613" t="str">
        <f t="shared" si="58"/>
        <v>web</v>
      </c>
      <c r="S613" s="10">
        <f t="shared" si="59"/>
        <v>42328.560613425929</v>
      </c>
      <c r="T613" s="10">
        <f t="shared" si="60"/>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5"/>
        <v>0</v>
      </c>
      <c r="P614" s="6">
        <f t="shared" si="56"/>
        <v>0</v>
      </c>
      <c r="Q614" t="str">
        <f t="shared" si="57"/>
        <v>technology</v>
      </c>
      <c r="R614" t="str">
        <f t="shared" si="58"/>
        <v>web</v>
      </c>
      <c r="S614" s="10">
        <f t="shared" si="59"/>
        <v>42585.031782407401</v>
      </c>
      <c r="T614" s="10">
        <f t="shared" si="60"/>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5"/>
        <v>0.21363333333333334</v>
      </c>
      <c r="P615" s="6">
        <f t="shared" si="56"/>
        <v>105.93388429752066</v>
      </c>
      <c r="Q615" t="str">
        <f t="shared" si="57"/>
        <v>technology</v>
      </c>
      <c r="R615" t="str">
        <f t="shared" si="58"/>
        <v>web</v>
      </c>
      <c r="S615" s="10">
        <f t="shared" si="59"/>
        <v>42247.496759259258</v>
      </c>
      <c r="T615" s="10">
        <f t="shared" si="60"/>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5"/>
        <v>0</v>
      </c>
      <c r="P616" s="6">
        <f t="shared" si="56"/>
        <v>0</v>
      </c>
      <c r="Q616" t="str">
        <f t="shared" si="57"/>
        <v>technology</v>
      </c>
      <c r="R616" t="str">
        <f t="shared" si="58"/>
        <v>web</v>
      </c>
      <c r="S616" s="10">
        <f t="shared" si="59"/>
        <v>42515.061805555553</v>
      </c>
      <c r="T616" s="10">
        <f t="shared" si="60"/>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5"/>
        <v>0</v>
      </c>
      <c r="P617" s="6">
        <f t="shared" si="56"/>
        <v>0</v>
      </c>
      <c r="Q617" t="str">
        <f t="shared" si="57"/>
        <v>technology</v>
      </c>
      <c r="R617" t="str">
        <f t="shared" si="58"/>
        <v>web</v>
      </c>
      <c r="S617" s="10">
        <f t="shared" si="59"/>
        <v>42242.122210648144</v>
      </c>
      <c r="T617" s="10">
        <f t="shared" si="60"/>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5"/>
        <v>0</v>
      </c>
      <c r="P618" s="6">
        <f t="shared" si="56"/>
        <v>0</v>
      </c>
      <c r="Q618" t="str">
        <f t="shared" si="57"/>
        <v>technology</v>
      </c>
      <c r="R618" t="str">
        <f t="shared" si="58"/>
        <v>web</v>
      </c>
      <c r="S618" s="10">
        <f t="shared" si="59"/>
        <v>42761.376238425932</v>
      </c>
      <c r="T618" s="10">
        <f t="shared" si="60"/>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5"/>
        <v>0.03</v>
      </c>
      <c r="P619" s="6">
        <f t="shared" si="56"/>
        <v>20</v>
      </c>
      <c r="Q619" t="str">
        <f t="shared" si="57"/>
        <v>technology</v>
      </c>
      <c r="R619" t="str">
        <f t="shared" si="58"/>
        <v>web</v>
      </c>
      <c r="S619" s="10">
        <f t="shared" si="59"/>
        <v>42087.343090277776</v>
      </c>
      <c r="T619" s="10">
        <f t="shared" si="60"/>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5"/>
        <v>0</v>
      </c>
      <c r="P620" s="6">
        <f t="shared" si="56"/>
        <v>0</v>
      </c>
      <c r="Q620" t="str">
        <f t="shared" si="57"/>
        <v>technology</v>
      </c>
      <c r="R620" t="str">
        <f t="shared" si="58"/>
        <v>web</v>
      </c>
      <c r="S620" s="10">
        <f t="shared" si="59"/>
        <v>42317.810219907406</v>
      </c>
      <c r="T620" s="10">
        <f t="shared" si="60"/>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5"/>
        <v>3.9999999999999998E-7</v>
      </c>
      <c r="P621" s="6">
        <f t="shared" si="56"/>
        <v>1</v>
      </c>
      <c r="Q621" t="str">
        <f t="shared" si="57"/>
        <v>technology</v>
      </c>
      <c r="R621" t="str">
        <f t="shared" si="58"/>
        <v>web</v>
      </c>
      <c r="S621" s="10">
        <f t="shared" si="59"/>
        <v>41908.650347222225</v>
      </c>
      <c r="T621" s="10">
        <f t="shared" si="60"/>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5"/>
        <v>0.01</v>
      </c>
      <c r="P622" s="6">
        <f t="shared" si="56"/>
        <v>300</v>
      </c>
      <c r="Q622" t="str">
        <f t="shared" si="57"/>
        <v>technology</v>
      </c>
      <c r="R622" t="str">
        <f t="shared" si="58"/>
        <v>web</v>
      </c>
      <c r="S622" s="10">
        <f t="shared" si="59"/>
        <v>41831.716874999998</v>
      </c>
      <c r="T622" s="10">
        <f t="shared" si="60"/>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5"/>
        <v>1.044E-2</v>
      </c>
      <c r="P623" s="6">
        <f t="shared" si="56"/>
        <v>87</v>
      </c>
      <c r="Q623" t="str">
        <f t="shared" si="57"/>
        <v>technology</v>
      </c>
      <c r="R623" t="str">
        <f t="shared" si="58"/>
        <v>web</v>
      </c>
      <c r="S623" s="10">
        <f t="shared" si="59"/>
        <v>42528.987696759257</v>
      </c>
      <c r="T623" s="10">
        <f t="shared" si="60"/>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5"/>
        <v>5.6833333333333333E-2</v>
      </c>
      <c r="P624" s="6">
        <f t="shared" si="56"/>
        <v>37.888888888888886</v>
      </c>
      <c r="Q624" t="str">
        <f t="shared" si="57"/>
        <v>technology</v>
      </c>
      <c r="R624" t="str">
        <f t="shared" si="58"/>
        <v>web</v>
      </c>
      <c r="S624" s="10">
        <f t="shared" si="59"/>
        <v>42532.774745370371</v>
      </c>
      <c r="T624" s="10">
        <f t="shared" si="60"/>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5"/>
        <v>0</v>
      </c>
      <c r="P625" s="6">
        <f t="shared" si="56"/>
        <v>0</v>
      </c>
      <c r="Q625" t="str">
        <f t="shared" si="57"/>
        <v>technology</v>
      </c>
      <c r="R625" t="str">
        <f t="shared" si="58"/>
        <v>web</v>
      </c>
      <c r="S625" s="10">
        <f t="shared" si="59"/>
        <v>42122.009224537032</v>
      </c>
      <c r="T625" s="10">
        <f t="shared" si="60"/>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5"/>
        <v>0</v>
      </c>
      <c r="P626" s="6">
        <f t="shared" si="56"/>
        <v>0</v>
      </c>
      <c r="Q626" t="str">
        <f t="shared" si="57"/>
        <v>technology</v>
      </c>
      <c r="R626" t="str">
        <f t="shared" si="58"/>
        <v>web</v>
      </c>
      <c r="S626" s="10">
        <f t="shared" si="59"/>
        <v>42108.988900462966</v>
      </c>
      <c r="T626" s="10">
        <f t="shared" si="60"/>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5"/>
        <v>0</v>
      </c>
      <c r="P627" s="6">
        <f t="shared" si="56"/>
        <v>0</v>
      </c>
      <c r="Q627" t="str">
        <f t="shared" si="57"/>
        <v>technology</v>
      </c>
      <c r="R627" t="str">
        <f t="shared" si="58"/>
        <v>web</v>
      </c>
      <c r="S627" s="10">
        <f t="shared" si="59"/>
        <v>42790.895567129628</v>
      </c>
      <c r="T627" s="10">
        <f t="shared" si="60"/>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5"/>
        <v>0.17380000000000001</v>
      </c>
      <c r="P628" s="6">
        <f t="shared" si="56"/>
        <v>111.41025641025641</v>
      </c>
      <c r="Q628" t="str">
        <f t="shared" si="57"/>
        <v>technology</v>
      </c>
      <c r="R628" t="str">
        <f t="shared" si="58"/>
        <v>web</v>
      </c>
      <c r="S628" s="10">
        <f t="shared" si="59"/>
        <v>42198.559479166666</v>
      </c>
      <c r="T628" s="10">
        <f t="shared" si="60"/>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5"/>
        <v>2.0000000000000001E-4</v>
      </c>
      <c r="P629" s="6">
        <f t="shared" si="56"/>
        <v>90</v>
      </c>
      <c r="Q629" t="str">
        <f t="shared" si="57"/>
        <v>technology</v>
      </c>
      <c r="R629" t="str">
        <f t="shared" si="58"/>
        <v>web</v>
      </c>
      <c r="S629" s="10">
        <f t="shared" si="59"/>
        <v>42384.306840277779</v>
      </c>
      <c r="T629" s="10">
        <f t="shared" si="60"/>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5"/>
        <v>0</v>
      </c>
      <c r="P630" s="6">
        <f t="shared" si="56"/>
        <v>0</v>
      </c>
      <c r="Q630" t="str">
        <f t="shared" si="57"/>
        <v>technology</v>
      </c>
      <c r="R630" t="str">
        <f t="shared" si="58"/>
        <v>web</v>
      </c>
      <c r="S630" s="10">
        <f t="shared" si="59"/>
        <v>41803.692789351851</v>
      </c>
      <c r="T630" s="10">
        <f t="shared" si="60"/>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5"/>
        <v>1.75E-3</v>
      </c>
      <c r="P631" s="6">
        <f t="shared" si="56"/>
        <v>116.66666666666667</v>
      </c>
      <c r="Q631" t="str">
        <f t="shared" si="57"/>
        <v>technology</v>
      </c>
      <c r="R631" t="str">
        <f t="shared" si="58"/>
        <v>web</v>
      </c>
      <c r="S631" s="10">
        <f t="shared" si="59"/>
        <v>42474.637824074074</v>
      </c>
      <c r="T631" s="10">
        <f t="shared" si="60"/>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5"/>
        <v>8.3340278356529708E-4</v>
      </c>
      <c r="P632" s="6">
        <f t="shared" si="56"/>
        <v>10</v>
      </c>
      <c r="Q632" t="str">
        <f t="shared" si="57"/>
        <v>technology</v>
      </c>
      <c r="R632" t="str">
        <f t="shared" si="58"/>
        <v>web</v>
      </c>
      <c r="S632" s="10">
        <f t="shared" si="59"/>
        <v>42223.619456018518</v>
      </c>
      <c r="T632" s="10">
        <f t="shared" si="60"/>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5"/>
        <v>1.38E-2</v>
      </c>
      <c r="P633" s="6">
        <f t="shared" si="56"/>
        <v>76.666666666666671</v>
      </c>
      <c r="Q633" t="str">
        <f t="shared" si="57"/>
        <v>technology</v>
      </c>
      <c r="R633" t="str">
        <f t="shared" si="58"/>
        <v>web</v>
      </c>
      <c r="S633" s="10">
        <f t="shared" si="59"/>
        <v>42489.772326388891</v>
      </c>
      <c r="T633" s="10">
        <f t="shared" si="60"/>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5"/>
        <v>0</v>
      </c>
      <c r="P634" s="6">
        <f t="shared" si="56"/>
        <v>0</v>
      </c>
      <c r="Q634" t="str">
        <f t="shared" si="57"/>
        <v>technology</v>
      </c>
      <c r="R634" t="str">
        <f t="shared" si="58"/>
        <v>web</v>
      </c>
      <c r="S634" s="10">
        <f t="shared" si="59"/>
        <v>42303.659317129626</v>
      </c>
      <c r="T634" s="10">
        <f t="shared" si="60"/>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5"/>
        <v>0.1245</v>
      </c>
      <c r="P635" s="6">
        <f t="shared" si="56"/>
        <v>49.8</v>
      </c>
      <c r="Q635" t="str">
        <f t="shared" si="57"/>
        <v>technology</v>
      </c>
      <c r="R635" t="str">
        <f t="shared" si="58"/>
        <v>web</v>
      </c>
      <c r="S635" s="10">
        <f t="shared" si="59"/>
        <v>42507.29932870371</v>
      </c>
      <c r="T635" s="10">
        <f t="shared" si="60"/>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5"/>
        <v>2.0000000000000001E-4</v>
      </c>
      <c r="P636" s="6">
        <f t="shared" si="56"/>
        <v>1</v>
      </c>
      <c r="Q636" t="str">
        <f t="shared" si="57"/>
        <v>technology</v>
      </c>
      <c r="R636" t="str">
        <f t="shared" si="58"/>
        <v>web</v>
      </c>
      <c r="S636" s="10">
        <f t="shared" si="59"/>
        <v>42031.928576388891</v>
      </c>
      <c r="T636" s="10">
        <f t="shared" si="60"/>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5"/>
        <v>8.0000000000000007E-5</v>
      </c>
      <c r="P637" s="6">
        <f t="shared" si="56"/>
        <v>2</v>
      </c>
      <c r="Q637" t="str">
        <f t="shared" si="57"/>
        <v>technology</v>
      </c>
      <c r="R637" t="str">
        <f t="shared" si="58"/>
        <v>web</v>
      </c>
      <c r="S637" s="10">
        <f t="shared" si="59"/>
        <v>42076.092152777783</v>
      </c>
      <c r="T637" s="10">
        <f t="shared" si="60"/>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5"/>
        <v>2E-3</v>
      </c>
      <c r="P638" s="6">
        <f t="shared" si="56"/>
        <v>4</v>
      </c>
      <c r="Q638" t="str">
        <f t="shared" si="57"/>
        <v>technology</v>
      </c>
      <c r="R638" t="str">
        <f t="shared" si="58"/>
        <v>web</v>
      </c>
      <c r="S638" s="10">
        <f t="shared" si="59"/>
        <v>42131.455439814818</v>
      </c>
      <c r="T638" s="10">
        <f t="shared" si="60"/>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5"/>
        <v>0</v>
      </c>
      <c r="P639" s="6">
        <f t="shared" si="56"/>
        <v>0</v>
      </c>
      <c r="Q639" t="str">
        <f t="shared" si="57"/>
        <v>technology</v>
      </c>
      <c r="R639" t="str">
        <f t="shared" si="58"/>
        <v>web</v>
      </c>
      <c r="S639" s="10">
        <f t="shared" si="59"/>
        <v>42762.962013888886</v>
      </c>
      <c r="T639" s="10">
        <f t="shared" si="60"/>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5"/>
        <v>9.0000000000000006E-5</v>
      </c>
      <c r="P640" s="6">
        <f t="shared" si="56"/>
        <v>3</v>
      </c>
      <c r="Q640" t="str">
        <f t="shared" si="57"/>
        <v>technology</v>
      </c>
      <c r="R640" t="str">
        <f t="shared" si="58"/>
        <v>web</v>
      </c>
      <c r="S640" s="10">
        <f t="shared" si="59"/>
        <v>42759.593310185184</v>
      </c>
      <c r="T640" s="10">
        <f t="shared" si="60"/>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5"/>
        <v>9.9999999999999995E-7</v>
      </c>
      <c r="P641" s="6">
        <f t="shared" si="56"/>
        <v>1</v>
      </c>
      <c r="Q641" t="str">
        <f t="shared" si="57"/>
        <v>technology</v>
      </c>
      <c r="R641" t="str">
        <f t="shared" si="58"/>
        <v>web</v>
      </c>
      <c r="S641" s="10">
        <f t="shared" si="59"/>
        <v>41865.583275462966</v>
      </c>
      <c r="T641" s="10">
        <f t="shared" si="60"/>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5"/>
        <v>1.4428571428571428</v>
      </c>
      <c r="P642" s="6">
        <f t="shared" si="56"/>
        <v>50.5</v>
      </c>
      <c r="Q642" t="str">
        <f t="shared" si="57"/>
        <v>technology</v>
      </c>
      <c r="R642" t="str">
        <f t="shared" si="58"/>
        <v>wearables</v>
      </c>
      <c r="S642" s="10">
        <f t="shared" si="59"/>
        <v>42683.420312500006</v>
      </c>
      <c r="T642" s="10">
        <f t="shared" si="60"/>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1">E643/D643</f>
        <v>1.1916249999999999</v>
      </c>
      <c r="P643" s="6">
        <f t="shared" ref="P643:P706" si="62">IFERROR(E643/L643,0)</f>
        <v>151.31746031746033</v>
      </c>
      <c r="Q643" t="str">
        <f t="shared" ref="Q643:Q706" si="63">LEFT(N643,SEARCH("/",N643)-1)</f>
        <v>technology</v>
      </c>
      <c r="R643" t="str">
        <f t="shared" ref="R643:R706" si="64">RIGHT(N643,LEN(N643)-SEARCH("/",N643))</f>
        <v>wearables</v>
      </c>
      <c r="S643" s="10">
        <f t="shared" ref="S643:S706" si="65">(((J643/60)/60)/24+DATE(1970,1,1))</f>
        <v>42199.57</v>
      </c>
      <c r="T643" s="10">
        <f t="shared" ref="T643:T706" si="66">(((I643/60)/60)/24+DATE(1970,1,1))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1"/>
        <v>14.604850000000001</v>
      </c>
      <c r="P644" s="6">
        <f t="shared" si="62"/>
        <v>134.3592456301748</v>
      </c>
      <c r="Q644" t="str">
        <f t="shared" si="63"/>
        <v>technology</v>
      </c>
      <c r="R644" t="str">
        <f t="shared" si="64"/>
        <v>wearables</v>
      </c>
      <c r="S644" s="10">
        <f t="shared" si="65"/>
        <v>42199.651319444441</v>
      </c>
      <c r="T644" s="10">
        <f t="shared" si="66"/>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1"/>
        <v>1.0580799999999999</v>
      </c>
      <c r="P645" s="6">
        <f t="shared" si="62"/>
        <v>174.02631578947367</v>
      </c>
      <c r="Q645" t="str">
        <f t="shared" si="63"/>
        <v>technology</v>
      </c>
      <c r="R645" t="str">
        <f t="shared" si="64"/>
        <v>wearables</v>
      </c>
      <c r="S645" s="10">
        <f t="shared" si="65"/>
        <v>42100.642071759255</v>
      </c>
      <c r="T645" s="10">
        <f t="shared" si="66"/>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1"/>
        <v>3.0011791999999997</v>
      </c>
      <c r="P646" s="6">
        <f t="shared" si="62"/>
        <v>73.486268364348675</v>
      </c>
      <c r="Q646" t="str">
        <f t="shared" si="63"/>
        <v>technology</v>
      </c>
      <c r="R646" t="str">
        <f t="shared" si="64"/>
        <v>wearables</v>
      </c>
      <c r="S646" s="10">
        <f t="shared" si="65"/>
        <v>41898.665960648148</v>
      </c>
      <c r="T646" s="10">
        <f t="shared" si="66"/>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1"/>
        <v>2.7869999999999999</v>
      </c>
      <c r="P647" s="6">
        <f t="shared" si="62"/>
        <v>23.518987341772153</v>
      </c>
      <c r="Q647" t="str">
        <f t="shared" si="63"/>
        <v>technology</v>
      </c>
      <c r="R647" t="str">
        <f t="shared" si="64"/>
        <v>wearables</v>
      </c>
      <c r="S647" s="10">
        <f t="shared" si="65"/>
        <v>42564.026319444441</v>
      </c>
      <c r="T647" s="10">
        <f t="shared" si="66"/>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1"/>
        <v>1.3187625000000001</v>
      </c>
      <c r="P648" s="6">
        <f t="shared" si="62"/>
        <v>39.074444444444445</v>
      </c>
      <c r="Q648" t="str">
        <f t="shared" si="63"/>
        <v>technology</v>
      </c>
      <c r="R648" t="str">
        <f t="shared" si="64"/>
        <v>wearables</v>
      </c>
      <c r="S648" s="10">
        <f t="shared" si="65"/>
        <v>41832.852627314816</v>
      </c>
      <c r="T648" s="10">
        <f t="shared" si="66"/>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1"/>
        <v>1.0705</v>
      </c>
      <c r="P649" s="6">
        <f t="shared" si="62"/>
        <v>125.94117647058823</v>
      </c>
      <c r="Q649" t="str">
        <f t="shared" si="63"/>
        <v>technology</v>
      </c>
      <c r="R649" t="str">
        <f t="shared" si="64"/>
        <v>wearables</v>
      </c>
      <c r="S649" s="10">
        <f t="shared" si="65"/>
        <v>42416.767928240741</v>
      </c>
      <c r="T649" s="10">
        <f t="shared" si="66"/>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1"/>
        <v>1.2682285714285715</v>
      </c>
      <c r="P650" s="6">
        <f t="shared" si="62"/>
        <v>1644</v>
      </c>
      <c r="Q650" t="str">
        <f t="shared" si="63"/>
        <v>technology</v>
      </c>
      <c r="R650" t="str">
        <f t="shared" si="64"/>
        <v>wearables</v>
      </c>
      <c r="S650" s="10">
        <f t="shared" si="65"/>
        <v>41891.693379629629</v>
      </c>
      <c r="T650" s="10">
        <f t="shared" si="66"/>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1"/>
        <v>1.3996</v>
      </c>
      <c r="P651" s="6">
        <f t="shared" si="62"/>
        <v>42.670731707317074</v>
      </c>
      <c r="Q651" t="str">
        <f t="shared" si="63"/>
        <v>technology</v>
      </c>
      <c r="R651" t="str">
        <f t="shared" si="64"/>
        <v>wearables</v>
      </c>
      <c r="S651" s="10">
        <f t="shared" si="65"/>
        <v>41877.912187499998</v>
      </c>
      <c r="T651" s="10">
        <f t="shared" si="66"/>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1"/>
        <v>1.1240000000000001</v>
      </c>
      <c r="P652" s="6">
        <f t="shared" si="62"/>
        <v>35.125</v>
      </c>
      <c r="Q652" t="str">
        <f t="shared" si="63"/>
        <v>technology</v>
      </c>
      <c r="R652" t="str">
        <f t="shared" si="64"/>
        <v>wearables</v>
      </c>
      <c r="S652" s="10">
        <f t="shared" si="65"/>
        <v>41932.036851851852</v>
      </c>
      <c r="T652" s="10">
        <f t="shared" si="66"/>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1"/>
        <v>1.00528</v>
      </c>
      <c r="P653" s="6">
        <f t="shared" si="62"/>
        <v>239.35238095238094</v>
      </c>
      <c r="Q653" t="str">
        <f t="shared" si="63"/>
        <v>technology</v>
      </c>
      <c r="R653" t="str">
        <f t="shared" si="64"/>
        <v>wearables</v>
      </c>
      <c r="S653" s="10">
        <f t="shared" si="65"/>
        <v>41956.017488425925</v>
      </c>
      <c r="T653" s="10">
        <f t="shared" si="66"/>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1"/>
        <v>1.0046666666666666</v>
      </c>
      <c r="P654" s="6">
        <f t="shared" si="62"/>
        <v>107.64285714285714</v>
      </c>
      <c r="Q654" t="str">
        <f t="shared" si="63"/>
        <v>technology</v>
      </c>
      <c r="R654" t="str">
        <f t="shared" si="64"/>
        <v>wearables</v>
      </c>
      <c r="S654" s="10">
        <f t="shared" si="65"/>
        <v>42675.690393518518</v>
      </c>
      <c r="T654" s="10">
        <f t="shared" si="66"/>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1"/>
        <v>1.4144600000000001</v>
      </c>
      <c r="P655" s="6">
        <f t="shared" si="62"/>
        <v>95.830623306233065</v>
      </c>
      <c r="Q655" t="str">
        <f t="shared" si="63"/>
        <v>technology</v>
      </c>
      <c r="R655" t="str">
        <f t="shared" si="64"/>
        <v>wearables</v>
      </c>
      <c r="S655" s="10">
        <f t="shared" si="65"/>
        <v>42199.618518518517</v>
      </c>
      <c r="T655" s="10">
        <f t="shared" si="66"/>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1"/>
        <v>2.6729166666666666</v>
      </c>
      <c r="P656" s="6">
        <f t="shared" si="62"/>
        <v>31.663376110562684</v>
      </c>
      <c r="Q656" t="str">
        <f t="shared" si="63"/>
        <v>technology</v>
      </c>
      <c r="R656" t="str">
        <f t="shared" si="64"/>
        <v>wearables</v>
      </c>
      <c r="S656" s="10">
        <f t="shared" si="65"/>
        <v>42163.957326388889</v>
      </c>
      <c r="T656" s="10">
        <f t="shared" si="66"/>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1"/>
        <v>1.4688749999999999</v>
      </c>
      <c r="P657" s="6">
        <f t="shared" si="62"/>
        <v>42.886861313868614</v>
      </c>
      <c r="Q657" t="str">
        <f t="shared" si="63"/>
        <v>technology</v>
      </c>
      <c r="R657" t="str">
        <f t="shared" si="64"/>
        <v>wearables</v>
      </c>
      <c r="S657" s="10">
        <f t="shared" si="65"/>
        <v>42045.957314814819</v>
      </c>
      <c r="T657" s="10">
        <f t="shared" si="66"/>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1"/>
        <v>2.1356000000000002</v>
      </c>
      <c r="P658" s="6">
        <f t="shared" si="62"/>
        <v>122.73563218390805</v>
      </c>
      <c r="Q658" t="str">
        <f t="shared" si="63"/>
        <v>technology</v>
      </c>
      <c r="R658" t="str">
        <f t="shared" si="64"/>
        <v>wearables</v>
      </c>
      <c r="S658" s="10">
        <f t="shared" si="65"/>
        <v>42417.804618055554</v>
      </c>
      <c r="T658" s="10">
        <f t="shared" si="66"/>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1"/>
        <v>1.2569999999999999</v>
      </c>
      <c r="P659" s="6">
        <f t="shared" si="62"/>
        <v>190.45454545454547</v>
      </c>
      <c r="Q659" t="str">
        <f t="shared" si="63"/>
        <v>technology</v>
      </c>
      <c r="R659" t="str">
        <f t="shared" si="64"/>
        <v>wearables</v>
      </c>
      <c r="S659" s="10">
        <f t="shared" si="65"/>
        <v>42331.84574074074</v>
      </c>
      <c r="T659" s="10">
        <f t="shared" si="66"/>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1"/>
        <v>1.0446206037108834</v>
      </c>
      <c r="P660" s="6">
        <f t="shared" si="62"/>
        <v>109.33695652173913</v>
      </c>
      <c r="Q660" t="str">
        <f t="shared" si="63"/>
        <v>technology</v>
      </c>
      <c r="R660" t="str">
        <f t="shared" si="64"/>
        <v>wearables</v>
      </c>
      <c r="S660" s="10">
        <f t="shared" si="65"/>
        <v>42179.160752314812</v>
      </c>
      <c r="T660" s="10">
        <f t="shared" si="66"/>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1"/>
        <v>1.0056666666666667</v>
      </c>
      <c r="P661" s="6">
        <f t="shared" si="62"/>
        <v>143.66666666666666</v>
      </c>
      <c r="Q661" t="str">
        <f t="shared" si="63"/>
        <v>technology</v>
      </c>
      <c r="R661" t="str">
        <f t="shared" si="64"/>
        <v>wearables</v>
      </c>
      <c r="S661" s="10">
        <f t="shared" si="65"/>
        <v>42209.593692129631</v>
      </c>
      <c r="T661" s="10">
        <f t="shared" si="66"/>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1"/>
        <v>3.058E-2</v>
      </c>
      <c r="P662" s="6">
        <f t="shared" si="62"/>
        <v>84.944444444444443</v>
      </c>
      <c r="Q662" t="str">
        <f t="shared" si="63"/>
        <v>technology</v>
      </c>
      <c r="R662" t="str">
        <f t="shared" si="64"/>
        <v>wearables</v>
      </c>
      <c r="S662" s="10">
        <f t="shared" si="65"/>
        <v>41922.741655092592</v>
      </c>
      <c r="T662" s="10">
        <f t="shared" si="66"/>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1"/>
        <v>9.4999999999999998E-3</v>
      </c>
      <c r="P663" s="6">
        <f t="shared" si="62"/>
        <v>10.555555555555555</v>
      </c>
      <c r="Q663" t="str">
        <f t="shared" si="63"/>
        <v>technology</v>
      </c>
      <c r="R663" t="str">
        <f t="shared" si="64"/>
        <v>wearables</v>
      </c>
      <c r="S663" s="10">
        <f t="shared" si="65"/>
        <v>42636.645358796297</v>
      </c>
      <c r="T663" s="10">
        <f t="shared" si="66"/>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1"/>
        <v>4.0000000000000001E-3</v>
      </c>
      <c r="P664" s="6">
        <f t="shared" si="62"/>
        <v>39</v>
      </c>
      <c r="Q664" t="str">
        <f t="shared" si="63"/>
        <v>technology</v>
      </c>
      <c r="R664" t="str">
        <f t="shared" si="64"/>
        <v>wearables</v>
      </c>
      <c r="S664" s="10">
        <f t="shared" si="65"/>
        <v>41990.438043981485</v>
      </c>
      <c r="T664" s="10">
        <f t="shared" si="66"/>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1"/>
        <v>3.5000000000000001E-3</v>
      </c>
      <c r="P665" s="6">
        <f t="shared" si="62"/>
        <v>100</v>
      </c>
      <c r="Q665" t="str">
        <f t="shared" si="63"/>
        <v>technology</v>
      </c>
      <c r="R665" t="str">
        <f t="shared" si="64"/>
        <v>wearables</v>
      </c>
      <c r="S665" s="10">
        <f t="shared" si="65"/>
        <v>42173.843240740738</v>
      </c>
      <c r="T665" s="10">
        <f t="shared" si="66"/>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1"/>
        <v>7.5333333333333335E-2</v>
      </c>
      <c r="P666" s="6">
        <f t="shared" si="62"/>
        <v>31.172413793103448</v>
      </c>
      <c r="Q666" t="str">
        <f t="shared" si="63"/>
        <v>technology</v>
      </c>
      <c r="R666" t="str">
        <f t="shared" si="64"/>
        <v>wearables</v>
      </c>
      <c r="S666" s="10">
        <f t="shared" si="65"/>
        <v>42077.666377314818</v>
      </c>
      <c r="T666" s="10">
        <f t="shared" si="66"/>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1"/>
        <v>0.18640000000000001</v>
      </c>
      <c r="P667" s="6">
        <f t="shared" si="62"/>
        <v>155.33333333333334</v>
      </c>
      <c r="Q667" t="str">
        <f t="shared" si="63"/>
        <v>technology</v>
      </c>
      <c r="R667" t="str">
        <f t="shared" si="64"/>
        <v>wearables</v>
      </c>
      <c r="S667" s="10">
        <f t="shared" si="65"/>
        <v>42688.711354166662</v>
      </c>
      <c r="T667" s="10">
        <f t="shared" si="66"/>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1"/>
        <v>4.0000000000000003E-5</v>
      </c>
      <c r="P668" s="6">
        <f t="shared" si="62"/>
        <v>2</v>
      </c>
      <c r="Q668" t="str">
        <f t="shared" si="63"/>
        <v>technology</v>
      </c>
      <c r="R668" t="str">
        <f t="shared" si="64"/>
        <v>wearables</v>
      </c>
      <c r="S668" s="10">
        <f t="shared" si="65"/>
        <v>41838.832152777781</v>
      </c>
      <c r="T668" s="10">
        <f t="shared" si="66"/>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1"/>
        <v>0.1002</v>
      </c>
      <c r="P669" s="6">
        <f t="shared" si="62"/>
        <v>178.92857142857142</v>
      </c>
      <c r="Q669" t="str">
        <f t="shared" si="63"/>
        <v>technology</v>
      </c>
      <c r="R669" t="str">
        <f t="shared" si="64"/>
        <v>wearables</v>
      </c>
      <c r="S669" s="10">
        <f t="shared" si="65"/>
        <v>42632.373414351852</v>
      </c>
      <c r="T669" s="10">
        <f t="shared" si="66"/>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1"/>
        <v>4.5600000000000002E-2</v>
      </c>
      <c r="P670" s="6">
        <f t="shared" si="62"/>
        <v>27.36</v>
      </c>
      <c r="Q670" t="str">
        <f t="shared" si="63"/>
        <v>technology</v>
      </c>
      <c r="R670" t="str">
        <f t="shared" si="64"/>
        <v>wearables</v>
      </c>
      <c r="S670" s="10">
        <f t="shared" si="65"/>
        <v>42090.831273148149</v>
      </c>
      <c r="T670" s="10">
        <f t="shared" si="66"/>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1"/>
        <v>0.21507499999999999</v>
      </c>
      <c r="P671" s="6">
        <f t="shared" si="62"/>
        <v>1536.25</v>
      </c>
      <c r="Q671" t="str">
        <f t="shared" si="63"/>
        <v>technology</v>
      </c>
      <c r="R671" t="str">
        <f t="shared" si="64"/>
        <v>wearables</v>
      </c>
      <c r="S671" s="10">
        <f t="shared" si="65"/>
        <v>42527.625671296293</v>
      </c>
      <c r="T671" s="10">
        <f t="shared" si="66"/>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1"/>
        <v>0.29276666666666668</v>
      </c>
      <c r="P672" s="6">
        <f t="shared" si="62"/>
        <v>84.99677419354839</v>
      </c>
      <c r="Q672" t="str">
        <f t="shared" si="63"/>
        <v>technology</v>
      </c>
      <c r="R672" t="str">
        <f t="shared" si="64"/>
        <v>wearables</v>
      </c>
      <c r="S672" s="10">
        <f t="shared" si="65"/>
        <v>42506.709722222222</v>
      </c>
      <c r="T672" s="10">
        <f t="shared" si="66"/>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1"/>
        <v>0.39426666666666665</v>
      </c>
      <c r="P673" s="6">
        <f t="shared" si="62"/>
        <v>788.5333333333333</v>
      </c>
      <c r="Q673" t="str">
        <f t="shared" si="63"/>
        <v>technology</v>
      </c>
      <c r="R673" t="str">
        <f t="shared" si="64"/>
        <v>wearables</v>
      </c>
      <c r="S673" s="10">
        <f t="shared" si="65"/>
        <v>41984.692731481482</v>
      </c>
      <c r="T673" s="10">
        <f t="shared" si="66"/>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1"/>
        <v>0.21628</v>
      </c>
      <c r="P674" s="6">
        <f t="shared" si="62"/>
        <v>50.29767441860465</v>
      </c>
      <c r="Q674" t="str">
        <f t="shared" si="63"/>
        <v>technology</v>
      </c>
      <c r="R674" t="str">
        <f t="shared" si="64"/>
        <v>wearables</v>
      </c>
      <c r="S674" s="10">
        <f t="shared" si="65"/>
        <v>41974.219490740739</v>
      </c>
      <c r="T674" s="10">
        <f t="shared" si="66"/>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1"/>
        <v>2.0500000000000002E-3</v>
      </c>
      <c r="P675" s="6">
        <f t="shared" si="62"/>
        <v>68.333333333333329</v>
      </c>
      <c r="Q675" t="str">
        <f t="shared" si="63"/>
        <v>technology</v>
      </c>
      <c r="R675" t="str">
        <f t="shared" si="64"/>
        <v>wearables</v>
      </c>
      <c r="S675" s="10">
        <f t="shared" si="65"/>
        <v>41838.840474537035</v>
      </c>
      <c r="T675" s="10">
        <f t="shared" si="66"/>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1"/>
        <v>2.9999999999999997E-4</v>
      </c>
      <c r="P676" s="6">
        <f t="shared" si="62"/>
        <v>7.5</v>
      </c>
      <c r="Q676" t="str">
        <f t="shared" si="63"/>
        <v>technology</v>
      </c>
      <c r="R676" t="str">
        <f t="shared" si="64"/>
        <v>wearables</v>
      </c>
      <c r="S676" s="10">
        <f t="shared" si="65"/>
        <v>41803.116053240738</v>
      </c>
      <c r="T676" s="10">
        <f t="shared" si="66"/>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1"/>
        <v>0.14849999999999999</v>
      </c>
      <c r="P677" s="6">
        <f t="shared" si="62"/>
        <v>34.269230769230766</v>
      </c>
      <c r="Q677" t="str">
        <f t="shared" si="63"/>
        <v>technology</v>
      </c>
      <c r="R677" t="str">
        <f t="shared" si="64"/>
        <v>wearables</v>
      </c>
      <c r="S677" s="10">
        <f t="shared" si="65"/>
        <v>41975.930601851855</v>
      </c>
      <c r="T677" s="10">
        <f t="shared" si="66"/>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1"/>
        <v>1.4710000000000001E-2</v>
      </c>
      <c r="P678" s="6">
        <f t="shared" si="62"/>
        <v>61.291666666666664</v>
      </c>
      <c r="Q678" t="str">
        <f t="shared" si="63"/>
        <v>technology</v>
      </c>
      <c r="R678" t="str">
        <f t="shared" si="64"/>
        <v>wearables</v>
      </c>
      <c r="S678" s="10">
        <f t="shared" si="65"/>
        <v>42012.768298611118</v>
      </c>
      <c r="T678" s="10">
        <f t="shared" si="66"/>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1"/>
        <v>0.25584000000000001</v>
      </c>
      <c r="P679" s="6">
        <f t="shared" si="62"/>
        <v>133.25</v>
      </c>
      <c r="Q679" t="str">
        <f t="shared" si="63"/>
        <v>technology</v>
      </c>
      <c r="R679" t="str">
        <f t="shared" si="64"/>
        <v>wearables</v>
      </c>
      <c r="S679" s="10">
        <f t="shared" si="65"/>
        <v>42504.403877314813</v>
      </c>
      <c r="T679" s="10">
        <f t="shared" si="66"/>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1"/>
        <v>3.8206896551724136E-2</v>
      </c>
      <c r="P680" s="6">
        <f t="shared" si="62"/>
        <v>65.17647058823529</v>
      </c>
      <c r="Q680" t="str">
        <f t="shared" si="63"/>
        <v>technology</v>
      </c>
      <c r="R680" t="str">
        <f t="shared" si="64"/>
        <v>wearables</v>
      </c>
      <c r="S680" s="10">
        <f t="shared" si="65"/>
        <v>42481.376597222217</v>
      </c>
      <c r="T680" s="10">
        <f t="shared" si="66"/>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1"/>
        <v>0.15485964912280703</v>
      </c>
      <c r="P681" s="6">
        <f t="shared" si="62"/>
        <v>93.90425531914893</v>
      </c>
      <c r="Q681" t="str">
        <f t="shared" si="63"/>
        <v>technology</v>
      </c>
      <c r="R681" t="str">
        <f t="shared" si="64"/>
        <v>wearables</v>
      </c>
      <c r="S681" s="10">
        <f t="shared" si="65"/>
        <v>42556.695706018523</v>
      </c>
      <c r="T681" s="10">
        <f t="shared" si="66"/>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1"/>
        <v>0.25912000000000002</v>
      </c>
      <c r="P682" s="6">
        <f t="shared" si="62"/>
        <v>150.65116279069767</v>
      </c>
      <c r="Q682" t="str">
        <f t="shared" si="63"/>
        <v>technology</v>
      </c>
      <c r="R682" t="str">
        <f t="shared" si="64"/>
        <v>wearables</v>
      </c>
      <c r="S682" s="10">
        <f t="shared" si="65"/>
        <v>41864.501516203702</v>
      </c>
      <c r="T682" s="10">
        <f t="shared" si="66"/>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1"/>
        <v>4.0000000000000002E-4</v>
      </c>
      <c r="P683" s="6">
        <f t="shared" si="62"/>
        <v>1</v>
      </c>
      <c r="Q683" t="str">
        <f t="shared" si="63"/>
        <v>technology</v>
      </c>
      <c r="R683" t="str">
        <f t="shared" si="64"/>
        <v>wearables</v>
      </c>
      <c r="S683" s="10">
        <f t="shared" si="65"/>
        <v>42639.805601851855</v>
      </c>
      <c r="T683" s="10">
        <f t="shared" si="66"/>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1"/>
        <v>1.06E-3</v>
      </c>
      <c r="P684" s="6">
        <f t="shared" si="62"/>
        <v>13.25</v>
      </c>
      <c r="Q684" t="str">
        <f t="shared" si="63"/>
        <v>technology</v>
      </c>
      <c r="R684" t="str">
        <f t="shared" si="64"/>
        <v>wearables</v>
      </c>
      <c r="S684" s="10">
        <f t="shared" si="65"/>
        <v>42778.765300925923</v>
      </c>
      <c r="T684" s="10">
        <f t="shared" si="66"/>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1"/>
        <v>8.5142857142857138E-3</v>
      </c>
      <c r="P685" s="6">
        <f t="shared" si="62"/>
        <v>99.333333333333329</v>
      </c>
      <c r="Q685" t="str">
        <f t="shared" si="63"/>
        <v>technology</v>
      </c>
      <c r="R685" t="str">
        <f t="shared" si="64"/>
        <v>wearables</v>
      </c>
      <c r="S685" s="10">
        <f t="shared" si="65"/>
        <v>42634.900046296301</v>
      </c>
      <c r="T685" s="10">
        <f t="shared" si="66"/>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1"/>
        <v>7.4837500000000001E-2</v>
      </c>
      <c r="P686" s="6">
        <f t="shared" si="62"/>
        <v>177.39259259259259</v>
      </c>
      <c r="Q686" t="str">
        <f t="shared" si="63"/>
        <v>technology</v>
      </c>
      <c r="R686" t="str">
        <f t="shared" si="64"/>
        <v>wearables</v>
      </c>
      <c r="S686" s="10">
        <f t="shared" si="65"/>
        <v>41809.473275462966</v>
      </c>
      <c r="T686" s="10">
        <f t="shared" si="66"/>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1"/>
        <v>0.27650000000000002</v>
      </c>
      <c r="P687" s="6">
        <f t="shared" si="62"/>
        <v>55.3</v>
      </c>
      <c r="Q687" t="str">
        <f t="shared" si="63"/>
        <v>technology</v>
      </c>
      <c r="R687" t="str">
        <f t="shared" si="64"/>
        <v>wearables</v>
      </c>
      <c r="S687" s="10">
        <f t="shared" si="65"/>
        <v>41971.866574074069</v>
      </c>
      <c r="T687" s="10">
        <f t="shared" si="66"/>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1"/>
        <v>0</v>
      </c>
      <c r="P688" s="6">
        <f t="shared" si="62"/>
        <v>0</v>
      </c>
      <c r="Q688" t="str">
        <f t="shared" si="63"/>
        <v>technology</v>
      </c>
      <c r="R688" t="str">
        <f t="shared" si="64"/>
        <v>wearables</v>
      </c>
      <c r="S688" s="10">
        <f t="shared" si="65"/>
        <v>42189.673263888893</v>
      </c>
      <c r="T688" s="10">
        <f t="shared" si="66"/>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1"/>
        <v>3.5499999999999997E-2</v>
      </c>
      <c r="P689" s="6">
        <f t="shared" si="62"/>
        <v>591.66666666666663</v>
      </c>
      <c r="Q689" t="str">
        <f t="shared" si="63"/>
        <v>technology</v>
      </c>
      <c r="R689" t="str">
        <f t="shared" si="64"/>
        <v>wearables</v>
      </c>
      <c r="S689" s="10">
        <f t="shared" si="65"/>
        <v>42711.750613425931</v>
      </c>
      <c r="T689" s="10">
        <f t="shared" si="66"/>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1"/>
        <v>0.72989999999999999</v>
      </c>
      <c r="P690" s="6">
        <f t="shared" si="62"/>
        <v>405.5</v>
      </c>
      <c r="Q690" t="str">
        <f t="shared" si="63"/>
        <v>technology</v>
      </c>
      <c r="R690" t="str">
        <f t="shared" si="64"/>
        <v>wearables</v>
      </c>
      <c r="S690" s="10">
        <f t="shared" si="65"/>
        <v>42262.104780092588</v>
      </c>
      <c r="T690" s="10">
        <f t="shared" si="66"/>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1"/>
        <v>0.57648750000000004</v>
      </c>
      <c r="P691" s="6">
        <f t="shared" si="62"/>
        <v>343.14732142857144</v>
      </c>
      <c r="Q691" t="str">
        <f t="shared" si="63"/>
        <v>technology</v>
      </c>
      <c r="R691" t="str">
        <f t="shared" si="64"/>
        <v>wearables</v>
      </c>
      <c r="S691" s="10">
        <f t="shared" si="65"/>
        <v>42675.66778935185</v>
      </c>
      <c r="T691" s="10">
        <f t="shared" si="66"/>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1"/>
        <v>0.1234</v>
      </c>
      <c r="P692" s="6">
        <f t="shared" si="62"/>
        <v>72.588235294117652</v>
      </c>
      <c r="Q692" t="str">
        <f t="shared" si="63"/>
        <v>technology</v>
      </c>
      <c r="R692" t="str">
        <f t="shared" si="64"/>
        <v>wearables</v>
      </c>
      <c r="S692" s="10">
        <f t="shared" si="65"/>
        <v>42579.634733796294</v>
      </c>
      <c r="T692" s="10">
        <f t="shared" si="66"/>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1"/>
        <v>5.1999999999999998E-3</v>
      </c>
      <c r="P693" s="6">
        <f t="shared" si="62"/>
        <v>26</v>
      </c>
      <c r="Q693" t="str">
        <f t="shared" si="63"/>
        <v>technology</v>
      </c>
      <c r="R693" t="str">
        <f t="shared" si="64"/>
        <v>wearables</v>
      </c>
      <c r="S693" s="10">
        <f t="shared" si="65"/>
        <v>42158.028310185182</v>
      </c>
      <c r="T693" s="10">
        <f t="shared" si="66"/>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1"/>
        <v>6.5299999999999997E-2</v>
      </c>
      <c r="P694" s="6">
        <f t="shared" si="62"/>
        <v>6.4975124378109452</v>
      </c>
      <c r="Q694" t="str">
        <f t="shared" si="63"/>
        <v>technology</v>
      </c>
      <c r="R694" t="str">
        <f t="shared" si="64"/>
        <v>wearables</v>
      </c>
      <c r="S694" s="10">
        <f t="shared" si="65"/>
        <v>42696.37572916667</v>
      </c>
      <c r="T694" s="10">
        <f t="shared" si="66"/>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1"/>
        <v>0.35338000000000003</v>
      </c>
      <c r="P695" s="6">
        <f t="shared" si="62"/>
        <v>119.38513513513513</v>
      </c>
      <c r="Q695" t="str">
        <f t="shared" si="63"/>
        <v>technology</v>
      </c>
      <c r="R695" t="str">
        <f t="shared" si="64"/>
        <v>wearables</v>
      </c>
      <c r="S695" s="10">
        <f t="shared" si="65"/>
        <v>42094.808182870373</v>
      </c>
      <c r="T695" s="10">
        <f t="shared" si="66"/>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1"/>
        <v>3.933333333333333E-3</v>
      </c>
      <c r="P696" s="6">
        <f t="shared" si="62"/>
        <v>84.285714285714292</v>
      </c>
      <c r="Q696" t="str">
        <f t="shared" si="63"/>
        <v>technology</v>
      </c>
      <c r="R696" t="str">
        <f t="shared" si="64"/>
        <v>wearables</v>
      </c>
      <c r="S696" s="10">
        <f t="shared" si="65"/>
        <v>42737.663877314815</v>
      </c>
      <c r="T696" s="10">
        <f t="shared" si="66"/>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1"/>
        <v>1.06E-2</v>
      </c>
      <c r="P697" s="6">
        <f t="shared" si="62"/>
        <v>90.857142857142861</v>
      </c>
      <c r="Q697" t="str">
        <f t="shared" si="63"/>
        <v>technology</v>
      </c>
      <c r="R697" t="str">
        <f t="shared" si="64"/>
        <v>wearables</v>
      </c>
      <c r="S697" s="10">
        <f t="shared" si="65"/>
        <v>41913.521064814813</v>
      </c>
      <c r="T697" s="10">
        <f t="shared" si="66"/>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1"/>
        <v>5.7142857142857145E-6</v>
      </c>
      <c r="P698" s="6">
        <f t="shared" si="62"/>
        <v>1</v>
      </c>
      <c r="Q698" t="str">
        <f t="shared" si="63"/>
        <v>technology</v>
      </c>
      <c r="R698" t="str">
        <f t="shared" si="64"/>
        <v>wearables</v>
      </c>
      <c r="S698" s="10">
        <f t="shared" si="65"/>
        <v>41815.927106481482</v>
      </c>
      <c r="T698" s="10">
        <f t="shared" si="66"/>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1"/>
        <v>0.46379999999999999</v>
      </c>
      <c r="P699" s="6">
        <f t="shared" si="62"/>
        <v>20.342105263157894</v>
      </c>
      <c r="Q699" t="str">
        <f t="shared" si="63"/>
        <v>technology</v>
      </c>
      <c r="R699" t="str">
        <f t="shared" si="64"/>
        <v>wearables</v>
      </c>
      <c r="S699" s="10">
        <f t="shared" si="65"/>
        <v>42388.523020833338</v>
      </c>
      <c r="T699" s="10">
        <f t="shared" si="66"/>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1"/>
        <v>0.15390000000000001</v>
      </c>
      <c r="P700" s="6">
        <f t="shared" si="62"/>
        <v>530.68965517241384</v>
      </c>
      <c r="Q700" t="str">
        <f t="shared" si="63"/>
        <v>technology</v>
      </c>
      <c r="R700" t="str">
        <f t="shared" si="64"/>
        <v>wearables</v>
      </c>
      <c r="S700" s="10">
        <f t="shared" si="65"/>
        <v>41866.931076388886</v>
      </c>
      <c r="T700" s="10">
        <f t="shared" si="66"/>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1"/>
        <v>0.824221076923077</v>
      </c>
      <c r="P701" s="6">
        <f t="shared" si="62"/>
        <v>120.39184269662923</v>
      </c>
      <c r="Q701" t="str">
        <f t="shared" si="63"/>
        <v>technology</v>
      </c>
      <c r="R701" t="str">
        <f t="shared" si="64"/>
        <v>wearables</v>
      </c>
      <c r="S701" s="10">
        <f t="shared" si="65"/>
        <v>41563.485509259262</v>
      </c>
      <c r="T701" s="10">
        <f t="shared" si="66"/>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1"/>
        <v>2.6866666666666667E-2</v>
      </c>
      <c r="P702" s="6">
        <f t="shared" si="62"/>
        <v>13</v>
      </c>
      <c r="Q702" t="str">
        <f t="shared" si="63"/>
        <v>technology</v>
      </c>
      <c r="R702" t="str">
        <f t="shared" si="64"/>
        <v>wearables</v>
      </c>
      <c r="S702" s="10">
        <f t="shared" si="65"/>
        <v>42715.688437500001</v>
      </c>
      <c r="T702" s="10">
        <f t="shared" si="66"/>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1"/>
        <v>0.26600000000000001</v>
      </c>
      <c r="P703" s="6">
        <f t="shared" si="62"/>
        <v>291.33333333333331</v>
      </c>
      <c r="Q703" t="str">
        <f t="shared" si="63"/>
        <v>technology</v>
      </c>
      <c r="R703" t="str">
        <f t="shared" si="64"/>
        <v>wearables</v>
      </c>
      <c r="S703" s="10">
        <f t="shared" si="65"/>
        <v>41813.662962962961</v>
      </c>
      <c r="T703" s="10">
        <f t="shared" si="66"/>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1"/>
        <v>0.30813400000000002</v>
      </c>
      <c r="P704" s="6">
        <f t="shared" si="62"/>
        <v>124.9191891891892</v>
      </c>
      <c r="Q704" t="str">
        <f t="shared" si="63"/>
        <v>technology</v>
      </c>
      <c r="R704" t="str">
        <f t="shared" si="64"/>
        <v>wearables</v>
      </c>
      <c r="S704" s="10">
        <f t="shared" si="65"/>
        <v>42668.726701388892</v>
      </c>
      <c r="T704" s="10">
        <f t="shared" si="66"/>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1"/>
        <v>5.5800000000000002E-2</v>
      </c>
      <c r="P705" s="6">
        <f t="shared" si="62"/>
        <v>119.57142857142857</v>
      </c>
      <c r="Q705" t="str">
        <f t="shared" si="63"/>
        <v>technology</v>
      </c>
      <c r="R705" t="str">
        <f t="shared" si="64"/>
        <v>wearables</v>
      </c>
      <c r="S705" s="10">
        <f t="shared" si="65"/>
        <v>42711.950798611113</v>
      </c>
      <c r="T705" s="10">
        <f t="shared" si="66"/>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1"/>
        <v>8.7454545454545458E-3</v>
      </c>
      <c r="P706" s="6">
        <f t="shared" si="62"/>
        <v>120.25</v>
      </c>
      <c r="Q706" t="str">
        <f t="shared" si="63"/>
        <v>technology</v>
      </c>
      <c r="R706" t="str">
        <f t="shared" si="64"/>
        <v>wearables</v>
      </c>
      <c r="S706" s="10">
        <f t="shared" si="65"/>
        <v>42726.192916666667</v>
      </c>
      <c r="T706" s="10">
        <f t="shared" si="66"/>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7">E707/D707</f>
        <v>9.7699999999999992E-3</v>
      </c>
      <c r="P707" s="6">
        <f t="shared" ref="P707:P770" si="68">IFERROR(E707/L707,0)</f>
        <v>195.4</v>
      </c>
      <c r="Q707" t="str">
        <f t="shared" ref="Q707:Q770" si="69">LEFT(N707,SEARCH("/",N707)-1)</f>
        <v>technology</v>
      </c>
      <c r="R707" t="str">
        <f t="shared" ref="R707:R770" si="70">RIGHT(N707,LEN(N707)-SEARCH("/",N707))</f>
        <v>wearables</v>
      </c>
      <c r="S707" s="10">
        <f t="shared" ref="S707:S770" si="71">(((J707/60)/60)/24+DATE(1970,1,1))</f>
        <v>42726.491643518515</v>
      </c>
      <c r="T707" s="10">
        <f t="shared" ref="T707:T770" si="72">(((I707/60)/60)/24+DATE(1970,1,1))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7"/>
        <v>0</v>
      </c>
      <c r="P708" s="6">
        <f t="shared" si="68"/>
        <v>0</v>
      </c>
      <c r="Q708" t="str">
        <f t="shared" si="69"/>
        <v>technology</v>
      </c>
      <c r="R708" t="str">
        <f t="shared" si="70"/>
        <v>wearables</v>
      </c>
      <c r="S708" s="10">
        <f t="shared" si="71"/>
        <v>42676.995173611111</v>
      </c>
      <c r="T708" s="10">
        <f t="shared" si="72"/>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7"/>
        <v>0.78927352941176465</v>
      </c>
      <c r="P709" s="6">
        <f t="shared" si="68"/>
        <v>117.69868421052631</v>
      </c>
      <c r="Q709" t="str">
        <f t="shared" si="69"/>
        <v>technology</v>
      </c>
      <c r="R709" t="str">
        <f t="shared" si="70"/>
        <v>wearables</v>
      </c>
      <c r="S709" s="10">
        <f t="shared" si="71"/>
        <v>42696.663506944446</v>
      </c>
      <c r="T709" s="10">
        <f t="shared" si="72"/>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7"/>
        <v>0.22092500000000001</v>
      </c>
      <c r="P710" s="6">
        <f t="shared" si="68"/>
        <v>23.948509485094849</v>
      </c>
      <c r="Q710" t="str">
        <f t="shared" si="69"/>
        <v>technology</v>
      </c>
      <c r="R710" t="str">
        <f t="shared" si="70"/>
        <v>wearables</v>
      </c>
      <c r="S710" s="10">
        <f t="shared" si="71"/>
        <v>41835.581018518518</v>
      </c>
      <c r="T710" s="10">
        <f t="shared" si="72"/>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7"/>
        <v>4.0666666666666663E-3</v>
      </c>
      <c r="P711" s="6">
        <f t="shared" si="68"/>
        <v>30.5</v>
      </c>
      <c r="Q711" t="str">
        <f t="shared" si="69"/>
        <v>technology</v>
      </c>
      <c r="R711" t="str">
        <f t="shared" si="70"/>
        <v>wearables</v>
      </c>
      <c r="S711" s="10">
        <f t="shared" si="71"/>
        <v>41948.041192129633</v>
      </c>
      <c r="T711" s="10">
        <f t="shared" si="72"/>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7"/>
        <v>0</v>
      </c>
      <c r="P712" s="6">
        <f t="shared" si="68"/>
        <v>0</v>
      </c>
      <c r="Q712" t="str">
        <f t="shared" si="69"/>
        <v>technology</v>
      </c>
      <c r="R712" t="str">
        <f t="shared" si="70"/>
        <v>wearables</v>
      </c>
      <c r="S712" s="10">
        <f t="shared" si="71"/>
        <v>41837.984976851854</v>
      </c>
      <c r="T712" s="10">
        <f t="shared" si="72"/>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7"/>
        <v>0.33790999999999999</v>
      </c>
      <c r="P713" s="6">
        <f t="shared" si="68"/>
        <v>99.973372781065095</v>
      </c>
      <c r="Q713" t="str">
        <f t="shared" si="69"/>
        <v>technology</v>
      </c>
      <c r="R713" t="str">
        <f t="shared" si="70"/>
        <v>wearables</v>
      </c>
      <c r="S713" s="10">
        <f t="shared" si="71"/>
        <v>42678.459120370375</v>
      </c>
      <c r="T713" s="10">
        <f t="shared" si="72"/>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7"/>
        <v>2.1649484536082476E-3</v>
      </c>
      <c r="P714" s="6">
        <f t="shared" si="68"/>
        <v>26.25</v>
      </c>
      <c r="Q714" t="str">
        <f t="shared" si="69"/>
        <v>technology</v>
      </c>
      <c r="R714" t="str">
        <f t="shared" si="70"/>
        <v>wearables</v>
      </c>
      <c r="S714" s="10">
        <f t="shared" si="71"/>
        <v>42384.680925925932</v>
      </c>
      <c r="T714" s="10">
        <f t="shared" si="72"/>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7"/>
        <v>7.9600000000000001E-3</v>
      </c>
      <c r="P715" s="6">
        <f t="shared" si="68"/>
        <v>199</v>
      </c>
      <c r="Q715" t="str">
        <f t="shared" si="69"/>
        <v>technology</v>
      </c>
      <c r="R715" t="str">
        <f t="shared" si="70"/>
        <v>wearables</v>
      </c>
      <c r="S715" s="10">
        <f t="shared" si="71"/>
        <v>42496.529305555552</v>
      </c>
      <c r="T715" s="10">
        <f t="shared" si="72"/>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7"/>
        <v>0.14993333333333334</v>
      </c>
      <c r="P716" s="6">
        <f t="shared" si="68"/>
        <v>80.321428571428569</v>
      </c>
      <c r="Q716" t="str">
        <f t="shared" si="69"/>
        <v>technology</v>
      </c>
      <c r="R716" t="str">
        <f t="shared" si="70"/>
        <v>wearables</v>
      </c>
      <c r="S716" s="10">
        <f t="shared" si="71"/>
        <v>42734.787986111114</v>
      </c>
      <c r="T716" s="10">
        <f t="shared" si="72"/>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7"/>
        <v>5.0509090909090906E-2</v>
      </c>
      <c r="P717" s="6">
        <f t="shared" si="68"/>
        <v>115.75</v>
      </c>
      <c r="Q717" t="str">
        <f t="shared" si="69"/>
        <v>technology</v>
      </c>
      <c r="R717" t="str">
        <f t="shared" si="70"/>
        <v>wearables</v>
      </c>
      <c r="S717" s="10">
        <f t="shared" si="71"/>
        <v>42273.090740740736</v>
      </c>
      <c r="T717" s="10">
        <f t="shared" si="72"/>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7"/>
        <v>0.10214285714285715</v>
      </c>
      <c r="P718" s="6">
        <f t="shared" si="68"/>
        <v>44.6875</v>
      </c>
      <c r="Q718" t="str">
        <f t="shared" si="69"/>
        <v>technology</v>
      </c>
      <c r="R718" t="str">
        <f t="shared" si="70"/>
        <v>wearables</v>
      </c>
      <c r="S718" s="10">
        <f t="shared" si="71"/>
        <v>41940.658645833333</v>
      </c>
      <c r="T718" s="10">
        <f t="shared" si="72"/>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7"/>
        <v>3.0500000000000002E-3</v>
      </c>
      <c r="P719" s="6">
        <f t="shared" si="68"/>
        <v>76.25</v>
      </c>
      <c r="Q719" t="str">
        <f t="shared" si="69"/>
        <v>technology</v>
      </c>
      <c r="R719" t="str">
        <f t="shared" si="70"/>
        <v>wearables</v>
      </c>
      <c r="S719" s="10">
        <f t="shared" si="71"/>
        <v>41857.854189814818</v>
      </c>
      <c r="T719" s="10">
        <f t="shared" si="72"/>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7"/>
        <v>7.4999999999999997E-3</v>
      </c>
      <c r="P720" s="6">
        <f t="shared" si="68"/>
        <v>22.5</v>
      </c>
      <c r="Q720" t="str">
        <f t="shared" si="69"/>
        <v>technology</v>
      </c>
      <c r="R720" t="str">
        <f t="shared" si="70"/>
        <v>wearables</v>
      </c>
      <c r="S720" s="10">
        <f t="shared" si="71"/>
        <v>42752.845451388886</v>
      </c>
      <c r="T720" s="10">
        <f t="shared" si="72"/>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7"/>
        <v>1.2933333333333333E-2</v>
      </c>
      <c r="P721" s="6">
        <f t="shared" si="68"/>
        <v>19.399999999999999</v>
      </c>
      <c r="Q721" t="str">
        <f t="shared" si="69"/>
        <v>technology</v>
      </c>
      <c r="R721" t="str">
        <f t="shared" si="70"/>
        <v>wearables</v>
      </c>
      <c r="S721" s="10">
        <f t="shared" si="71"/>
        <v>42409.040231481486</v>
      </c>
      <c r="T721" s="10">
        <f t="shared" si="72"/>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7"/>
        <v>1.4394736842105262</v>
      </c>
      <c r="P722" s="6">
        <f t="shared" si="68"/>
        <v>66.707317073170728</v>
      </c>
      <c r="Q722" t="str">
        <f t="shared" si="69"/>
        <v>publishing</v>
      </c>
      <c r="R722" t="str">
        <f t="shared" si="70"/>
        <v>nonfiction</v>
      </c>
      <c r="S722" s="10">
        <f t="shared" si="71"/>
        <v>40909.649201388893</v>
      </c>
      <c r="T722" s="10">
        <f t="shared" si="72"/>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7"/>
        <v>1.2210975609756098</v>
      </c>
      <c r="P723" s="6">
        <f t="shared" si="68"/>
        <v>84.142857142857139</v>
      </c>
      <c r="Q723" t="str">
        <f t="shared" si="69"/>
        <v>publishing</v>
      </c>
      <c r="R723" t="str">
        <f t="shared" si="70"/>
        <v>nonfiction</v>
      </c>
      <c r="S723" s="10">
        <f t="shared" si="71"/>
        <v>41807.571840277778</v>
      </c>
      <c r="T723" s="10">
        <f t="shared" si="72"/>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7"/>
        <v>1.3202400000000001</v>
      </c>
      <c r="P724" s="6">
        <f t="shared" si="68"/>
        <v>215.72549019607843</v>
      </c>
      <c r="Q724" t="str">
        <f t="shared" si="69"/>
        <v>publishing</v>
      </c>
      <c r="R724" t="str">
        <f t="shared" si="70"/>
        <v>nonfiction</v>
      </c>
      <c r="S724" s="10">
        <f t="shared" si="71"/>
        <v>40977.805300925924</v>
      </c>
      <c r="T724" s="10">
        <f t="shared" si="72"/>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7"/>
        <v>1.0938000000000001</v>
      </c>
      <c r="P725" s="6">
        <f t="shared" si="68"/>
        <v>54.69</v>
      </c>
      <c r="Q725" t="str">
        <f t="shared" si="69"/>
        <v>publishing</v>
      </c>
      <c r="R725" t="str">
        <f t="shared" si="70"/>
        <v>nonfiction</v>
      </c>
      <c r="S725" s="10">
        <f t="shared" si="71"/>
        <v>42184.816539351858</v>
      </c>
      <c r="T725" s="10">
        <f t="shared" si="72"/>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7"/>
        <v>1.0547157142857144</v>
      </c>
      <c r="P726" s="6">
        <f t="shared" si="68"/>
        <v>51.62944055944056</v>
      </c>
      <c r="Q726" t="str">
        <f t="shared" si="69"/>
        <v>publishing</v>
      </c>
      <c r="R726" t="str">
        <f t="shared" si="70"/>
        <v>nonfiction</v>
      </c>
      <c r="S726" s="10">
        <f t="shared" si="71"/>
        <v>40694.638460648144</v>
      </c>
      <c r="T726" s="10">
        <f t="shared" si="72"/>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7"/>
        <v>1.0035000000000001</v>
      </c>
      <c r="P727" s="6">
        <f t="shared" si="68"/>
        <v>143.35714285714286</v>
      </c>
      <c r="Q727" t="str">
        <f t="shared" si="69"/>
        <v>publishing</v>
      </c>
      <c r="R727" t="str">
        <f t="shared" si="70"/>
        <v>nonfiction</v>
      </c>
      <c r="S727" s="10">
        <f t="shared" si="71"/>
        <v>42321.626296296294</v>
      </c>
      <c r="T727" s="10">
        <f t="shared" si="72"/>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7"/>
        <v>1.014</v>
      </c>
      <c r="P728" s="6">
        <f t="shared" si="68"/>
        <v>72.428571428571431</v>
      </c>
      <c r="Q728" t="str">
        <f t="shared" si="69"/>
        <v>publishing</v>
      </c>
      <c r="R728" t="str">
        <f t="shared" si="70"/>
        <v>nonfiction</v>
      </c>
      <c r="S728" s="10">
        <f t="shared" si="71"/>
        <v>41346.042673611111</v>
      </c>
      <c r="T728" s="10">
        <f t="shared" si="72"/>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7"/>
        <v>1.5551428571428572</v>
      </c>
      <c r="P729" s="6">
        <f t="shared" si="68"/>
        <v>36.530201342281877</v>
      </c>
      <c r="Q729" t="str">
        <f t="shared" si="69"/>
        <v>publishing</v>
      </c>
      <c r="R729" t="str">
        <f t="shared" si="70"/>
        <v>nonfiction</v>
      </c>
      <c r="S729" s="10">
        <f t="shared" si="71"/>
        <v>41247.020243055551</v>
      </c>
      <c r="T729" s="10">
        <f t="shared" si="72"/>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7"/>
        <v>1.05566</v>
      </c>
      <c r="P730" s="6">
        <f t="shared" si="68"/>
        <v>60.903461538461535</v>
      </c>
      <c r="Q730" t="str">
        <f t="shared" si="69"/>
        <v>publishing</v>
      </c>
      <c r="R730" t="str">
        <f t="shared" si="70"/>
        <v>nonfiction</v>
      </c>
      <c r="S730" s="10">
        <f t="shared" si="71"/>
        <v>40731.837465277778</v>
      </c>
      <c r="T730" s="10">
        <f t="shared" si="72"/>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7"/>
        <v>1.3065</v>
      </c>
      <c r="P731" s="6">
        <f t="shared" si="68"/>
        <v>43.55</v>
      </c>
      <c r="Q731" t="str">
        <f t="shared" si="69"/>
        <v>publishing</v>
      </c>
      <c r="R731" t="str">
        <f t="shared" si="70"/>
        <v>nonfiction</v>
      </c>
      <c r="S731" s="10">
        <f t="shared" si="71"/>
        <v>41111.185891203706</v>
      </c>
      <c r="T731" s="10">
        <f t="shared" si="72"/>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7"/>
        <v>1.3219000000000001</v>
      </c>
      <c r="P732" s="6">
        <f t="shared" si="68"/>
        <v>99.766037735849054</v>
      </c>
      <c r="Q732" t="str">
        <f t="shared" si="69"/>
        <v>publishing</v>
      </c>
      <c r="R732" t="str">
        <f t="shared" si="70"/>
        <v>nonfiction</v>
      </c>
      <c r="S732" s="10">
        <f t="shared" si="71"/>
        <v>40854.745266203703</v>
      </c>
      <c r="T732" s="10">
        <f t="shared" si="72"/>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7"/>
        <v>1.26</v>
      </c>
      <c r="P733" s="6">
        <f t="shared" si="68"/>
        <v>88.732394366197184</v>
      </c>
      <c r="Q733" t="str">
        <f t="shared" si="69"/>
        <v>publishing</v>
      </c>
      <c r="R733" t="str">
        <f t="shared" si="70"/>
        <v>nonfiction</v>
      </c>
      <c r="S733" s="10">
        <f t="shared" si="71"/>
        <v>40879.795682870368</v>
      </c>
      <c r="T733" s="10">
        <f t="shared" si="72"/>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7"/>
        <v>1.6</v>
      </c>
      <c r="P734" s="6">
        <f t="shared" si="68"/>
        <v>4.9230769230769234</v>
      </c>
      <c r="Q734" t="str">
        <f t="shared" si="69"/>
        <v>publishing</v>
      </c>
      <c r="R734" t="str">
        <f t="shared" si="70"/>
        <v>nonfiction</v>
      </c>
      <c r="S734" s="10">
        <f t="shared" si="71"/>
        <v>41486.424317129626</v>
      </c>
      <c r="T734" s="10">
        <f t="shared" si="72"/>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7"/>
        <v>1.2048000000000001</v>
      </c>
      <c r="P735" s="6">
        <f t="shared" si="68"/>
        <v>17.822485207100591</v>
      </c>
      <c r="Q735" t="str">
        <f t="shared" si="69"/>
        <v>publishing</v>
      </c>
      <c r="R735" t="str">
        <f t="shared" si="70"/>
        <v>nonfiction</v>
      </c>
      <c r="S735" s="10">
        <f t="shared" si="71"/>
        <v>41598.420046296298</v>
      </c>
      <c r="T735" s="10">
        <f t="shared" si="72"/>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7"/>
        <v>1.2552941176470589</v>
      </c>
      <c r="P736" s="6">
        <f t="shared" si="68"/>
        <v>187.19298245614036</v>
      </c>
      <c r="Q736" t="str">
        <f t="shared" si="69"/>
        <v>publishing</v>
      </c>
      <c r="R736" t="str">
        <f t="shared" si="70"/>
        <v>nonfiction</v>
      </c>
      <c r="S736" s="10">
        <f t="shared" si="71"/>
        <v>42102.164583333331</v>
      </c>
      <c r="T736" s="10">
        <f t="shared" si="72"/>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7"/>
        <v>1.1440638297872341</v>
      </c>
      <c r="P737" s="6">
        <f t="shared" si="68"/>
        <v>234.80786026200875</v>
      </c>
      <c r="Q737" t="str">
        <f t="shared" si="69"/>
        <v>publishing</v>
      </c>
      <c r="R737" t="str">
        <f t="shared" si="70"/>
        <v>nonfiction</v>
      </c>
      <c r="S737" s="10">
        <f t="shared" si="71"/>
        <v>41946.029467592591</v>
      </c>
      <c r="T737" s="10">
        <f t="shared" si="72"/>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7"/>
        <v>3.151388888888889</v>
      </c>
      <c r="P738" s="6">
        <f t="shared" si="68"/>
        <v>105.04629629629629</v>
      </c>
      <c r="Q738" t="str">
        <f t="shared" si="69"/>
        <v>publishing</v>
      </c>
      <c r="R738" t="str">
        <f t="shared" si="70"/>
        <v>nonfiction</v>
      </c>
      <c r="S738" s="10">
        <f t="shared" si="71"/>
        <v>41579.734259259261</v>
      </c>
      <c r="T738" s="10">
        <f t="shared" si="72"/>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7"/>
        <v>1.224</v>
      </c>
      <c r="P739" s="6">
        <f t="shared" si="68"/>
        <v>56.666666666666664</v>
      </c>
      <c r="Q739" t="str">
        <f t="shared" si="69"/>
        <v>publishing</v>
      </c>
      <c r="R739" t="str">
        <f t="shared" si="70"/>
        <v>nonfiction</v>
      </c>
      <c r="S739" s="10">
        <f t="shared" si="71"/>
        <v>41667.275312500002</v>
      </c>
      <c r="T739" s="10">
        <f t="shared" si="72"/>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7"/>
        <v>1.0673333333333332</v>
      </c>
      <c r="P740" s="6">
        <f t="shared" si="68"/>
        <v>39.048780487804876</v>
      </c>
      <c r="Q740" t="str">
        <f t="shared" si="69"/>
        <v>publishing</v>
      </c>
      <c r="R740" t="str">
        <f t="shared" si="70"/>
        <v>nonfiction</v>
      </c>
      <c r="S740" s="10">
        <f t="shared" si="71"/>
        <v>41943.604097222218</v>
      </c>
      <c r="T740" s="10">
        <f t="shared" si="72"/>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7"/>
        <v>1.5833333333333333</v>
      </c>
      <c r="P741" s="6">
        <f t="shared" si="68"/>
        <v>68.345323741007192</v>
      </c>
      <c r="Q741" t="str">
        <f t="shared" si="69"/>
        <v>publishing</v>
      </c>
      <c r="R741" t="str">
        <f t="shared" si="70"/>
        <v>nonfiction</v>
      </c>
      <c r="S741" s="10">
        <f t="shared" si="71"/>
        <v>41829.502650462964</v>
      </c>
      <c r="T741" s="10">
        <f t="shared" si="72"/>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7"/>
        <v>1.0740000000000001</v>
      </c>
      <c r="P742" s="6">
        <f t="shared" si="68"/>
        <v>169.57894736842104</v>
      </c>
      <c r="Q742" t="str">
        <f t="shared" si="69"/>
        <v>publishing</v>
      </c>
      <c r="R742" t="str">
        <f t="shared" si="70"/>
        <v>nonfiction</v>
      </c>
      <c r="S742" s="10">
        <f t="shared" si="71"/>
        <v>42162.146782407406</v>
      </c>
      <c r="T742" s="10">
        <f t="shared" si="72"/>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7"/>
        <v>1.0226</v>
      </c>
      <c r="P743" s="6">
        <f t="shared" si="68"/>
        <v>141.42340425531913</v>
      </c>
      <c r="Q743" t="str">
        <f t="shared" si="69"/>
        <v>publishing</v>
      </c>
      <c r="R743" t="str">
        <f t="shared" si="70"/>
        <v>nonfiction</v>
      </c>
      <c r="S743" s="10">
        <f t="shared" si="71"/>
        <v>41401.648217592592</v>
      </c>
      <c r="T743" s="10">
        <f t="shared" si="72"/>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7"/>
        <v>1.1071428571428572</v>
      </c>
      <c r="P744" s="6">
        <f t="shared" si="68"/>
        <v>67.391304347826093</v>
      </c>
      <c r="Q744" t="str">
        <f t="shared" si="69"/>
        <v>publishing</v>
      </c>
      <c r="R744" t="str">
        <f t="shared" si="70"/>
        <v>nonfiction</v>
      </c>
      <c r="S744" s="10">
        <f t="shared" si="71"/>
        <v>41689.917962962965</v>
      </c>
      <c r="T744" s="10">
        <f t="shared" si="72"/>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7"/>
        <v>1.48</v>
      </c>
      <c r="P745" s="6">
        <f t="shared" si="68"/>
        <v>54.266666666666666</v>
      </c>
      <c r="Q745" t="str">
        <f t="shared" si="69"/>
        <v>publishing</v>
      </c>
      <c r="R745" t="str">
        <f t="shared" si="70"/>
        <v>nonfiction</v>
      </c>
      <c r="S745" s="10">
        <f t="shared" si="71"/>
        <v>40990.709317129629</v>
      </c>
      <c r="T745" s="10">
        <f t="shared" si="72"/>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7"/>
        <v>1.0232000000000001</v>
      </c>
      <c r="P746" s="6">
        <f t="shared" si="68"/>
        <v>82.516129032258064</v>
      </c>
      <c r="Q746" t="str">
        <f t="shared" si="69"/>
        <v>publishing</v>
      </c>
      <c r="R746" t="str">
        <f t="shared" si="70"/>
        <v>nonfiction</v>
      </c>
      <c r="S746" s="10">
        <f t="shared" si="71"/>
        <v>41226.95721064815</v>
      </c>
      <c r="T746" s="10">
        <f t="shared" si="72"/>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7"/>
        <v>1.7909909909909909</v>
      </c>
      <c r="P747" s="6">
        <f t="shared" si="68"/>
        <v>53.729729729729726</v>
      </c>
      <c r="Q747" t="str">
        <f t="shared" si="69"/>
        <v>publishing</v>
      </c>
      <c r="R747" t="str">
        <f t="shared" si="70"/>
        <v>nonfiction</v>
      </c>
      <c r="S747" s="10">
        <f t="shared" si="71"/>
        <v>41367.572280092594</v>
      </c>
      <c r="T747" s="10">
        <f t="shared" si="72"/>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7"/>
        <v>1.1108135252761968</v>
      </c>
      <c r="P748" s="6">
        <f t="shared" si="68"/>
        <v>34.206185567010309</v>
      </c>
      <c r="Q748" t="str">
        <f t="shared" si="69"/>
        <v>publishing</v>
      </c>
      <c r="R748" t="str">
        <f t="shared" si="70"/>
        <v>nonfiction</v>
      </c>
      <c r="S748" s="10">
        <f t="shared" si="71"/>
        <v>41157.042928240742</v>
      </c>
      <c r="T748" s="10">
        <f t="shared" si="72"/>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7"/>
        <v>1.0004285714285714</v>
      </c>
      <c r="P749" s="6">
        <f t="shared" si="68"/>
        <v>127.32727272727273</v>
      </c>
      <c r="Q749" t="str">
        <f t="shared" si="69"/>
        <v>publishing</v>
      </c>
      <c r="R749" t="str">
        <f t="shared" si="70"/>
        <v>nonfiction</v>
      </c>
      <c r="S749" s="10">
        <f t="shared" si="71"/>
        <v>41988.548831018517</v>
      </c>
      <c r="T749" s="10">
        <f t="shared" si="72"/>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7"/>
        <v>1.0024999999999999</v>
      </c>
      <c r="P750" s="6">
        <f t="shared" si="68"/>
        <v>45.56818181818182</v>
      </c>
      <c r="Q750" t="str">
        <f t="shared" si="69"/>
        <v>publishing</v>
      </c>
      <c r="R750" t="str">
        <f t="shared" si="70"/>
        <v>nonfiction</v>
      </c>
      <c r="S750" s="10">
        <f t="shared" si="71"/>
        <v>41831.846828703703</v>
      </c>
      <c r="T750" s="10">
        <f t="shared" si="72"/>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7"/>
        <v>1.0556000000000001</v>
      </c>
      <c r="P751" s="6">
        <f t="shared" si="68"/>
        <v>95.963636363636368</v>
      </c>
      <c r="Q751" t="str">
        <f t="shared" si="69"/>
        <v>publishing</v>
      </c>
      <c r="R751" t="str">
        <f t="shared" si="70"/>
        <v>nonfiction</v>
      </c>
      <c r="S751" s="10">
        <f t="shared" si="71"/>
        <v>42733.94131944445</v>
      </c>
      <c r="T751" s="10">
        <f t="shared" si="72"/>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7"/>
        <v>1.0258775877587758</v>
      </c>
      <c r="P752" s="6">
        <f t="shared" si="68"/>
        <v>77.271186440677965</v>
      </c>
      <c r="Q752" t="str">
        <f t="shared" si="69"/>
        <v>publishing</v>
      </c>
      <c r="R752" t="str">
        <f t="shared" si="70"/>
        <v>nonfiction</v>
      </c>
      <c r="S752" s="10">
        <f t="shared" si="71"/>
        <v>41299.878148148149</v>
      </c>
      <c r="T752" s="10">
        <f t="shared" si="72"/>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7"/>
        <v>1.1850000000000001</v>
      </c>
      <c r="P753" s="6">
        <f t="shared" si="68"/>
        <v>57.338709677419352</v>
      </c>
      <c r="Q753" t="str">
        <f t="shared" si="69"/>
        <v>publishing</v>
      </c>
      <c r="R753" t="str">
        <f t="shared" si="70"/>
        <v>nonfiction</v>
      </c>
      <c r="S753" s="10">
        <f t="shared" si="71"/>
        <v>40713.630497685182</v>
      </c>
      <c r="T753" s="10">
        <f t="shared" si="72"/>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7"/>
        <v>1.117</v>
      </c>
      <c r="P754" s="6">
        <f t="shared" si="68"/>
        <v>53.19047619047619</v>
      </c>
      <c r="Q754" t="str">
        <f t="shared" si="69"/>
        <v>publishing</v>
      </c>
      <c r="R754" t="str">
        <f t="shared" si="70"/>
        <v>nonfiction</v>
      </c>
      <c r="S754" s="10">
        <f t="shared" si="71"/>
        <v>42639.421493055561</v>
      </c>
      <c r="T754" s="10">
        <f t="shared" si="72"/>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7"/>
        <v>1.28</v>
      </c>
      <c r="P755" s="6">
        <f t="shared" si="68"/>
        <v>492.30769230769232</v>
      </c>
      <c r="Q755" t="str">
        <f t="shared" si="69"/>
        <v>publishing</v>
      </c>
      <c r="R755" t="str">
        <f t="shared" si="70"/>
        <v>nonfiction</v>
      </c>
      <c r="S755" s="10">
        <f t="shared" si="71"/>
        <v>42019.590173611112</v>
      </c>
      <c r="T755" s="10">
        <f t="shared" si="72"/>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7"/>
        <v>1.0375000000000001</v>
      </c>
      <c r="P756" s="6">
        <f t="shared" si="68"/>
        <v>42.346938775510203</v>
      </c>
      <c r="Q756" t="str">
        <f t="shared" si="69"/>
        <v>publishing</v>
      </c>
      <c r="R756" t="str">
        <f t="shared" si="70"/>
        <v>nonfiction</v>
      </c>
      <c r="S756" s="10">
        <f t="shared" si="71"/>
        <v>41249.749085648145</v>
      </c>
      <c r="T756" s="10">
        <f t="shared" si="72"/>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7"/>
        <v>1.0190760000000001</v>
      </c>
      <c r="P757" s="6">
        <f t="shared" si="68"/>
        <v>37.466029411764708</v>
      </c>
      <c r="Q757" t="str">
        <f t="shared" si="69"/>
        <v>publishing</v>
      </c>
      <c r="R757" t="str">
        <f t="shared" si="70"/>
        <v>nonfiction</v>
      </c>
      <c r="S757" s="10">
        <f t="shared" si="71"/>
        <v>41383.605057870373</v>
      </c>
      <c r="T757" s="10">
        <f t="shared" si="72"/>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7"/>
        <v>1.177142857142857</v>
      </c>
      <c r="P758" s="6">
        <f t="shared" si="68"/>
        <v>37.454545454545453</v>
      </c>
      <c r="Q758" t="str">
        <f t="shared" si="69"/>
        <v>publishing</v>
      </c>
      <c r="R758" t="str">
        <f t="shared" si="70"/>
        <v>nonfiction</v>
      </c>
      <c r="S758" s="10">
        <f t="shared" si="71"/>
        <v>40590.766886574071</v>
      </c>
      <c r="T758" s="10">
        <f t="shared" si="72"/>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7"/>
        <v>2.38</v>
      </c>
      <c r="P759" s="6">
        <f t="shared" si="68"/>
        <v>33.055555555555557</v>
      </c>
      <c r="Q759" t="str">
        <f t="shared" si="69"/>
        <v>publishing</v>
      </c>
      <c r="R759" t="str">
        <f t="shared" si="70"/>
        <v>nonfiction</v>
      </c>
      <c r="S759" s="10">
        <f t="shared" si="71"/>
        <v>41235.054560185185</v>
      </c>
      <c r="T759" s="10">
        <f t="shared" si="72"/>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7"/>
        <v>1.02</v>
      </c>
      <c r="P760" s="6">
        <f t="shared" si="68"/>
        <v>134.21052631578948</v>
      </c>
      <c r="Q760" t="str">
        <f t="shared" si="69"/>
        <v>publishing</v>
      </c>
      <c r="R760" t="str">
        <f t="shared" si="70"/>
        <v>nonfiction</v>
      </c>
      <c r="S760" s="10">
        <f t="shared" si="71"/>
        <v>40429.836435185185</v>
      </c>
      <c r="T760" s="10">
        <f t="shared" si="72"/>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7"/>
        <v>1.0192000000000001</v>
      </c>
      <c r="P761" s="6">
        <f t="shared" si="68"/>
        <v>51.474747474747474</v>
      </c>
      <c r="Q761" t="str">
        <f t="shared" si="69"/>
        <v>publishing</v>
      </c>
      <c r="R761" t="str">
        <f t="shared" si="70"/>
        <v>nonfiction</v>
      </c>
      <c r="S761" s="10">
        <f t="shared" si="71"/>
        <v>41789.330312500002</v>
      </c>
      <c r="T761" s="10">
        <f t="shared" si="72"/>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7"/>
        <v>0</v>
      </c>
      <c r="P762" s="6">
        <f t="shared" si="68"/>
        <v>0</v>
      </c>
      <c r="Q762" t="str">
        <f t="shared" si="69"/>
        <v>publishing</v>
      </c>
      <c r="R762" t="str">
        <f t="shared" si="70"/>
        <v>fiction</v>
      </c>
      <c r="S762" s="10">
        <f t="shared" si="71"/>
        <v>42670.764039351852</v>
      </c>
      <c r="T762" s="10">
        <f t="shared" si="72"/>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7"/>
        <v>4.7E-2</v>
      </c>
      <c r="P763" s="6">
        <f t="shared" si="68"/>
        <v>39.166666666666664</v>
      </c>
      <c r="Q763" t="str">
        <f t="shared" si="69"/>
        <v>publishing</v>
      </c>
      <c r="R763" t="str">
        <f t="shared" si="70"/>
        <v>fiction</v>
      </c>
      <c r="S763" s="10">
        <f t="shared" si="71"/>
        <v>41642.751458333332</v>
      </c>
      <c r="T763" s="10">
        <f t="shared" si="72"/>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7"/>
        <v>0</v>
      </c>
      <c r="P764" s="6">
        <f t="shared" si="68"/>
        <v>0</v>
      </c>
      <c r="Q764" t="str">
        <f t="shared" si="69"/>
        <v>publishing</v>
      </c>
      <c r="R764" t="str">
        <f t="shared" si="70"/>
        <v>fiction</v>
      </c>
      <c r="S764" s="10">
        <f t="shared" si="71"/>
        <v>42690.858449074076</v>
      </c>
      <c r="T764" s="10">
        <f t="shared" si="72"/>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7"/>
        <v>1.1655011655011655E-3</v>
      </c>
      <c r="P765" s="6">
        <f t="shared" si="68"/>
        <v>5</v>
      </c>
      <c r="Q765" t="str">
        <f t="shared" si="69"/>
        <v>publishing</v>
      </c>
      <c r="R765" t="str">
        <f t="shared" si="70"/>
        <v>fiction</v>
      </c>
      <c r="S765" s="10">
        <f t="shared" si="71"/>
        <v>41471.446851851848</v>
      </c>
      <c r="T765" s="10">
        <f t="shared" si="72"/>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7"/>
        <v>0</v>
      </c>
      <c r="P766" s="6">
        <f t="shared" si="68"/>
        <v>0</v>
      </c>
      <c r="Q766" t="str">
        <f t="shared" si="69"/>
        <v>publishing</v>
      </c>
      <c r="R766" t="str">
        <f t="shared" si="70"/>
        <v>fiction</v>
      </c>
      <c r="S766" s="10">
        <f t="shared" si="71"/>
        <v>42227.173159722224</v>
      </c>
      <c r="T766" s="10">
        <f t="shared" si="72"/>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7"/>
        <v>0.36014285714285715</v>
      </c>
      <c r="P767" s="6">
        <f t="shared" si="68"/>
        <v>57.295454545454547</v>
      </c>
      <c r="Q767" t="str">
        <f t="shared" si="69"/>
        <v>publishing</v>
      </c>
      <c r="R767" t="str">
        <f t="shared" si="70"/>
        <v>fiction</v>
      </c>
      <c r="S767" s="10">
        <f t="shared" si="71"/>
        <v>41901.542638888888</v>
      </c>
      <c r="T767" s="10">
        <f t="shared" si="72"/>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7"/>
        <v>0</v>
      </c>
      <c r="P768" s="6">
        <f t="shared" si="68"/>
        <v>0</v>
      </c>
      <c r="Q768" t="str">
        <f t="shared" si="69"/>
        <v>publishing</v>
      </c>
      <c r="R768" t="str">
        <f t="shared" si="70"/>
        <v>fiction</v>
      </c>
      <c r="S768" s="10">
        <f t="shared" si="71"/>
        <v>42021.783368055556</v>
      </c>
      <c r="T768" s="10">
        <f t="shared" si="72"/>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7"/>
        <v>3.5400000000000001E-2</v>
      </c>
      <c r="P769" s="6">
        <f t="shared" si="68"/>
        <v>59</v>
      </c>
      <c r="Q769" t="str">
        <f t="shared" si="69"/>
        <v>publishing</v>
      </c>
      <c r="R769" t="str">
        <f t="shared" si="70"/>
        <v>fiction</v>
      </c>
      <c r="S769" s="10">
        <f t="shared" si="71"/>
        <v>42115.143634259264</v>
      </c>
      <c r="T769" s="10">
        <f t="shared" si="72"/>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7"/>
        <v>0</v>
      </c>
      <c r="P770" s="6">
        <f t="shared" si="68"/>
        <v>0</v>
      </c>
      <c r="Q770" t="str">
        <f t="shared" si="69"/>
        <v>publishing</v>
      </c>
      <c r="R770" t="str">
        <f t="shared" si="70"/>
        <v>fiction</v>
      </c>
      <c r="S770" s="10">
        <f t="shared" si="71"/>
        <v>41594.207060185188</v>
      </c>
      <c r="T770" s="10">
        <f t="shared" si="72"/>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3">E771/D771</f>
        <v>0.41399999999999998</v>
      </c>
      <c r="P771" s="6">
        <f t="shared" ref="P771:P834" si="74">IFERROR(E771/L771,0)</f>
        <v>31.846153846153847</v>
      </c>
      <c r="Q771" t="str">
        <f t="shared" ref="Q771:Q834" si="75">LEFT(N771,SEARCH("/",N771)-1)</f>
        <v>publishing</v>
      </c>
      <c r="R771" t="str">
        <f t="shared" ref="R771:R834" si="76">RIGHT(N771,LEN(N771)-SEARCH("/",N771))</f>
        <v>fiction</v>
      </c>
      <c r="S771" s="10">
        <f t="shared" ref="S771:S834" si="77">(((J771/60)/60)/24+DATE(1970,1,1))</f>
        <v>41604.996458333335</v>
      </c>
      <c r="T771" s="10">
        <f t="shared" ref="T771:T834" si="78">(((I771/60)/60)/24+DATE(1970,1,1))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3"/>
        <v>0</v>
      </c>
      <c r="P772" s="6">
        <f t="shared" si="74"/>
        <v>0</v>
      </c>
      <c r="Q772" t="str">
        <f t="shared" si="75"/>
        <v>publishing</v>
      </c>
      <c r="R772" t="str">
        <f t="shared" si="76"/>
        <v>fiction</v>
      </c>
      <c r="S772" s="10">
        <f t="shared" si="77"/>
        <v>41289.999641203707</v>
      </c>
      <c r="T772" s="10">
        <f t="shared" si="78"/>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3"/>
        <v>2.631578947368421E-4</v>
      </c>
      <c r="P773" s="6">
        <f t="shared" si="74"/>
        <v>10</v>
      </c>
      <c r="Q773" t="str">
        <f t="shared" si="75"/>
        <v>publishing</v>
      </c>
      <c r="R773" t="str">
        <f t="shared" si="76"/>
        <v>fiction</v>
      </c>
      <c r="S773" s="10">
        <f t="shared" si="77"/>
        <v>42349.824097222227</v>
      </c>
      <c r="T773" s="10">
        <f t="shared" si="78"/>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3"/>
        <v>3.3333333333333333E-2</v>
      </c>
      <c r="P774" s="6">
        <f t="shared" si="74"/>
        <v>50</v>
      </c>
      <c r="Q774" t="str">
        <f t="shared" si="75"/>
        <v>publishing</v>
      </c>
      <c r="R774" t="str">
        <f t="shared" si="76"/>
        <v>fiction</v>
      </c>
      <c r="S774" s="10">
        <f t="shared" si="77"/>
        <v>40068.056932870371</v>
      </c>
      <c r="T774" s="10">
        <f t="shared" si="78"/>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3"/>
        <v>8.5129023676509714E-3</v>
      </c>
      <c r="P775" s="6">
        <f t="shared" si="74"/>
        <v>16</v>
      </c>
      <c r="Q775" t="str">
        <f t="shared" si="75"/>
        <v>publishing</v>
      </c>
      <c r="R775" t="str">
        <f t="shared" si="76"/>
        <v>fiction</v>
      </c>
      <c r="S775" s="10">
        <f t="shared" si="77"/>
        <v>42100.735937499994</v>
      </c>
      <c r="T775" s="10">
        <f t="shared" si="78"/>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3"/>
        <v>0.70199999999999996</v>
      </c>
      <c r="P776" s="6">
        <f t="shared" si="74"/>
        <v>39</v>
      </c>
      <c r="Q776" t="str">
        <f t="shared" si="75"/>
        <v>publishing</v>
      </c>
      <c r="R776" t="str">
        <f t="shared" si="76"/>
        <v>fiction</v>
      </c>
      <c r="S776" s="10">
        <f t="shared" si="77"/>
        <v>41663.780300925922</v>
      </c>
      <c r="T776" s="10">
        <f t="shared" si="78"/>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3"/>
        <v>1.7000000000000001E-2</v>
      </c>
      <c r="P777" s="6">
        <f t="shared" si="74"/>
        <v>34</v>
      </c>
      <c r="Q777" t="str">
        <f t="shared" si="75"/>
        <v>publishing</v>
      </c>
      <c r="R777" t="str">
        <f t="shared" si="76"/>
        <v>fiction</v>
      </c>
      <c r="S777" s="10">
        <f t="shared" si="77"/>
        <v>40863.060127314813</v>
      </c>
      <c r="T777" s="10">
        <f t="shared" si="78"/>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3"/>
        <v>0.51400000000000001</v>
      </c>
      <c r="P778" s="6">
        <f t="shared" si="74"/>
        <v>63.122807017543863</v>
      </c>
      <c r="Q778" t="str">
        <f t="shared" si="75"/>
        <v>publishing</v>
      </c>
      <c r="R778" t="str">
        <f t="shared" si="76"/>
        <v>fiction</v>
      </c>
      <c r="S778" s="10">
        <f t="shared" si="77"/>
        <v>42250.685706018514</v>
      </c>
      <c r="T778" s="10">
        <f t="shared" si="78"/>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3"/>
        <v>7.0000000000000001E-3</v>
      </c>
      <c r="P779" s="6">
        <f t="shared" si="74"/>
        <v>7</v>
      </c>
      <c r="Q779" t="str">
        <f t="shared" si="75"/>
        <v>publishing</v>
      </c>
      <c r="R779" t="str">
        <f t="shared" si="76"/>
        <v>fiction</v>
      </c>
      <c r="S779" s="10">
        <f t="shared" si="77"/>
        <v>41456.981215277774</v>
      </c>
      <c r="T779" s="10">
        <f t="shared" si="78"/>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3"/>
        <v>4.0000000000000001E-3</v>
      </c>
      <c r="P780" s="6">
        <f t="shared" si="74"/>
        <v>2</v>
      </c>
      <c r="Q780" t="str">
        <f t="shared" si="75"/>
        <v>publishing</v>
      </c>
      <c r="R780" t="str">
        <f t="shared" si="76"/>
        <v>fiction</v>
      </c>
      <c r="S780" s="10">
        <f t="shared" si="77"/>
        <v>41729.702314814815</v>
      </c>
      <c r="T780" s="10">
        <f t="shared" si="78"/>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3"/>
        <v>2.6666666666666668E-2</v>
      </c>
      <c r="P781" s="6">
        <f t="shared" si="74"/>
        <v>66.666666666666671</v>
      </c>
      <c r="Q781" t="str">
        <f t="shared" si="75"/>
        <v>publishing</v>
      </c>
      <c r="R781" t="str">
        <f t="shared" si="76"/>
        <v>fiction</v>
      </c>
      <c r="S781" s="10">
        <f t="shared" si="77"/>
        <v>40436.68408564815</v>
      </c>
      <c r="T781" s="10">
        <f t="shared" si="78"/>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3"/>
        <v>1.04</v>
      </c>
      <c r="P782" s="6">
        <f t="shared" si="74"/>
        <v>38.518518518518519</v>
      </c>
      <c r="Q782" t="str">
        <f t="shared" si="75"/>
        <v>music</v>
      </c>
      <c r="R782" t="str">
        <f t="shared" si="76"/>
        <v>rock</v>
      </c>
      <c r="S782" s="10">
        <f t="shared" si="77"/>
        <v>40636.673900462964</v>
      </c>
      <c r="T782" s="10">
        <f t="shared" si="78"/>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3"/>
        <v>1.3315375</v>
      </c>
      <c r="P783" s="6">
        <f t="shared" si="74"/>
        <v>42.609200000000001</v>
      </c>
      <c r="Q783" t="str">
        <f t="shared" si="75"/>
        <v>music</v>
      </c>
      <c r="R783" t="str">
        <f t="shared" si="76"/>
        <v>rock</v>
      </c>
      <c r="S783" s="10">
        <f t="shared" si="77"/>
        <v>41403.000856481485</v>
      </c>
      <c r="T783" s="10">
        <f t="shared" si="78"/>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3"/>
        <v>1</v>
      </c>
      <c r="P784" s="6">
        <f t="shared" si="74"/>
        <v>50</v>
      </c>
      <c r="Q784" t="str">
        <f t="shared" si="75"/>
        <v>music</v>
      </c>
      <c r="R784" t="str">
        <f t="shared" si="76"/>
        <v>rock</v>
      </c>
      <c r="S784" s="10">
        <f t="shared" si="77"/>
        <v>41116.758125</v>
      </c>
      <c r="T784" s="10">
        <f t="shared" si="78"/>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3"/>
        <v>1.4813333333333334</v>
      </c>
      <c r="P785" s="6">
        <f t="shared" si="74"/>
        <v>63.485714285714288</v>
      </c>
      <c r="Q785" t="str">
        <f t="shared" si="75"/>
        <v>music</v>
      </c>
      <c r="R785" t="str">
        <f t="shared" si="76"/>
        <v>rock</v>
      </c>
      <c r="S785" s="10">
        <f t="shared" si="77"/>
        <v>40987.773715277777</v>
      </c>
      <c r="T785" s="10">
        <f t="shared" si="78"/>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3"/>
        <v>1.0249999999999999</v>
      </c>
      <c r="P786" s="6">
        <f t="shared" si="74"/>
        <v>102.5</v>
      </c>
      <c r="Q786" t="str">
        <f t="shared" si="75"/>
        <v>music</v>
      </c>
      <c r="R786" t="str">
        <f t="shared" si="76"/>
        <v>rock</v>
      </c>
      <c r="S786" s="10">
        <f t="shared" si="77"/>
        <v>41675.149525462963</v>
      </c>
      <c r="T786" s="10">
        <f t="shared" si="78"/>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3"/>
        <v>1.8062799999999999</v>
      </c>
      <c r="P787" s="6">
        <f t="shared" si="74"/>
        <v>31.142758620689655</v>
      </c>
      <c r="Q787" t="str">
        <f t="shared" si="75"/>
        <v>music</v>
      </c>
      <c r="R787" t="str">
        <f t="shared" si="76"/>
        <v>rock</v>
      </c>
      <c r="S787" s="10">
        <f t="shared" si="77"/>
        <v>41303.593923611108</v>
      </c>
      <c r="T787" s="10">
        <f t="shared" si="78"/>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3"/>
        <v>1.4279999999999999</v>
      </c>
      <c r="P788" s="6">
        <f t="shared" si="74"/>
        <v>162.27272727272728</v>
      </c>
      <c r="Q788" t="str">
        <f t="shared" si="75"/>
        <v>music</v>
      </c>
      <c r="R788" t="str">
        <f t="shared" si="76"/>
        <v>rock</v>
      </c>
      <c r="S788" s="10">
        <f t="shared" si="77"/>
        <v>40983.055949074071</v>
      </c>
      <c r="T788" s="10">
        <f t="shared" si="78"/>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3"/>
        <v>1.1416666666666666</v>
      </c>
      <c r="P789" s="6">
        <f t="shared" si="74"/>
        <v>80.588235294117652</v>
      </c>
      <c r="Q789" t="str">
        <f t="shared" si="75"/>
        <v>music</v>
      </c>
      <c r="R789" t="str">
        <f t="shared" si="76"/>
        <v>rock</v>
      </c>
      <c r="S789" s="10">
        <f t="shared" si="77"/>
        <v>41549.627615740741</v>
      </c>
      <c r="T789" s="10">
        <f t="shared" si="78"/>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3"/>
        <v>2.03505</v>
      </c>
      <c r="P790" s="6">
        <f t="shared" si="74"/>
        <v>59.85441176470588</v>
      </c>
      <c r="Q790" t="str">
        <f t="shared" si="75"/>
        <v>music</v>
      </c>
      <c r="R790" t="str">
        <f t="shared" si="76"/>
        <v>rock</v>
      </c>
      <c r="S790" s="10">
        <f t="shared" si="77"/>
        <v>41059.006805555553</v>
      </c>
      <c r="T790" s="10">
        <f t="shared" si="78"/>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3"/>
        <v>1.0941176470588236</v>
      </c>
      <c r="P791" s="6">
        <f t="shared" si="74"/>
        <v>132.85714285714286</v>
      </c>
      <c r="Q791" t="str">
        <f t="shared" si="75"/>
        <v>music</v>
      </c>
      <c r="R791" t="str">
        <f t="shared" si="76"/>
        <v>rock</v>
      </c>
      <c r="S791" s="10">
        <f t="shared" si="77"/>
        <v>41277.186111111114</v>
      </c>
      <c r="T791" s="10">
        <f t="shared" si="78"/>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3"/>
        <v>1.443746</v>
      </c>
      <c r="P792" s="6">
        <f t="shared" si="74"/>
        <v>92.547820512820508</v>
      </c>
      <c r="Q792" t="str">
        <f t="shared" si="75"/>
        <v>music</v>
      </c>
      <c r="R792" t="str">
        <f t="shared" si="76"/>
        <v>rock</v>
      </c>
      <c r="S792" s="10">
        <f t="shared" si="77"/>
        <v>41276.047905092593</v>
      </c>
      <c r="T792" s="10">
        <f t="shared" si="78"/>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3"/>
        <v>1.0386666666666666</v>
      </c>
      <c r="P793" s="6">
        <f t="shared" si="74"/>
        <v>60.859375</v>
      </c>
      <c r="Q793" t="str">
        <f t="shared" si="75"/>
        <v>music</v>
      </c>
      <c r="R793" t="str">
        <f t="shared" si="76"/>
        <v>rock</v>
      </c>
      <c r="S793" s="10">
        <f t="shared" si="77"/>
        <v>41557.780624999999</v>
      </c>
      <c r="T793" s="10">
        <f t="shared" si="78"/>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3"/>
        <v>1.0044440000000001</v>
      </c>
      <c r="P794" s="6">
        <f t="shared" si="74"/>
        <v>41.851833333333339</v>
      </c>
      <c r="Q794" t="str">
        <f t="shared" si="75"/>
        <v>music</v>
      </c>
      <c r="R794" t="str">
        <f t="shared" si="76"/>
        <v>rock</v>
      </c>
      <c r="S794" s="10">
        <f t="shared" si="77"/>
        <v>41555.873645833337</v>
      </c>
      <c r="T794" s="10">
        <f t="shared" si="78"/>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3"/>
        <v>1.0277927272727272</v>
      </c>
      <c r="P795" s="6">
        <f t="shared" si="74"/>
        <v>88.325937499999995</v>
      </c>
      <c r="Q795" t="str">
        <f t="shared" si="75"/>
        <v>music</v>
      </c>
      <c r="R795" t="str">
        <f t="shared" si="76"/>
        <v>rock</v>
      </c>
      <c r="S795" s="10">
        <f t="shared" si="77"/>
        <v>41442.741249999999</v>
      </c>
      <c r="T795" s="10">
        <f t="shared" si="78"/>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3"/>
        <v>1.0531250000000001</v>
      </c>
      <c r="P796" s="6">
        <f t="shared" si="74"/>
        <v>158.96226415094338</v>
      </c>
      <c r="Q796" t="str">
        <f t="shared" si="75"/>
        <v>music</v>
      </c>
      <c r="R796" t="str">
        <f t="shared" si="76"/>
        <v>rock</v>
      </c>
      <c r="S796" s="10">
        <f t="shared" si="77"/>
        <v>40736.115011574075</v>
      </c>
      <c r="T796" s="10">
        <f t="shared" si="78"/>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3"/>
        <v>1.1178571428571429</v>
      </c>
      <c r="P797" s="6">
        <f t="shared" si="74"/>
        <v>85.054347826086953</v>
      </c>
      <c r="Q797" t="str">
        <f t="shared" si="75"/>
        <v>music</v>
      </c>
      <c r="R797" t="str">
        <f t="shared" si="76"/>
        <v>rock</v>
      </c>
      <c r="S797" s="10">
        <f t="shared" si="77"/>
        <v>40963.613032407404</v>
      </c>
      <c r="T797" s="10">
        <f t="shared" si="78"/>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3"/>
        <v>1.0135000000000001</v>
      </c>
      <c r="P798" s="6">
        <f t="shared" si="74"/>
        <v>112.61111111111111</v>
      </c>
      <c r="Q798" t="str">
        <f t="shared" si="75"/>
        <v>music</v>
      </c>
      <c r="R798" t="str">
        <f t="shared" si="76"/>
        <v>rock</v>
      </c>
      <c r="S798" s="10">
        <f t="shared" si="77"/>
        <v>41502.882928240739</v>
      </c>
      <c r="T798" s="10">
        <f t="shared" si="78"/>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3"/>
        <v>1.0753333333333333</v>
      </c>
      <c r="P799" s="6">
        <f t="shared" si="74"/>
        <v>45.436619718309856</v>
      </c>
      <c r="Q799" t="str">
        <f t="shared" si="75"/>
        <v>music</v>
      </c>
      <c r="R799" t="str">
        <f t="shared" si="76"/>
        <v>rock</v>
      </c>
      <c r="S799" s="10">
        <f t="shared" si="77"/>
        <v>40996.994074074071</v>
      </c>
      <c r="T799" s="10">
        <f t="shared" si="78"/>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3"/>
        <v>1.1488571428571428</v>
      </c>
      <c r="P800" s="6">
        <f t="shared" si="74"/>
        <v>46.218390804597703</v>
      </c>
      <c r="Q800" t="str">
        <f t="shared" si="75"/>
        <v>music</v>
      </c>
      <c r="R800" t="str">
        <f t="shared" si="76"/>
        <v>rock</v>
      </c>
      <c r="S800" s="10">
        <f t="shared" si="77"/>
        <v>41882.590127314819</v>
      </c>
      <c r="T800" s="10">
        <f t="shared" si="78"/>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3"/>
        <v>1.0002</v>
      </c>
      <c r="P801" s="6">
        <f t="shared" si="74"/>
        <v>178.60714285714286</v>
      </c>
      <c r="Q801" t="str">
        <f t="shared" si="75"/>
        <v>music</v>
      </c>
      <c r="R801" t="str">
        <f t="shared" si="76"/>
        <v>rock</v>
      </c>
      <c r="S801" s="10">
        <f t="shared" si="77"/>
        <v>40996.667199074072</v>
      </c>
      <c r="T801" s="10">
        <f t="shared" si="78"/>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3"/>
        <v>1.5213333333333334</v>
      </c>
      <c r="P802" s="6">
        <f t="shared" si="74"/>
        <v>40.75</v>
      </c>
      <c r="Q802" t="str">
        <f t="shared" si="75"/>
        <v>music</v>
      </c>
      <c r="R802" t="str">
        <f t="shared" si="76"/>
        <v>rock</v>
      </c>
      <c r="S802" s="10">
        <f t="shared" si="77"/>
        <v>41863.433495370373</v>
      </c>
      <c r="T802" s="10">
        <f t="shared" si="78"/>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3"/>
        <v>1.1152149999999998</v>
      </c>
      <c r="P803" s="6">
        <f t="shared" si="74"/>
        <v>43.733921568627444</v>
      </c>
      <c r="Q803" t="str">
        <f t="shared" si="75"/>
        <v>music</v>
      </c>
      <c r="R803" t="str">
        <f t="shared" si="76"/>
        <v>rock</v>
      </c>
      <c r="S803" s="10">
        <f t="shared" si="77"/>
        <v>40695.795370370368</v>
      </c>
      <c r="T803" s="10">
        <f t="shared" si="78"/>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3"/>
        <v>1.0133333333333334</v>
      </c>
      <c r="P804" s="6">
        <f t="shared" si="74"/>
        <v>81.066666666666663</v>
      </c>
      <c r="Q804" t="str">
        <f t="shared" si="75"/>
        <v>music</v>
      </c>
      <c r="R804" t="str">
        <f t="shared" si="76"/>
        <v>rock</v>
      </c>
      <c r="S804" s="10">
        <f t="shared" si="77"/>
        <v>41123.022268518522</v>
      </c>
      <c r="T804" s="10">
        <f t="shared" si="78"/>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3"/>
        <v>1.232608695652174</v>
      </c>
      <c r="P805" s="6">
        <f t="shared" si="74"/>
        <v>74.60526315789474</v>
      </c>
      <c r="Q805" t="str">
        <f t="shared" si="75"/>
        <v>music</v>
      </c>
      <c r="R805" t="str">
        <f t="shared" si="76"/>
        <v>rock</v>
      </c>
      <c r="S805" s="10">
        <f t="shared" si="77"/>
        <v>40665.949976851851</v>
      </c>
      <c r="T805" s="10">
        <f t="shared" si="78"/>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3"/>
        <v>1</v>
      </c>
      <c r="P806" s="6">
        <f t="shared" si="74"/>
        <v>305.55555555555554</v>
      </c>
      <c r="Q806" t="str">
        <f t="shared" si="75"/>
        <v>music</v>
      </c>
      <c r="R806" t="str">
        <f t="shared" si="76"/>
        <v>rock</v>
      </c>
      <c r="S806" s="10">
        <f t="shared" si="77"/>
        <v>40730.105625000004</v>
      </c>
      <c r="T806" s="10">
        <f t="shared" si="78"/>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3"/>
        <v>1.05</v>
      </c>
      <c r="P807" s="6">
        <f t="shared" si="74"/>
        <v>58.333333333333336</v>
      </c>
      <c r="Q807" t="str">
        <f t="shared" si="75"/>
        <v>music</v>
      </c>
      <c r="R807" t="str">
        <f t="shared" si="76"/>
        <v>rock</v>
      </c>
      <c r="S807" s="10">
        <f t="shared" si="77"/>
        <v>40690.823055555556</v>
      </c>
      <c r="T807" s="10">
        <f t="shared" si="78"/>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3"/>
        <v>1.0443750000000001</v>
      </c>
      <c r="P808" s="6">
        <f t="shared" si="74"/>
        <v>117.67605633802818</v>
      </c>
      <c r="Q808" t="str">
        <f t="shared" si="75"/>
        <v>music</v>
      </c>
      <c r="R808" t="str">
        <f t="shared" si="76"/>
        <v>rock</v>
      </c>
      <c r="S808" s="10">
        <f t="shared" si="77"/>
        <v>40763.691423611112</v>
      </c>
      <c r="T808" s="10">
        <f t="shared" si="78"/>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3"/>
        <v>1.05125</v>
      </c>
      <c r="P809" s="6">
        <f t="shared" si="74"/>
        <v>73.771929824561397</v>
      </c>
      <c r="Q809" t="str">
        <f t="shared" si="75"/>
        <v>music</v>
      </c>
      <c r="R809" t="str">
        <f t="shared" si="76"/>
        <v>rock</v>
      </c>
      <c r="S809" s="10">
        <f t="shared" si="77"/>
        <v>42759.628599537042</v>
      </c>
      <c r="T809" s="10">
        <f t="shared" si="78"/>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3"/>
        <v>1</v>
      </c>
      <c r="P810" s="6">
        <f t="shared" si="74"/>
        <v>104.65116279069767</v>
      </c>
      <c r="Q810" t="str">
        <f t="shared" si="75"/>
        <v>music</v>
      </c>
      <c r="R810" t="str">
        <f t="shared" si="76"/>
        <v>rock</v>
      </c>
      <c r="S810" s="10">
        <f t="shared" si="77"/>
        <v>41962.100532407407</v>
      </c>
      <c r="T810" s="10">
        <f t="shared" si="78"/>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3"/>
        <v>1.03775</v>
      </c>
      <c r="P811" s="6">
        <f t="shared" si="74"/>
        <v>79.82692307692308</v>
      </c>
      <c r="Q811" t="str">
        <f t="shared" si="75"/>
        <v>music</v>
      </c>
      <c r="R811" t="str">
        <f t="shared" si="76"/>
        <v>rock</v>
      </c>
      <c r="S811" s="10">
        <f t="shared" si="77"/>
        <v>41628.833680555559</v>
      </c>
      <c r="T811" s="10">
        <f t="shared" si="78"/>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3"/>
        <v>1.05</v>
      </c>
      <c r="P812" s="6">
        <f t="shared" si="74"/>
        <v>58.333333333333336</v>
      </c>
      <c r="Q812" t="str">
        <f t="shared" si="75"/>
        <v>music</v>
      </c>
      <c r="R812" t="str">
        <f t="shared" si="76"/>
        <v>rock</v>
      </c>
      <c r="S812" s="10">
        <f t="shared" si="77"/>
        <v>41123.056273148148</v>
      </c>
      <c r="T812" s="10">
        <f t="shared" si="78"/>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3"/>
        <v>1.04</v>
      </c>
      <c r="P813" s="6">
        <f t="shared" si="74"/>
        <v>86.666666666666671</v>
      </c>
      <c r="Q813" t="str">
        <f t="shared" si="75"/>
        <v>music</v>
      </c>
      <c r="R813" t="str">
        <f t="shared" si="76"/>
        <v>rock</v>
      </c>
      <c r="S813" s="10">
        <f t="shared" si="77"/>
        <v>41443.643541666665</v>
      </c>
      <c r="T813" s="10">
        <f t="shared" si="78"/>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3"/>
        <v>1.5183333333333333</v>
      </c>
      <c r="P814" s="6">
        <f t="shared" si="74"/>
        <v>27.606060606060606</v>
      </c>
      <c r="Q814" t="str">
        <f t="shared" si="75"/>
        <v>music</v>
      </c>
      <c r="R814" t="str">
        <f t="shared" si="76"/>
        <v>rock</v>
      </c>
      <c r="S814" s="10">
        <f t="shared" si="77"/>
        <v>41282.017962962964</v>
      </c>
      <c r="T814" s="10">
        <f t="shared" si="78"/>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3"/>
        <v>1.59996</v>
      </c>
      <c r="P815" s="6">
        <f t="shared" si="74"/>
        <v>24.999375000000001</v>
      </c>
      <c r="Q815" t="str">
        <f t="shared" si="75"/>
        <v>music</v>
      </c>
      <c r="R815" t="str">
        <f t="shared" si="76"/>
        <v>rock</v>
      </c>
      <c r="S815" s="10">
        <f t="shared" si="77"/>
        <v>41080.960243055553</v>
      </c>
      <c r="T815" s="10">
        <f t="shared" si="78"/>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3"/>
        <v>1.2729999999999999</v>
      </c>
      <c r="P816" s="6">
        <f t="shared" si="74"/>
        <v>45.464285714285715</v>
      </c>
      <c r="Q816" t="str">
        <f t="shared" si="75"/>
        <v>music</v>
      </c>
      <c r="R816" t="str">
        <f t="shared" si="76"/>
        <v>rock</v>
      </c>
      <c r="S816" s="10">
        <f t="shared" si="77"/>
        <v>40679.743067129632</v>
      </c>
      <c r="T816" s="10">
        <f t="shared" si="78"/>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3"/>
        <v>1.07</v>
      </c>
      <c r="P817" s="6">
        <f t="shared" si="74"/>
        <v>99.534883720930239</v>
      </c>
      <c r="Q817" t="str">
        <f t="shared" si="75"/>
        <v>music</v>
      </c>
      <c r="R817" t="str">
        <f t="shared" si="76"/>
        <v>rock</v>
      </c>
      <c r="S817" s="10">
        <f t="shared" si="77"/>
        <v>41914.917858796296</v>
      </c>
      <c r="T817" s="10">
        <f t="shared" si="78"/>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3"/>
        <v>1.1512214285714286</v>
      </c>
      <c r="P818" s="6">
        <f t="shared" si="74"/>
        <v>39.31</v>
      </c>
      <c r="Q818" t="str">
        <f t="shared" si="75"/>
        <v>music</v>
      </c>
      <c r="R818" t="str">
        <f t="shared" si="76"/>
        <v>rock</v>
      </c>
      <c r="S818" s="10">
        <f t="shared" si="77"/>
        <v>41341.870868055557</v>
      </c>
      <c r="T818" s="10">
        <f t="shared" si="78"/>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3"/>
        <v>1.3711066666666665</v>
      </c>
      <c r="P819" s="6">
        <f t="shared" si="74"/>
        <v>89.419999999999987</v>
      </c>
      <c r="Q819" t="str">
        <f t="shared" si="75"/>
        <v>music</v>
      </c>
      <c r="R819" t="str">
        <f t="shared" si="76"/>
        <v>rock</v>
      </c>
      <c r="S819" s="10">
        <f t="shared" si="77"/>
        <v>40925.599664351852</v>
      </c>
      <c r="T819" s="10">
        <f t="shared" si="78"/>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3"/>
        <v>1.5571428571428572</v>
      </c>
      <c r="P820" s="6">
        <f t="shared" si="74"/>
        <v>28.684210526315791</v>
      </c>
      <c r="Q820" t="str">
        <f t="shared" si="75"/>
        <v>music</v>
      </c>
      <c r="R820" t="str">
        <f t="shared" si="76"/>
        <v>rock</v>
      </c>
      <c r="S820" s="10">
        <f t="shared" si="77"/>
        <v>41120.882881944446</v>
      </c>
      <c r="T820" s="10">
        <f t="shared" si="78"/>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3"/>
        <v>1.0874999999999999</v>
      </c>
      <c r="P821" s="6">
        <f t="shared" si="74"/>
        <v>31.071428571428573</v>
      </c>
      <c r="Q821" t="str">
        <f t="shared" si="75"/>
        <v>music</v>
      </c>
      <c r="R821" t="str">
        <f t="shared" si="76"/>
        <v>rock</v>
      </c>
      <c r="S821" s="10">
        <f t="shared" si="77"/>
        <v>41619.998310185183</v>
      </c>
      <c r="T821" s="10">
        <f t="shared" si="78"/>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3"/>
        <v>1.3405</v>
      </c>
      <c r="P822" s="6">
        <f t="shared" si="74"/>
        <v>70.55263157894737</v>
      </c>
      <c r="Q822" t="str">
        <f t="shared" si="75"/>
        <v>music</v>
      </c>
      <c r="R822" t="str">
        <f t="shared" si="76"/>
        <v>rock</v>
      </c>
      <c r="S822" s="10">
        <f t="shared" si="77"/>
        <v>41768.841921296298</v>
      </c>
      <c r="T822" s="10">
        <f t="shared" si="78"/>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3"/>
        <v>1</v>
      </c>
      <c r="P823" s="6">
        <f t="shared" si="74"/>
        <v>224.12820512820514</v>
      </c>
      <c r="Q823" t="str">
        <f t="shared" si="75"/>
        <v>music</v>
      </c>
      <c r="R823" t="str">
        <f t="shared" si="76"/>
        <v>rock</v>
      </c>
      <c r="S823" s="10">
        <f t="shared" si="77"/>
        <v>42093.922048611115</v>
      </c>
      <c r="T823" s="10">
        <f t="shared" si="78"/>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3"/>
        <v>1.1916666666666667</v>
      </c>
      <c r="P824" s="6">
        <f t="shared" si="74"/>
        <v>51.811594202898547</v>
      </c>
      <c r="Q824" t="str">
        <f t="shared" si="75"/>
        <v>music</v>
      </c>
      <c r="R824" t="str">
        <f t="shared" si="76"/>
        <v>rock</v>
      </c>
      <c r="S824" s="10">
        <f t="shared" si="77"/>
        <v>41157.947337962964</v>
      </c>
      <c r="T824" s="10">
        <f t="shared" si="78"/>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3"/>
        <v>1.7949999999999999</v>
      </c>
      <c r="P825" s="6">
        <f t="shared" si="74"/>
        <v>43.515151515151516</v>
      </c>
      <c r="Q825" t="str">
        <f t="shared" si="75"/>
        <v>music</v>
      </c>
      <c r="R825" t="str">
        <f t="shared" si="76"/>
        <v>rock</v>
      </c>
      <c r="S825" s="10">
        <f t="shared" si="77"/>
        <v>42055.972824074073</v>
      </c>
      <c r="T825" s="10">
        <f t="shared" si="78"/>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3"/>
        <v>1.3438124999999999</v>
      </c>
      <c r="P826" s="6">
        <f t="shared" si="74"/>
        <v>39.816666666666663</v>
      </c>
      <c r="Q826" t="str">
        <f t="shared" si="75"/>
        <v>music</v>
      </c>
      <c r="R826" t="str">
        <f t="shared" si="76"/>
        <v>rock</v>
      </c>
      <c r="S826" s="10">
        <f t="shared" si="77"/>
        <v>40250.242106481484</v>
      </c>
      <c r="T826" s="10">
        <f t="shared" si="78"/>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3"/>
        <v>1.0043200000000001</v>
      </c>
      <c r="P827" s="6">
        <f t="shared" si="74"/>
        <v>126.8080808080808</v>
      </c>
      <c r="Q827" t="str">
        <f t="shared" si="75"/>
        <v>music</v>
      </c>
      <c r="R827" t="str">
        <f t="shared" si="76"/>
        <v>rock</v>
      </c>
      <c r="S827" s="10">
        <f t="shared" si="77"/>
        <v>41186.306527777779</v>
      </c>
      <c r="T827" s="10">
        <f t="shared" si="78"/>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3"/>
        <v>1.0145454545454546</v>
      </c>
      <c r="P828" s="6">
        <f t="shared" si="74"/>
        <v>113.87755102040816</v>
      </c>
      <c r="Q828" t="str">
        <f t="shared" si="75"/>
        <v>music</v>
      </c>
      <c r="R828" t="str">
        <f t="shared" si="76"/>
        <v>rock</v>
      </c>
      <c r="S828" s="10">
        <f t="shared" si="77"/>
        <v>40973.038541666669</v>
      </c>
      <c r="T828" s="10">
        <f t="shared" si="78"/>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3"/>
        <v>1.0333333333333334</v>
      </c>
      <c r="P829" s="6">
        <f t="shared" si="74"/>
        <v>28.181818181818183</v>
      </c>
      <c r="Q829" t="str">
        <f t="shared" si="75"/>
        <v>music</v>
      </c>
      <c r="R829" t="str">
        <f t="shared" si="76"/>
        <v>rock</v>
      </c>
      <c r="S829" s="10">
        <f t="shared" si="77"/>
        <v>40927.473460648151</v>
      </c>
      <c r="T829" s="10">
        <f t="shared" si="78"/>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3"/>
        <v>1.07</v>
      </c>
      <c r="P830" s="6">
        <f t="shared" si="74"/>
        <v>36.60526315789474</v>
      </c>
      <c r="Q830" t="str">
        <f t="shared" si="75"/>
        <v>music</v>
      </c>
      <c r="R830" t="str">
        <f t="shared" si="76"/>
        <v>rock</v>
      </c>
      <c r="S830" s="10">
        <f t="shared" si="77"/>
        <v>41073.050717592596</v>
      </c>
      <c r="T830" s="10">
        <f t="shared" si="78"/>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3"/>
        <v>1.04</v>
      </c>
      <c r="P831" s="6">
        <f t="shared" si="74"/>
        <v>32.5</v>
      </c>
      <c r="Q831" t="str">
        <f t="shared" si="75"/>
        <v>music</v>
      </c>
      <c r="R831" t="str">
        <f t="shared" si="76"/>
        <v>rock</v>
      </c>
      <c r="S831" s="10">
        <f t="shared" si="77"/>
        <v>42504.801388888889</v>
      </c>
      <c r="T831" s="10">
        <f t="shared" si="78"/>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3"/>
        <v>1.0783333333333334</v>
      </c>
      <c r="P832" s="6">
        <f t="shared" si="74"/>
        <v>60.65625</v>
      </c>
      <c r="Q832" t="str">
        <f t="shared" si="75"/>
        <v>music</v>
      </c>
      <c r="R832" t="str">
        <f t="shared" si="76"/>
        <v>rock</v>
      </c>
      <c r="S832" s="10">
        <f t="shared" si="77"/>
        <v>41325.525752314818</v>
      </c>
      <c r="T832" s="10">
        <f t="shared" si="78"/>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3"/>
        <v>2.3333333333333335</v>
      </c>
      <c r="P833" s="6">
        <f t="shared" si="74"/>
        <v>175</v>
      </c>
      <c r="Q833" t="str">
        <f t="shared" si="75"/>
        <v>music</v>
      </c>
      <c r="R833" t="str">
        <f t="shared" si="76"/>
        <v>rock</v>
      </c>
      <c r="S833" s="10">
        <f t="shared" si="77"/>
        <v>40996.646921296298</v>
      </c>
      <c r="T833" s="10">
        <f t="shared" si="78"/>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3"/>
        <v>1.0060706666666666</v>
      </c>
      <c r="P834" s="6">
        <f t="shared" si="74"/>
        <v>97.993896103896105</v>
      </c>
      <c r="Q834" t="str">
        <f t="shared" si="75"/>
        <v>music</v>
      </c>
      <c r="R834" t="str">
        <f t="shared" si="76"/>
        <v>rock</v>
      </c>
      <c r="S834" s="10">
        <f t="shared" si="77"/>
        <v>40869.675173611111</v>
      </c>
      <c r="T834" s="10">
        <f t="shared" si="78"/>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9">E835/D835</f>
        <v>1.0166666666666666</v>
      </c>
      <c r="P835" s="6">
        <f t="shared" ref="P835:P898" si="80">IFERROR(E835/L835,0)</f>
        <v>148.78048780487805</v>
      </c>
      <c r="Q835" t="str">
        <f t="shared" ref="Q835:Q898" si="81">LEFT(N835,SEARCH("/",N835)-1)</f>
        <v>music</v>
      </c>
      <c r="R835" t="str">
        <f t="shared" ref="R835:R898" si="82">RIGHT(N835,LEN(N835)-SEARCH("/",N835))</f>
        <v>rock</v>
      </c>
      <c r="S835" s="10">
        <f t="shared" ref="S835:S898" si="83">(((J835/60)/60)/24+DATE(1970,1,1))</f>
        <v>41718.878182870372</v>
      </c>
      <c r="T835" s="10">
        <f t="shared" ref="T835:T898" si="84">(((I835/60)/60)/24+DATE(1970,1,1))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9"/>
        <v>1.3101818181818181</v>
      </c>
      <c r="P836" s="6">
        <f t="shared" si="80"/>
        <v>96.08</v>
      </c>
      <c r="Q836" t="str">
        <f t="shared" si="81"/>
        <v>music</v>
      </c>
      <c r="R836" t="str">
        <f t="shared" si="82"/>
        <v>rock</v>
      </c>
      <c r="S836" s="10">
        <f t="shared" si="83"/>
        <v>41422.822824074072</v>
      </c>
      <c r="T836" s="10">
        <f t="shared" si="84"/>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9"/>
        <v>1.1725000000000001</v>
      </c>
      <c r="P837" s="6">
        <f t="shared" si="80"/>
        <v>58.625</v>
      </c>
      <c r="Q837" t="str">
        <f t="shared" si="81"/>
        <v>music</v>
      </c>
      <c r="R837" t="str">
        <f t="shared" si="82"/>
        <v>rock</v>
      </c>
      <c r="S837" s="10">
        <f t="shared" si="83"/>
        <v>41005.45784722222</v>
      </c>
      <c r="T837" s="10">
        <f t="shared" si="84"/>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9"/>
        <v>1.009304</v>
      </c>
      <c r="P838" s="6">
        <f t="shared" si="80"/>
        <v>109.70695652173914</v>
      </c>
      <c r="Q838" t="str">
        <f t="shared" si="81"/>
        <v>music</v>
      </c>
      <c r="R838" t="str">
        <f t="shared" si="82"/>
        <v>rock</v>
      </c>
      <c r="S838" s="10">
        <f t="shared" si="83"/>
        <v>41524.056921296295</v>
      </c>
      <c r="T838" s="10">
        <f t="shared" si="84"/>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9"/>
        <v>1.218</v>
      </c>
      <c r="P839" s="6">
        <f t="shared" si="80"/>
        <v>49.112903225806448</v>
      </c>
      <c r="Q839" t="str">
        <f t="shared" si="81"/>
        <v>music</v>
      </c>
      <c r="R839" t="str">
        <f t="shared" si="82"/>
        <v>rock</v>
      </c>
      <c r="S839" s="10">
        <f t="shared" si="83"/>
        <v>41730.998402777775</v>
      </c>
      <c r="T839" s="10">
        <f t="shared" si="84"/>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9"/>
        <v>1.454</v>
      </c>
      <c r="P840" s="6">
        <f t="shared" si="80"/>
        <v>47.672131147540981</v>
      </c>
      <c r="Q840" t="str">
        <f t="shared" si="81"/>
        <v>music</v>
      </c>
      <c r="R840" t="str">
        <f t="shared" si="82"/>
        <v>rock</v>
      </c>
      <c r="S840" s="10">
        <f t="shared" si="83"/>
        <v>40895.897974537038</v>
      </c>
      <c r="T840" s="10">
        <f t="shared" si="84"/>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9"/>
        <v>1.166166</v>
      </c>
      <c r="P841" s="6">
        <f t="shared" si="80"/>
        <v>60.737812499999997</v>
      </c>
      <c r="Q841" t="str">
        <f t="shared" si="81"/>
        <v>music</v>
      </c>
      <c r="R841" t="str">
        <f t="shared" si="82"/>
        <v>rock</v>
      </c>
      <c r="S841" s="10">
        <f t="shared" si="83"/>
        <v>41144.763379629629</v>
      </c>
      <c r="T841" s="10">
        <f t="shared" si="84"/>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9"/>
        <v>1.2041660000000001</v>
      </c>
      <c r="P842" s="6">
        <f t="shared" si="80"/>
        <v>63.37715789473684</v>
      </c>
      <c r="Q842" t="str">
        <f t="shared" si="81"/>
        <v>music</v>
      </c>
      <c r="R842" t="str">
        <f t="shared" si="82"/>
        <v>metal</v>
      </c>
      <c r="S842" s="10">
        <f t="shared" si="83"/>
        <v>42607.226701388892</v>
      </c>
      <c r="T842" s="10">
        <f t="shared" si="84"/>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9"/>
        <v>1.0132000000000001</v>
      </c>
      <c r="P843" s="6">
        <f t="shared" si="80"/>
        <v>53.893617021276597</v>
      </c>
      <c r="Q843" t="str">
        <f t="shared" si="81"/>
        <v>music</v>
      </c>
      <c r="R843" t="str">
        <f t="shared" si="82"/>
        <v>metal</v>
      </c>
      <c r="S843" s="10">
        <f t="shared" si="83"/>
        <v>41923.838692129626</v>
      </c>
      <c r="T843" s="10">
        <f t="shared" si="84"/>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9"/>
        <v>1.0431999999999999</v>
      </c>
      <c r="P844" s="6">
        <f t="shared" si="80"/>
        <v>66.871794871794876</v>
      </c>
      <c r="Q844" t="str">
        <f t="shared" si="81"/>
        <v>music</v>
      </c>
      <c r="R844" t="str">
        <f t="shared" si="82"/>
        <v>metal</v>
      </c>
      <c r="S844" s="10">
        <f t="shared" si="83"/>
        <v>41526.592395833337</v>
      </c>
      <c r="T844" s="10">
        <f t="shared" si="84"/>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9"/>
        <v>2.6713333333333331</v>
      </c>
      <c r="P845" s="6">
        <f t="shared" si="80"/>
        <v>63.102362204724407</v>
      </c>
      <c r="Q845" t="str">
        <f t="shared" si="81"/>
        <v>music</v>
      </c>
      <c r="R845" t="str">
        <f t="shared" si="82"/>
        <v>metal</v>
      </c>
      <c r="S845" s="10">
        <f t="shared" si="83"/>
        <v>42695.257870370369</v>
      </c>
      <c r="T845" s="10">
        <f t="shared" si="84"/>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9"/>
        <v>1.9413333333333334</v>
      </c>
      <c r="P846" s="6">
        <f t="shared" si="80"/>
        <v>36.628930817610062</v>
      </c>
      <c r="Q846" t="str">
        <f t="shared" si="81"/>
        <v>music</v>
      </c>
      <c r="R846" t="str">
        <f t="shared" si="82"/>
        <v>metal</v>
      </c>
      <c r="S846" s="10">
        <f t="shared" si="83"/>
        <v>41905.684629629628</v>
      </c>
      <c r="T846" s="10">
        <f t="shared" si="84"/>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9"/>
        <v>1.203802</v>
      </c>
      <c r="P847" s="6">
        <f t="shared" si="80"/>
        <v>34.005706214689269</v>
      </c>
      <c r="Q847" t="str">
        <f t="shared" si="81"/>
        <v>music</v>
      </c>
      <c r="R847" t="str">
        <f t="shared" si="82"/>
        <v>metal</v>
      </c>
      <c r="S847" s="10">
        <f t="shared" si="83"/>
        <v>42578.205972222218</v>
      </c>
      <c r="T847" s="10">
        <f t="shared" si="84"/>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9"/>
        <v>1.2200090909090908</v>
      </c>
      <c r="P848" s="6">
        <f t="shared" si="80"/>
        <v>28.553404255319148</v>
      </c>
      <c r="Q848" t="str">
        <f t="shared" si="81"/>
        <v>music</v>
      </c>
      <c r="R848" t="str">
        <f t="shared" si="82"/>
        <v>metal</v>
      </c>
      <c r="S848" s="10">
        <f t="shared" si="83"/>
        <v>41694.391840277778</v>
      </c>
      <c r="T848" s="10">
        <f t="shared" si="84"/>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9"/>
        <v>1</v>
      </c>
      <c r="P849" s="6">
        <f t="shared" si="80"/>
        <v>10</v>
      </c>
      <c r="Q849" t="str">
        <f t="shared" si="81"/>
        <v>music</v>
      </c>
      <c r="R849" t="str">
        <f t="shared" si="82"/>
        <v>metal</v>
      </c>
      <c r="S849" s="10">
        <f t="shared" si="83"/>
        <v>42165.79833333334</v>
      </c>
      <c r="T849" s="10">
        <f t="shared" si="84"/>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9"/>
        <v>1</v>
      </c>
      <c r="P850" s="6">
        <f t="shared" si="80"/>
        <v>18.75</v>
      </c>
      <c r="Q850" t="str">
        <f t="shared" si="81"/>
        <v>music</v>
      </c>
      <c r="R850" t="str">
        <f t="shared" si="82"/>
        <v>metal</v>
      </c>
      <c r="S850" s="10">
        <f t="shared" si="83"/>
        <v>42078.792048611111</v>
      </c>
      <c r="T850" s="10">
        <f t="shared" si="84"/>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9"/>
        <v>1.1990000000000001</v>
      </c>
      <c r="P851" s="6">
        <f t="shared" si="80"/>
        <v>41.704347826086959</v>
      </c>
      <c r="Q851" t="str">
        <f t="shared" si="81"/>
        <v>music</v>
      </c>
      <c r="R851" t="str">
        <f t="shared" si="82"/>
        <v>metal</v>
      </c>
      <c r="S851" s="10">
        <f t="shared" si="83"/>
        <v>42051.148888888885</v>
      </c>
      <c r="T851" s="10">
        <f t="shared" si="84"/>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9"/>
        <v>1.55175</v>
      </c>
      <c r="P852" s="6">
        <f t="shared" si="80"/>
        <v>46.669172932330824</v>
      </c>
      <c r="Q852" t="str">
        <f t="shared" si="81"/>
        <v>music</v>
      </c>
      <c r="R852" t="str">
        <f t="shared" si="82"/>
        <v>metal</v>
      </c>
      <c r="S852" s="10">
        <f t="shared" si="83"/>
        <v>42452.827743055561</v>
      </c>
      <c r="T852" s="10">
        <f t="shared" si="84"/>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9"/>
        <v>1.3045</v>
      </c>
      <c r="P853" s="6">
        <f t="shared" si="80"/>
        <v>37.271428571428572</v>
      </c>
      <c r="Q853" t="str">
        <f t="shared" si="81"/>
        <v>music</v>
      </c>
      <c r="R853" t="str">
        <f t="shared" si="82"/>
        <v>metal</v>
      </c>
      <c r="S853" s="10">
        <f t="shared" si="83"/>
        <v>42522.880243055552</v>
      </c>
      <c r="T853" s="10">
        <f t="shared" si="84"/>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9"/>
        <v>1.0497142857142858</v>
      </c>
      <c r="P854" s="6">
        <f t="shared" si="80"/>
        <v>59.258064516129032</v>
      </c>
      <c r="Q854" t="str">
        <f t="shared" si="81"/>
        <v>music</v>
      </c>
      <c r="R854" t="str">
        <f t="shared" si="82"/>
        <v>metal</v>
      </c>
      <c r="S854" s="10">
        <f t="shared" si="83"/>
        <v>42656.805497685185</v>
      </c>
      <c r="T854" s="10">
        <f t="shared" si="84"/>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9"/>
        <v>1</v>
      </c>
      <c r="P855" s="6">
        <f t="shared" si="80"/>
        <v>30</v>
      </c>
      <c r="Q855" t="str">
        <f t="shared" si="81"/>
        <v>music</v>
      </c>
      <c r="R855" t="str">
        <f t="shared" si="82"/>
        <v>metal</v>
      </c>
      <c r="S855" s="10">
        <f t="shared" si="83"/>
        <v>42021.832280092596</v>
      </c>
      <c r="T855" s="10">
        <f t="shared" si="84"/>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9"/>
        <v>1.1822050359712231</v>
      </c>
      <c r="P856" s="6">
        <f t="shared" si="80"/>
        <v>65.8623246492986</v>
      </c>
      <c r="Q856" t="str">
        <f t="shared" si="81"/>
        <v>music</v>
      </c>
      <c r="R856" t="str">
        <f t="shared" si="82"/>
        <v>metal</v>
      </c>
      <c r="S856" s="10">
        <f t="shared" si="83"/>
        <v>42702.212337962963</v>
      </c>
      <c r="T856" s="10">
        <f t="shared" si="84"/>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9"/>
        <v>1.0344827586206897</v>
      </c>
      <c r="P857" s="6">
        <f t="shared" si="80"/>
        <v>31.914893617021278</v>
      </c>
      <c r="Q857" t="str">
        <f t="shared" si="81"/>
        <v>music</v>
      </c>
      <c r="R857" t="str">
        <f t="shared" si="82"/>
        <v>metal</v>
      </c>
      <c r="S857" s="10">
        <f t="shared" si="83"/>
        <v>42545.125196759262</v>
      </c>
      <c r="T857" s="10">
        <f t="shared" si="84"/>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9"/>
        <v>2.1800000000000002</v>
      </c>
      <c r="P858" s="6">
        <f t="shared" si="80"/>
        <v>19.464285714285715</v>
      </c>
      <c r="Q858" t="str">
        <f t="shared" si="81"/>
        <v>music</v>
      </c>
      <c r="R858" t="str">
        <f t="shared" si="82"/>
        <v>metal</v>
      </c>
      <c r="S858" s="10">
        <f t="shared" si="83"/>
        <v>42609.311990740738</v>
      </c>
      <c r="T858" s="10">
        <f t="shared" si="84"/>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9"/>
        <v>1</v>
      </c>
      <c r="P859" s="6">
        <f t="shared" si="80"/>
        <v>50</v>
      </c>
      <c r="Q859" t="str">
        <f t="shared" si="81"/>
        <v>music</v>
      </c>
      <c r="R859" t="str">
        <f t="shared" si="82"/>
        <v>metal</v>
      </c>
      <c r="S859" s="10">
        <f t="shared" si="83"/>
        <v>42291.581377314811</v>
      </c>
      <c r="T859" s="10">
        <f t="shared" si="84"/>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9"/>
        <v>1.4400583333333332</v>
      </c>
      <c r="P860" s="6">
        <f t="shared" si="80"/>
        <v>22.737763157894737</v>
      </c>
      <c r="Q860" t="str">
        <f t="shared" si="81"/>
        <v>music</v>
      </c>
      <c r="R860" t="str">
        <f t="shared" si="82"/>
        <v>metal</v>
      </c>
      <c r="S860" s="10">
        <f t="shared" si="83"/>
        <v>42079.745578703703</v>
      </c>
      <c r="T860" s="10">
        <f t="shared" si="84"/>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9"/>
        <v>1.0467500000000001</v>
      </c>
      <c r="P861" s="6">
        <f t="shared" si="80"/>
        <v>42.724489795918366</v>
      </c>
      <c r="Q861" t="str">
        <f t="shared" si="81"/>
        <v>music</v>
      </c>
      <c r="R861" t="str">
        <f t="shared" si="82"/>
        <v>metal</v>
      </c>
      <c r="S861" s="10">
        <f t="shared" si="83"/>
        <v>42128.820231481484</v>
      </c>
      <c r="T861" s="10">
        <f t="shared" si="84"/>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9"/>
        <v>0.18142857142857144</v>
      </c>
      <c r="P862" s="6">
        <f t="shared" si="80"/>
        <v>52.916666666666664</v>
      </c>
      <c r="Q862" t="str">
        <f t="shared" si="81"/>
        <v>music</v>
      </c>
      <c r="R862" t="str">
        <f t="shared" si="82"/>
        <v>jazz</v>
      </c>
      <c r="S862" s="10">
        <f t="shared" si="83"/>
        <v>41570.482789351852</v>
      </c>
      <c r="T862" s="10">
        <f t="shared" si="84"/>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9"/>
        <v>2.2444444444444444E-2</v>
      </c>
      <c r="P863" s="6">
        <f t="shared" si="80"/>
        <v>50.5</v>
      </c>
      <c r="Q863" t="str">
        <f t="shared" si="81"/>
        <v>music</v>
      </c>
      <c r="R863" t="str">
        <f t="shared" si="82"/>
        <v>jazz</v>
      </c>
      <c r="S863" s="10">
        <f t="shared" si="83"/>
        <v>42599.965324074074</v>
      </c>
      <c r="T863" s="10">
        <f t="shared" si="84"/>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9"/>
        <v>3.3999999999999998E-3</v>
      </c>
      <c r="P864" s="6">
        <f t="shared" si="80"/>
        <v>42.5</v>
      </c>
      <c r="Q864" t="str">
        <f t="shared" si="81"/>
        <v>music</v>
      </c>
      <c r="R864" t="str">
        <f t="shared" si="82"/>
        <v>jazz</v>
      </c>
      <c r="S864" s="10">
        <f t="shared" si="83"/>
        <v>41559.5549537037</v>
      </c>
      <c r="T864" s="10">
        <f t="shared" si="84"/>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9"/>
        <v>4.4999999999999998E-2</v>
      </c>
      <c r="P865" s="6">
        <f t="shared" si="80"/>
        <v>18</v>
      </c>
      <c r="Q865" t="str">
        <f t="shared" si="81"/>
        <v>music</v>
      </c>
      <c r="R865" t="str">
        <f t="shared" si="82"/>
        <v>jazz</v>
      </c>
      <c r="S865" s="10">
        <f t="shared" si="83"/>
        <v>40921.117662037039</v>
      </c>
      <c r="T865" s="10">
        <f t="shared" si="84"/>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9"/>
        <v>0.41538461538461541</v>
      </c>
      <c r="P866" s="6">
        <f t="shared" si="80"/>
        <v>34.177215189873415</v>
      </c>
      <c r="Q866" t="str">
        <f t="shared" si="81"/>
        <v>music</v>
      </c>
      <c r="R866" t="str">
        <f t="shared" si="82"/>
        <v>jazz</v>
      </c>
      <c r="S866" s="10">
        <f t="shared" si="83"/>
        <v>41541.106921296298</v>
      </c>
      <c r="T866" s="10">
        <f t="shared" si="84"/>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9"/>
        <v>2.0454545454545454E-2</v>
      </c>
      <c r="P867" s="6">
        <f t="shared" si="80"/>
        <v>22.5</v>
      </c>
      <c r="Q867" t="str">
        <f t="shared" si="81"/>
        <v>music</v>
      </c>
      <c r="R867" t="str">
        <f t="shared" si="82"/>
        <v>jazz</v>
      </c>
      <c r="S867" s="10">
        <f t="shared" si="83"/>
        <v>41230.77311342593</v>
      </c>
      <c r="T867" s="10">
        <f t="shared" si="84"/>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9"/>
        <v>0.18285714285714286</v>
      </c>
      <c r="P868" s="6">
        <f t="shared" si="80"/>
        <v>58.18181818181818</v>
      </c>
      <c r="Q868" t="str">
        <f t="shared" si="81"/>
        <v>music</v>
      </c>
      <c r="R868" t="str">
        <f t="shared" si="82"/>
        <v>jazz</v>
      </c>
      <c r="S868" s="10">
        <f t="shared" si="83"/>
        <v>42025.637939814813</v>
      </c>
      <c r="T868" s="10">
        <f t="shared" si="84"/>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9"/>
        <v>0.2402</v>
      </c>
      <c r="P869" s="6">
        <f t="shared" si="80"/>
        <v>109.18181818181819</v>
      </c>
      <c r="Q869" t="str">
        <f t="shared" si="81"/>
        <v>music</v>
      </c>
      <c r="R869" t="str">
        <f t="shared" si="82"/>
        <v>jazz</v>
      </c>
      <c r="S869" s="10">
        <f t="shared" si="83"/>
        <v>40088.105393518519</v>
      </c>
      <c r="T869" s="10">
        <f t="shared" si="84"/>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9"/>
        <v>1.1111111111111111E-3</v>
      </c>
      <c r="P870" s="6">
        <f t="shared" si="80"/>
        <v>50</v>
      </c>
      <c r="Q870" t="str">
        <f t="shared" si="81"/>
        <v>music</v>
      </c>
      <c r="R870" t="str">
        <f t="shared" si="82"/>
        <v>jazz</v>
      </c>
      <c r="S870" s="10">
        <f t="shared" si="83"/>
        <v>41616.027754629627</v>
      </c>
      <c r="T870" s="10">
        <f t="shared" si="84"/>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9"/>
        <v>0.11818181818181818</v>
      </c>
      <c r="P871" s="6">
        <f t="shared" si="80"/>
        <v>346.66666666666669</v>
      </c>
      <c r="Q871" t="str">
        <f t="shared" si="81"/>
        <v>music</v>
      </c>
      <c r="R871" t="str">
        <f t="shared" si="82"/>
        <v>jazz</v>
      </c>
      <c r="S871" s="10">
        <f t="shared" si="83"/>
        <v>41342.845567129632</v>
      </c>
      <c r="T871" s="10">
        <f t="shared" si="84"/>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9"/>
        <v>3.0999999999999999E-3</v>
      </c>
      <c r="P872" s="6">
        <f t="shared" si="80"/>
        <v>12.4</v>
      </c>
      <c r="Q872" t="str">
        <f t="shared" si="81"/>
        <v>music</v>
      </c>
      <c r="R872" t="str">
        <f t="shared" si="82"/>
        <v>jazz</v>
      </c>
      <c r="S872" s="10">
        <f t="shared" si="83"/>
        <v>41488.022256944445</v>
      </c>
      <c r="T872" s="10">
        <f t="shared" si="84"/>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9"/>
        <v>5.4166666666666669E-2</v>
      </c>
      <c r="P873" s="6">
        <f t="shared" si="80"/>
        <v>27.083333333333332</v>
      </c>
      <c r="Q873" t="str">
        <f t="shared" si="81"/>
        <v>music</v>
      </c>
      <c r="R873" t="str">
        <f t="shared" si="82"/>
        <v>jazz</v>
      </c>
      <c r="S873" s="10">
        <f t="shared" si="83"/>
        <v>41577.561284722222</v>
      </c>
      <c r="T873" s="10">
        <f t="shared" si="84"/>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9"/>
        <v>8.1250000000000003E-3</v>
      </c>
      <c r="P874" s="6">
        <f t="shared" si="80"/>
        <v>32.5</v>
      </c>
      <c r="Q874" t="str">
        <f t="shared" si="81"/>
        <v>music</v>
      </c>
      <c r="R874" t="str">
        <f t="shared" si="82"/>
        <v>jazz</v>
      </c>
      <c r="S874" s="10">
        <f t="shared" si="83"/>
        <v>40567.825543981482</v>
      </c>
      <c r="T874" s="10">
        <f t="shared" si="84"/>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9"/>
        <v>1.2857142857142857E-2</v>
      </c>
      <c r="P875" s="6">
        <f t="shared" si="80"/>
        <v>9</v>
      </c>
      <c r="Q875" t="str">
        <f t="shared" si="81"/>
        <v>music</v>
      </c>
      <c r="R875" t="str">
        <f t="shared" si="82"/>
        <v>jazz</v>
      </c>
      <c r="S875" s="10">
        <f t="shared" si="83"/>
        <v>41184.167129629634</v>
      </c>
      <c r="T875" s="10">
        <f t="shared" si="84"/>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9"/>
        <v>0.24333333333333335</v>
      </c>
      <c r="P876" s="6">
        <f t="shared" si="80"/>
        <v>34.761904761904759</v>
      </c>
      <c r="Q876" t="str">
        <f t="shared" si="81"/>
        <v>music</v>
      </c>
      <c r="R876" t="str">
        <f t="shared" si="82"/>
        <v>jazz</v>
      </c>
      <c r="S876" s="10">
        <f t="shared" si="83"/>
        <v>41368.583726851852</v>
      </c>
      <c r="T876" s="10">
        <f t="shared" si="84"/>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9"/>
        <v>0</v>
      </c>
      <c r="P877" s="6">
        <f t="shared" si="80"/>
        <v>0</v>
      </c>
      <c r="Q877" t="str">
        <f t="shared" si="81"/>
        <v>music</v>
      </c>
      <c r="R877" t="str">
        <f t="shared" si="82"/>
        <v>jazz</v>
      </c>
      <c r="S877" s="10">
        <f t="shared" si="83"/>
        <v>42248.723738425921</v>
      </c>
      <c r="T877" s="10">
        <f t="shared" si="84"/>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9"/>
        <v>0.40799492385786801</v>
      </c>
      <c r="P878" s="6">
        <f t="shared" si="80"/>
        <v>28.577777777777779</v>
      </c>
      <c r="Q878" t="str">
        <f t="shared" si="81"/>
        <v>music</v>
      </c>
      <c r="R878" t="str">
        <f t="shared" si="82"/>
        <v>jazz</v>
      </c>
      <c r="S878" s="10">
        <f t="shared" si="83"/>
        <v>41276.496840277774</v>
      </c>
      <c r="T878" s="10">
        <f t="shared" si="84"/>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9"/>
        <v>0.67549999999999999</v>
      </c>
      <c r="P879" s="6">
        <f t="shared" si="80"/>
        <v>46.586206896551722</v>
      </c>
      <c r="Q879" t="str">
        <f t="shared" si="81"/>
        <v>music</v>
      </c>
      <c r="R879" t="str">
        <f t="shared" si="82"/>
        <v>jazz</v>
      </c>
      <c r="S879" s="10">
        <f t="shared" si="83"/>
        <v>41597.788888888892</v>
      </c>
      <c r="T879" s="10">
        <f t="shared" si="84"/>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9"/>
        <v>1.2999999999999999E-2</v>
      </c>
      <c r="P880" s="6">
        <f t="shared" si="80"/>
        <v>32.5</v>
      </c>
      <c r="Q880" t="str">
        <f t="shared" si="81"/>
        <v>music</v>
      </c>
      <c r="R880" t="str">
        <f t="shared" si="82"/>
        <v>jazz</v>
      </c>
      <c r="S880" s="10">
        <f t="shared" si="83"/>
        <v>40505.232916666668</v>
      </c>
      <c r="T880" s="10">
        <f t="shared" si="84"/>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9"/>
        <v>0.30666666666666664</v>
      </c>
      <c r="P881" s="6">
        <f t="shared" si="80"/>
        <v>21.466666666666665</v>
      </c>
      <c r="Q881" t="str">
        <f t="shared" si="81"/>
        <v>music</v>
      </c>
      <c r="R881" t="str">
        <f t="shared" si="82"/>
        <v>jazz</v>
      </c>
      <c r="S881" s="10">
        <f t="shared" si="83"/>
        <v>41037.829918981479</v>
      </c>
      <c r="T881" s="10">
        <f t="shared" si="84"/>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9"/>
        <v>2.9894179894179893E-2</v>
      </c>
      <c r="P882" s="6">
        <f t="shared" si="80"/>
        <v>14.125</v>
      </c>
      <c r="Q882" t="str">
        <f t="shared" si="81"/>
        <v>music</v>
      </c>
      <c r="R882" t="str">
        <f t="shared" si="82"/>
        <v>indie rock</v>
      </c>
      <c r="S882" s="10">
        <f t="shared" si="83"/>
        <v>41179.32104166667</v>
      </c>
      <c r="T882" s="10">
        <f t="shared" si="84"/>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9"/>
        <v>8.0000000000000002E-3</v>
      </c>
      <c r="P883" s="6">
        <f t="shared" si="80"/>
        <v>30</v>
      </c>
      <c r="Q883" t="str">
        <f t="shared" si="81"/>
        <v>music</v>
      </c>
      <c r="R883" t="str">
        <f t="shared" si="82"/>
        <v>indie rock</v>
      </c>
      <c r="S883" s="10">
        <f t="shared" si="83"/>
        <v>40877.25099537037</v>
      </c>
      <c r="T883" s="10">
        <f t="shared" si="84"/>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9"/>
        <v>0.20133333333333334</v>
      </c>
      <c r="P884" s="6">
        <f t="shared" si="80"/>
        <v>21.571428571428573</v>
      </c>
      <c r="Q884" t="str">
        <f t="shared" si="81"/>
        <v>music</v>
      </c>
      <c r="R884" t="str">
        <f t="shared" si="82"/>
        <v>indie rock</v>
      </c>
      <c r="S884" s="10">
        <f t="shared" si="83"/>
        <v>40759.860532407409</v>
      </c>
      <c r="T884" s="10">
        <f t="shared" si="84"/>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9"/>
        <v>0.4002</v>
      </c>
      <c r="P885" s="6">
        <f t="shared" si="80"/>
        <v>83.375</v>
      </c>
      <c r="Q885" t="str">
        <f t="shared" si="81"/>
        <v>music</v>
      </c>
      <c r="R885" t="str">
        <f t="shared" si="82"/>
        <v>indie rock</v>
      </c>
      <c r="S885" s="10">
        <f t="shared" si="83"/>
        <v>42371.935590277775</v>
      </c>
      <c r="T885" s="10">
        <f t="shared" si="84"/>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9"/>
        <v>0.01</v>
      </c>
      <c r="P886" s="6">
        <f t="shared" si="80"/>
        <v>10</v>
      </c>
      <c r="Q886" t="str">
        <f t="shared" si="81"/>
        <v>music</v>
      </c>
      <c r="R886" t="str">
        <f t="shared" si="82"/>
        <v>indie rock</v>
      </c>
      <c r="S886" s="10">
        <f t="shared" si="83"/>
        <v>40981.802615740737</v>
      </c>
      <c r="T886" s="10">
        <f t="shared" si="84"/>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9"/>
        <v>0.75</v>
      </c>
      <c r="P887" s="6">
        <f t="shared" si="80"/>
        <v>35.714285714285715</v>
      </c>
      <c r="Q887" t="str">
        <f t="shared" si="81"/>
        <v>music</v>
      </c>
      <c r="R887" t="str">
        <f t="shared" si="82"/>
        <v>indie rock</v>
      </c>
      <c r="S887" s="10">
        <f t="shared" si="83"/>
        <v>42713.941099537042</v>
      </c>
      <c r="T887" s="10">
        <f t="shared" si="84"/>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9"/>
        <v>0.41</v>
      </c>
      <c r="P888" s="6">
        <f t="shared" si="80"/>
        <v>29.285714285714285</v>
      </c>
      <c r="Q888" t="str">
        <f t="shared" si="81"/>
        <v>music</v>
      </c>
      <c r="R888" t="str">
        <f t="shared" si="82"/>
        <v>indie rock</v>
      </c>
      <c r="S888" s="10">
        <f t="shared" si="83"/>
        <v>42603.870520833334</v>
      </c>
      <c r="T888" s="10">
        <f t="shared" si="84"/>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9"/>
        <v>0</v>
      </c>
      <c r="P889" s="6">
        <f t="shared" si="80"/>
        <v>0</v>
      </c>
      <c r="Q889" t="str">
        <f t="shared" si="81"/>
        <v>music</v>
      </c>
      <c r="R889" t="str">
        <f t="shared" si="82"/>
        <v>indie rock</v>
      </c>
      <c r="S889" s="10">
        <f t="shared" si="83"/>
        <v>41026.958969907406</v>
      </c>
      <c r="T889" s="10">
        <f t="shared" si="84"/>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9"/>
        <v>7.1999999999999995E-2</v>
      </c>
      <c r="P890" s="6">
        <f t="shared" si="80"/>
        <v>18</v>
      </c>
      <c r="Q890" t="str">
        <f t="shared" si="81"/>
        <v>music</v>
      </c>
      <c r="R890" t="str">
        <f t="shared" si="82"/>
        <v>indie rock</v>
      </c>
      <c r="S890" s="10">
        <f t="shared" si="83"/>
        <v>40751.753298611111</v>
      </c>
      <c r="T890" s="10">
        <f t="shared" si="84"/>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9"/>
        <v>9.4412800000000005E-2</v>
      </c>
      <c r="P891" s="6">
        <f t="shared" si="80"/>
        <v>73.760000000000005</v>
      </c>
      <c r="Q891" t="str">
        <f t="shared" si="81"/>
        <v>music</v>
      </c>
      <c r="R891" t="str">
        <f t="shared" si="82"/>
        <v>indie rock</v>
      </c>
      <c r="S891" s="10">
        <f t="shared" si="83"/>
        <v>41887.784062500003</v>
      </c>
      <c r="T891" s="10">
        <f t="shared" si="84"/>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9"/>
        <v>4.1666666666666664E-2</v>
      </c>
      <c r="P892" s="6">
        <f t="shared" si="80"/>
        <v>31.25</v>
      </c>
      <c r="Q892" t="str">
        <f t="shared" si="81"/>
        <v>music</v>
      </c>
      <c r="R892" t="str">
        <f t="shared" si="82"/>
        <v>indie rock</v>
      </c>
      <c r="S892" s="10">
        <f t="shared" si="83"/>
        <v>41569.698831018519</v>
      </c>
      <c r="T892" s="10">
        <f t="shared" si="84"/>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9"/>
        <v>3.2500000000000001E-2</v>
      </c>
      <c r="P893" s="6">
        <f t="shared" si="80"/>
        <v>28.888888888888889</v>
      </c>
      <c r="Q893" t="str">
        <f t="shared" si="81"/>
        <v>music</v>
      </c>
      <c r="R893" t="str">
        <f t="shared" si="82"/>
        <v>indie rock</v>
      </c>
      <c r="S893" s="10">
        <f t="shared" si="83"/>
        <v>41842.031597222223</v>
      </c>
      <c r="T893" s="10">
        <f t="shared" si="84"/>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9"/>
        <v>0.40749999999999997</v>
      </c>
      <c r="P894" s="6">
        <f t="shared" si="80"/>
        <v>143.8235294117647</v>
      </c>
      <c r="Q894" t="str">
        <f t="shared" si="81"/>
        <v>music</v>
      </c>
      <c r="R894" t="str">
        <f t="shared" si="82"/>
        <v>indie rock</v>
      </c>
      <c r="S894" s="10">
        <f t="shared" si="83"/>
        <v>40304.20003472222</v>
      </c>
      <c r="T894" s="10">
        <f t="shared" si="84"/>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9"/>
        <v>0.1</v>
      </c>
      <c r="P895" s="6">
        <f t="shared" si="80"/>
        <v>40</v>
      </c>
      <c r="Q895" t="str">
        <f t="shared" si="81"/>
        <v>music</v>
      </c>
      <c r="R895" t="str">
        <f t="shared" si="82"/>
        <v>indie rock</v>
      </c>
      <c r="S895" s="10">
        <f t="shared" si="83"/>
        <v>42065.897719907407</v>
      </c>
      <c r="T895" s="10">
        <f t="shared" si="84"/>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9"/>
        <v>0.39169999999999999</v>
      </c>
      <c r="P896" s="6">
        <f t="shared" si="80"/>
        <v>147.81132075471697</v>
      </c>
      <c r="Q896" t="str">
        <f t="shared" si="81"/>
        <v>music</v>
      </c>
      <c r="R896" t="str">
        <f t="shared" si="82"/>
        <v>indie rock</v>
      </c>
      <c r="S896" s="10">
        <f t="shared" si="83"/>
        <v>42496.981597222228</v>
      </c>
      <c r="T896" s="10">
        <f t="shared" si="84"/>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9"/>
        <v>2.4375000000000001E-2</v>
      </c>
      <c r="P897" s="6">
        <f t="shared" si="80"/>
        <v>27.857142857142858</v>
      </c>
      <c r="Q897" t="str">
        <f t="shared" si="81"/>
        <v>music</v>
      </c>
      <c r="R897" t="str">
        <f t="shared" si="82"/>
        <v>indie rock</v>
      </c>
      <c r="S897" s="10">
        <f t="shared" si="83"/>
        <v>40431.127650462964</v>
      </c>
      <c r="T897" s="10">
        <f t="shared" si="84"/>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9"/>
        <v>0.4</v>
      </c>
      <c r="P898" s="6">
        <f t="shared" si="80"/>
        <v>44.444444444444443</v>
      </c>
      <c r="Q898" t="str">
        <f t="shared" si="81"/>
        <v>music</v>
      </c>
      <c r="R898" t="str">
        <f t="shared" si="82"/>
        <v>indie rock</v>
      </c>
      <c r="S898" s="10">
        <f t="shared" si="83"/>
        <v>42218.872986111113</v>
      </c>
      <c r="T898" s="10">
        <f t="shared" si="84"/>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5">E899/D899</f>
        <v>0</v>
      </c>
      <c r="P899" s="6">
        <f t="shared" ref="P899:P962" si="86">IFERROR(E899/L899,0)</f>
        <v>0</v>
      </c>
      <c r="Q899" t="str">
        <f t="shared" ref="Q899:Q962" si="87">LEFT(N899,SEARCH("/",N899)-1)</f>
        <v>music</v>
      </c>
      <c r="R899" t="str">
        <f t="shared" ref="R899:R962" si="88">RIGHT(N899,LEN(N899)-SEARCH("/",N899))</f>
        <v>indie rock</v>
      </c>
      <c r="S899" s="10">
        <f t="shared" ref="S899:S962" si="89">(((J899/60)/60)/24+DATE(1970,1,1))</f>
        <v>41211.688750000001</v>
      </c>
      <c r="T899" s="10">
        <f t="shared" ref="T899:T962" si="90">(((I899/60)/60)/24+DATE(1970,1,1))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5"/>
        <v>2.8000000000000001E-2</v>
      </c>
      <c r="P900" s="6">
        <f t="shared" si="86"/>
        <v>35</v>
      </c>
      <c r="Q900" t="str">
        <f t="shared" si="87"/>
        <v>music</v>
      </c>
      <c r="R900" t="str">
        <f t="shared" si="88"/>
        <v>indie rock</v>
      </c>
      <c r="S900" s="10">
        <f t="shared" si="89"/>
        <v>40878.758217592593</v>
      </c>
      <c r="T900" s="10">
        <f t="shared" si="90"/>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5"/>
        <v>0.37333333333333335</v>
      </c>
      <c r="P901" s="6">
        <f t="shared" si="86"/>
        <v>35</v>
      </c>
      <c r="Q901" t="str">
        <f t="shared" si="87"/>
        <v>music</v>
      </c>
      <c r="R901" t="str">
        <f t="shared" si="88"/>
        <v>indie rock</v>
      </c>
      <c r="S901" s="10">
        <f t="shared" si="89"/>
        <v>40646.099097222221</v>
      </c>
      <c r="T901" s="10">
        <f t="shared" si="90"/>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5"/>
        <v>4.1999999999999997E-3</v>
      </c>
      <c r="P902" s="6">
        <f t="shared" si="86"/>
        <v>10.5</v>
      </c>
      <c r="Q902" t="str">
        <f t="shared" si="87"/>
        <v>music</v>
      </c>
      <c r="R902" t="str">
        <f t="shared" si="88"/>
        <v>jazz</v>
      </c>
      <c r="S902" s="10">
        <f t="shared" si="89"/>
        <v>42429.84956018519</v>
      </c>
      <c r="T902" s="10">
        <f t="shared" si="90"/>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5"/>
        <v>0</v>
      </c>
      <c r="P903" s="6">
        <f t="shared" si="86"/>
        <v>0</v>
      </c>
      <c r="Q903" t="str">
        <f t="shared" si="87"/>
        <v>music</v>
      </c>
      <c r="R903" t="str">
        <f t="shared" si="88"/>
        <v>jazz</v>
      </c>
      <c r="S903" s="10">
        <f t="shared" si="89"/>
        <v>40291.81150462963</v>
      </c>
      <c r="T903" s="10">
        <f t="shared" si="90"/>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5"/>
        <v>3.0000000000000001E-3</v>
      </c>
      <c r="P904" s="6">
        <f t="shared" si="86"/>
        <v>30</v>
      </c>
      <c r="Q904" t="str">
        <f t="shared" si="87"/>
        <v>music</v>
      </c>
      <c r="R904" t="str">
        <f t="shared" si="88"/>
        <v>jazz</v>
      </c>
      <c r="S904" s="10">
        <f t="shared" si="89"/>
        <v>41829.965532407405</v>
      </c>
      <c r="T904" s="10">
        <f t="shared" si="90"/>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5"/>
        <v>3.2000000000000001E-2</v>
      </c>
      <c r="P905" s="6">
        <f t="shared" si="86"/>
        <v>40</v>
      </c>
      <c r="Q905" t="str">
        <f t="shared" si="87"/>
        <v>music</v>
      </c>
      <c r="R905" t="str">
        <f t="shared" si="88"/>
        <v>jazz</v>
      </c>
      <c r="S905" s="10">
        <f t="shared" si="89"/>
        <v>41149.796064814815</v>
      </c>
      <c r="T905" s="10">
        <f t="shared" si="90"/>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5"/>
        <v>3.0200000000000001E-3</v>
      </c>
      <c r="P906" s="6">
        <f t="shared" si="86"/>
        <v>50.333333333333336</v>
      </c>
      <c r="Q906" t="str">
        <f t="shared" si="87"/>
        <v>music</v>
      </c>
      <c r="R906" t="str">
        <f t="shared" si="88"/>
        <v>jazz</v>
      </c>
      <c r="S906" s="10">
        <f t="shared" si="89"/>
        <v>42342.080289351856</v>
      </c>
      <c r="T906" s="10">
        <f t="shared" si="90"/>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5"/>
        <v>3.0153846153846153E-2</v>
      </c>
      <c r="P907" s="6">
        <f t="shared" si="86"/>
        <v>32.666666666666664</v>
      </c>
      <c r="Q907" t="str">
        <f t="shared" si="87"/>
        <v>music</v>
      </c>
      <c r="R907" t="str">
        <f t="shared" si="88"/>
        <v>jazz</v>
      </c>
      <c r="S907" s="10">
        <f t="shared" si="89"/>
        <v>40507.239884259259</v>
      </c>
      <c r="T907" s="10">
        <f t="shared" si="90"/>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5"/>
        <v>0</v>
      </c>
      <c r="P908" s="6">
        <f t="shared" si="86"/>
        <v>0</v>
      </c>
      <c r="Q908" t="str">
        <f t="shared" si="87"/>
        <v>music</v>
      </c>
      <c r="R908" t="str">
        <f t="shared" si="88"/>
        <v>jazz</v>
      </c>
      <c r="S908" s="10">
        <f t="shared" si="89"/>
        <v>41681.189699074072</v>
      </c>
      <c r="T908" s="10">
        <f t="shared" si="90"/>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5"/>
        <v>0</v>
      </c>
      <c r="P909" s="6">
        <f t="shared" si="86"/>
        <v>0</v>
      </c>
      <c r="Q909" t="str">
        <f t="shared" si="87"/>
        <v>music</v>
      </c>
      <c r="R909" t="str">
        <f t="shared" si="88"/>
        <v>jazz</v>
      </c>
      <c r="S909" s="10">
        <f t="shared" si="89"/>
        <v>40767.192395833335</v>
      </c>
      <c r="T909" s="10">
        <f t="shared" si="90"/>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5"/>
        <v>0</v>
      </c>
      <c r="P910" s="6">
        <f t="shared" si="86"/>
        <v>0</v>
      </c>
      <c r="Q910" t="str">
        <f t="shared" si="87"/>
        <v>music</v>
      </c>
      <c r="R910" t="str">
        <f t="shared" si="88"/>
        <v>jazz</v>
      </c>
      <c r="S910" s="10">
        <f t="shared" si="89"/>
        <v>40340.801562499997</v>
      </c>
      <c r="T910" s="10">
        <f t="shared" si="90"/>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5"/>
        <v>3.2500000000000001E-2</v>
      </c>
      <c r="P911" s="6">
        <f t="shared" si="86"/>
        <v>65</v>
      </c>
      <c r="Q911" t="str">
        <f t="shared" si="87"/>
        <v>music</v>
      </c>
      <c r="R911" t="str">
        <f t="shared" si="88"/>
        <v>jazz</v>
      </c>
      <c r="S911" s="10">
        <f t="shared" si="89"/>
        <v>41081.69027777778</v>
      </c>
      <c r="T911" s="10">
        <f t="shared" si="90"/>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5"/>
        <v>0.22363636363636363</v>
      </c>
      <c r="P912" s="6">
        <f t="shared" si="86"/>
        <v>24.6</v>
      </c>
      <c r="Q912" t="str">
        <f t="shared" si="87"/>
        <v>music</v>
      </c>
      <c r="R912" t="str">
        <f t="shared" si="88"/>
        <v>jazz</v>
      </c>
      <c r="S912" s="10">
        <f t="shared" si="89"/>
        <v>42737.545358796298</v>
      </c>
      <c r="T912" s="10">
        <f t="shared" si="90"/>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5"/>
        <v>0</v>
      </c>
      <c r="P913" s="6">
        <f t="shared" si="86"/>
        <v>0</v>
      </c>
      <c r="Q913" t="str">
        <f t="shared" si="87"/>
        <v>music</v>
      </c>
      <c r="R913" t="str">
        <f t="shared" si="88"/>
        <v>jazz</v>
      </c>
      <c r="S913" s="10">
        <f t="shared" si="89"/>
        <v>41642.005150462966</v>
      </c>
      <c r="T913" s="10">
        <f t="shared" si="90"/>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5"/>
        <v>8.5714285714285719E-3</v>
      </c>
      <c r="P914" s="6">
        <f t="shared" si="86"/>
        <v>15</v>
      </c>
      <c r="Q914" t="str">
        <f t="shared" si="87"/>
        <v>music</v>
      </c>
      <c r="R914" t="str">
        <f t="shared" si="88"/>
        <v>jazz</v>
      </c>
      <c r="S914" s="10">
        <f t="shared" si="89"/>
        <v>41194.109340277777</v>
      </c>
      <c r="T914" s="10">
        <f t="shared" si="90"/>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5"/>
        <v>6.6066666666666662E-2</v>
      </c>
      <c r="P915" s="6">
        <f t="shared" si="86"/>
        <v>82.583333333333329</v>
      </c>
      <c r="Q915" t="str">
        <f t="shared" si="87"/>
        <v>music</v>
      </c>
      <c r="R915" t="str">
        <f t="shared" si="88"/>
        <v>jazz</v>
      </c>
      <c r="S915" s="10">
        <f t="shared" si="89"/>
        <v>41004.139108796298</v>
      </c>
      <c r="T915" s="10">
        <f t="shared" si="90"/>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5"/>
        <v>0</v>
      </c>
      <c r="P916" s="6">
        <f t="shared" si="86"/>
        <v>0</v>
      </c>
      <c r="Q916" t="str">
        <f t="shared" si="87"/>
        <v>music</v>
      </c>
      <c r="R916" t="str">
        <f t="shared" si="88"/>
        <v>jazz</v>
      </c>
      <c r="S916" s="10">
        <f t="shared" si="89"/>
        <v>41116.763275462967</v>
      </c>
      <c r="T916" s="10">
        <f t="shared" si="90"/>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5"/>
        <v>5.7692307692307696E-2</v>
      </c>
      <c r="P917" s="6">
        <f t="shared" si="86"/>
        <v>41.666666666666664</v>
      </c>
      <c r="Q917" t="str">
        <f t="shared" si="87"/>
        <v>music</v>
      </c>
      <c r="R917" t="str">
        <f t="shared" si="88"/>
        <v>jazz</v>
      </c>
      <c r="S917" s="10">
        <f t="shared" si="89"/>
        <v>40937.679560185185</v>
      </c>
      <c r="T917" s="10">
        <f t="shared" si="90"/>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5"/>
        <v>0</v>
      </c>
      <c r="P918" s="6">
        <f t="shared" si="86"/>
        <v>0</v>
      </c>
      <c r="Q918" t="str">
        <f t="shared" si="87"/>
        <v>music</v>
      </c>
      <c r="R918" t="str">
        <f t="shared" si="88"/>
        <v>jazz</v>
      </c>
      <c r="S918" s="10">
        <f t="shared" si="89"/>
        <v>40434.853402777779</v>
      </c>
      <c r="T918" s="10">
        <f t="shared" si="90"/>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5"/>
        <v>6.0000000000000001E-3</v>
      </c>
      <c r="P919" s="6">
        <f t="shared" si="86"/>
        <v>30</v>
      </c>
      <c r="Q919" t="str">
        <f t="shared" si="87"/>
        <v>music</v>
      </c>
      <c r="R919" t="str">
        <f t="shared" si="88"/>
        <v>jazz</v>
      </c>
      <c r="S919" s="10">
        <f t="shared" si="89"/>
        <v>41802.94363425926</v>
      </c>
      <c r="T919" s="10">
        <f t="shared" si="90"/>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5"/>
        <v>5.0256410256410255E-2</v>
      </c>
      <c r="P920" s="6">
        <f t="shared" si="86"/>
        <v>19.600000000000001</v>
      </c>
      <c r="Q920" t="str">
        <f t="shared" si="87"/>
        <v>music</v>
      </c>
      <c r="R920" t="str">
        <f t="shared" si="88"/>
        <v>jazz</v>
      </c>
      <c r="S920" s="10">
        <f t="shared" si="89"/>
        <v>41944.916215277779</v>
      </c>
      <c r="T920" s="10">
        <f t="shared" si="90"/>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5"/>
        <v>5.0000000000000001E-3</v>
      </c>
      <c r="P921" s="6">
        <f t="shared" si="86"/>
        <v>100</v>
      </c>
      <c r="Q921" t="str">
        <f t="shared" si="87"/>
        <v>music</v>
      </c>
      <c r="R921" t="str">
        <f t="shared" si="88"/>
        <v>jazz</v>
      </c>
      <c r="S921" s="10">
        <f t="shared" si="89"/>
        <v>41227.641724537039</v>
      </c>
      <c r="T921" s="10">
        <f t="shared" si="90"/>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5"/>
        <v>0</v>
      </c>
      <c r="P922" s="6">
        <f t="shared" si="86"/>
        <v>0</v>
      </c>
      <c r="Q922" t="str">
        <f t="shared" si="87"/>
        <v>music</v>
      </c>
      <c r="R922" t="str">
        <f t="shared" si="88"/>
        <v>jazz</v>
      </c>
      <c r="S922" s="10">
        <f t="shared" si="89"/>
        <v>41562.67155092593</v>
      </c>
      <c r="T922" s="10">
        <f t="shared" si="90"/>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5"/>
        <v>0.309</v>
      </c>
      <c r="P923" s="6">
        <f t="shared" si="86"/>
        <v>231.75</v>
      </c>
      <c r="Q923" t="str">
        <f t="shared" si="87"/>
        <v>music</v>
      </c>
      <c r="R923" t="str">
        <f t="shared" si="88"/>
        <v>jazz</v>
      </c>
      <c r="S923" s="10">
        <f t="shared" si="89"/>
        <v>40847.171018518515</v>
      </c>
      <c r="T923" s="10">
        <f t="shared" si="90"/>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5"/>
        <v>0.21037037037037037</v>
      </c>
      <c r="P924" s="6">
        <f t="shared" si="86"/>
        <v>189.33333333333334</v>
      </c>
      <c r="Q924" t="str">
        <f t="shared" si="87"/>
        <v>music</v>
      </c>
      <c r="R924" t="str">
        <f t="shared" si="88"/>
        <v>jazz</v>
      </c>
      <c r="S924" s="10">
        <f t="shared" si="89"/>
        <v>41878.530011574076</v>
      </c>
      <c r="T924" s="10">
        <f t="shared" si="90"/>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5"/>
        <v>2.1999999999999999E-2</v>
      </c>
      <c r="P925" s="6">
        <f t="shared" si="86"/>
        <v>55</v>
      </c>
      <c r="Q925" t="str">
        <f t="shared" si="87"/>
        <v>music</v>
      </c>
      <c r="R925" t="str">
        <f t="shared" si="88"/>
        <v>jazz</v>
      </c>
      <c r="S925" s="10">
        <f t="shared" si="89"/>
        <v>41934.959756944445</v>
      </c>
      <c r="T925" s="10">
        <f t="shared" si="90"/>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5"/>
        <v>0.109</v>
      </c>
      <c r="P926" s="6">
        <f t="shared" si="86"/>
        <v>21.8</v>
      </c>
      <c r="Q926" t="str">
        <f t="shared" si="87"/>
        <v>music</v>
      </c>
      <c r="R926" t="str">
        <f t="shared" si="88"/>
        <v>jazz</v>
      </c>
      <c r="S926" s="10">
        <f t="shared" si="89"/>
        <v>41288.942928240744</v>
      </c>
      <c r="T926" s="10">
        <f t="shared" si="90"/>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5"/>
        <v>2.6666666666666668E-2</v>
      </c>
      <c r="P927" s="6">
        <f t="shared" si="86"/>
        <v>32</v>
      </c>
      <c r="Q927" t="str">
        <f t="shared" si="87"/>
        <v>music</v>
      </c>
      <c r="R927" t="str">
        <f t="shared" si="88"/>
        <v>jazz</v>
      </c>
      <c r="S927" s="10">
        <f t="shared" si="89"/>
        <v>41575.880914351852</v>
      </c>
      <c r="T927" s="10">
        <f t="shared" si="90"/>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5"/>
        <v>0</v>
      </c>
      <c r="P928" s="6">
        <f t="shared" si="86"/>
        <v>0</v>
      </c>
      <c r="Q928" t="str">
        <f t="shared" si="87"/>
        <v>music</v>
      </c>
      <c r="R928" t="str">
        <f t="shared" si="88"/>
        <v>jazz</v>
      </c>
      <c r="S928" s="10">
        <f t="shared" si="89"/>
        <v>40338.02002314815</v>
      </c>
      <c r="T928" s="10">
        <f t="shared" si="90"/>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5"/>
        <v>0</v>
      </c>
      <c r="P929" s="6">
        <f t="shared" si="86"/>
        <v>0</v>
      </c>
      <c r="Q929" t="str">
        <f t="shared" si="87"/>
        <v>music</v>
      </c>
      <c r="R929" t="str">
        <f t="shared" si="88"/>
        <v>jazz</v>
      </c>
      <c r="S929" s="10">
        <f t="shared" si="89"/>
        <v>41013.822858796295</v>
      </c>
      <c r="T929" s="10">
        <f t="shared" si="90"/>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5"/>
        <v>0.10862068965517241</v>
      </c>
      <c r="P930" s="6">
        <f t="shared" si="86"/>
        <v>56.25</v>
      </c>
      <c r="Q930" t="str">
        <f t="shared" si="87"/>
        <v>music</v>
      </c>
      <c r="R930" t="str">
        <f t="shared" si="88"/>
        <v>jazz</v>
      </c>
      <c r="S930" s="10">
        <f t="shared" si="89"/>
        <v>41180.86241898148</v>
      </c>
      <c r="T930" s="10">
        <f t="shared" si="90"/>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5"/>
        <v>0</v>
      </c>
      <c r="P931" s="6">
        <f t="shared" si="86"/>
        <v>0</v>
      </c>
      <c r="Q931" t="str">
        <f t="shared" si="87"/>
        <v>music</v>
      </c>
      <c r="R931" t="str">
        <f t="shared" si="88"/>
        <v>jazz</v>
      </c>
      <c r="S931" s="10">
        <f t="shared" si="89"/>
        <v>40978.238067129627</v>
      </c>
      <c r="T931" s="10">
        <f t="shared" si="90"/>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5"/>
        <v>0.38333333333333336</v>
      </c>
      <c r="P932" s="6">
        <f t="shared" si="86"/>
        <v>69</v>
      </c>
      <c r="Q932" t="str">
        <f t="shared" si="87"/>
        <v>music</v>
      </c>
      <c r="R932" t="str">
        <f t="shared" si="88"/>
        <v>jazz</v>
      </c>
      <c r="S932" s="10">
        <f t="shared" si="89"/>
        <v>40312.915578703702</v>
      </c>
      <c r="T932" s="10">
        <f t="shared" si="90"/>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5"/>
        <v>6.5500000000000003E-2</v>
      </c>
      <c r="P933" s="6">
        <f t="shared" si="86"/>
        <v>18.714285714285715</v>
      </c>
      <c r="Q933" t="str">
        <f t="shared" si="87"/>
        <v>music</v>
      </c>
      <c r="R933" t="str">
        <f t="shared" si="88"/>
        <v>jazz</v>
      </c>
      <c r="S933" s="10">
        <f t="shared" si="89"/>
        <v>41680.359976851854</v>
      </c>
      <c r="T933" s="10">
        <f t="shared" si="90"/>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5"/>
        <v>0.14536842105263159</v>
      </c>
      <c r="P934" s="6">
        <f t="shared" si="86"/>
        <v>46.033333333333331</v>
      </c>
      <c r="Q934" t="str">
        <f t="shared" si="87"/>
        <v>music</v>
      </c>
      <c r="R934" t="str">
        <f t="shared" si="88"/>
        <v>jazz</v>
      </c>
      <c r="S934" s="10">
        <f t="shared" si="89"/>
        <v>41310.969270833331</v>
      </c>
      <c r="T934" s="10">
        <f t="shared" si="90"/>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5"/>
        <v>0.06</v>
      </c>
      <c r="P935" s="6">
        <f t="shared" si="86"/>
        <v>60</v>
      </c>
      <c r="Q935" t="str">
        <f t="shared" si="87"/>
        <v>music</v>
      </c>
      <c r="R935" t="str">
        <f t="shared" si="88"/>
        <v>jazz</v>
      </c>
      <c r="S935" s="10">
        <f t="shared" si="89"/>
        <v>41711.169085648151</v>
      </c>
      <c r="T935" s="10">
        <f t="shared" si="90"/>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5"/>
        <v>0.30399999999999999</v>
      </c>
      <c r="P936" s="6">
        <f t="shared" si="86"/>
        <v>50.666666666666664</v>
      </c>
      <c r="Q936" t="str">
        <f t="shared" si="87"/>
        <v>music</v>
      </c>
      <c r="R936" t="str">
        <f t="shared" si="88"/>
        <v>jazz</v>
      </c>
      <c r="S936" s="10">
        <f t="shared" si="89"/>
        <v>41733.737083333333</v>
      </c>
      <c r="T936" s="10">
        <f t="shared" si="90"/>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5"/>
        <v>1.4285714285714285E-2</v>
      </c>
      <c r="P937" s="6">
        <f t="shared" si="86"/>
        <v>25</v>
      </c>
      <c r="Q937" t="str">
        <f t="shared" si="87"/>
        <v>music</v>
      </c>
      <c r="R937" t="str">
        <f t="shared" si="88"/>
        <v>jazz</v>
      </c>
      <c r="S937" s="10">
        <f t="shared" si="89"/>
        <v>42368.333668981482</v>
      </c>
      <c r="T937" s="10">
        <f t="shared" si="90"/>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5"/>
        <v>0</v>
      </c>
      <c r="P938" s="6">
        <f t="shared" si="86"/>
        <v>0</v>
      </c>
      <c r="Q938" t="str">
        <f t="shared" si="87"/>
        <v>music</v>
      </c>
      <c r="R938" t="str">
        <f t="shared" si="88"/>
        <v>jazz</v>
      </c>
      <c r="S938" s="10">
        <f t="shared" si="89"/>
        <v>40883.024178240739</v>
      </c>
      <c r="T938" s="10">
        <f t="shared" si="90"/>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5"/>
        <v>1.1428571428571429E-2</v>
      </c>
      <c r="P939" s="6">
        <f t="shared" si="86"/>
        <v>20</v>
      </c>
      <c r="Q939" t="str">
        <f t="shared" si="87"/>
        <v>music</v>
      </c>
      <c r="R939" t="str">
        <f t="shared" si="88"/>
        <v>jazz</v>
      </c>
      <c r="S939" s="10">
        <f t="shared" si="89"/>
        <v>41551.798113425924</v>
      </c>
      <c r="T939" s="10">
        <f t="shared" si="90"/>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5"/>
        <v>3.5714285714285713E-3</v>
      </c>
      <c r="P940" s="6">
        <f t="shared" si="86"/>
        <v>25</v>
      </c>
      <c r="Q940" t="str">
        <f t="shared" si="87"/>
        <v>music</v>
      </c>
      <c r="R940" t="str">
        <f t="shared" si="88"/>
        <v>jazz</v>
      </c>
      <c r="S940" s="10">
        <f t="shared" si="89"/>
        <v>41124.479722222226</v>
      </c>
      <c r="T940" s="10">
        <f t="shared" si="90"/>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5"/>
        <v>1.4545454545454545E-2</v>
      </c>
      <c r="P941" s="6">
        <f t="shared" si="86"/>
        <v>20</v>
      </c>
      <c r="Q941" t="str">
        <f t="shared" si="87"/>
        <v>music</v>
      </c>
      <c r="R941" t="str">
        <f t="shared" si="88"/>
        <v>jazz</v>
      </c>
      <c r="S941" s="10">
        <f t="shared" si="89"/>
        <v>41416.763171296298</v>
      </c>
      <c r="T941" s="10">
        <f t="shared" si="90"/>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5"/>
        <v>0.17155555555555554</v>
      </c>
      <c r="P942" s="6">
        <f t="shared" si="86"/>
        <v>110.28571428571429</v>
      </c>
      <c r="Q942" t="str">
        <f t="shared" si="87"/>
        <v>technology</v>
      </c>
      <c r="R942" t="str">
        <f t="shared" si="88"/>
        <v>wearables</v>
      </c>
      <c r="S942" s="10">
        <f t="shared" si="89"/>
        <v>42182.008402777778</v>
      </c>
      <c r="T942" s="10">
        <f t="shared" si="90"/>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5"/>
        <v>2.3220000000000001E-2</v>
      </c>
      <c r="P943" s="6">
        <f t="shared" si="86"/>
        <v>37.451612903225808</v>
      </c>
      <c r="Q943" t="str">
        <f t="shared" si="87"/>
        <v>technology</v>
      </c>
      <c r="R943" t="str">
        <f t="shared" si="88"/>
        <v>wearables</v>
      </c>
      <c r="S943" s="10">
        <f t="shared" si="89"/>
        <v>42746.096585648149</v>
      </c>
      <c r="T943" s="10">
        <f t="shared" si="90"/>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5"/>
        <v>8.9066666666666669E-2</v>
      </c>
      <c r="P944" s="6">
        <f t="shared" si="86"/>
        <v>41.75</v>
      </c>
      <c r="Q944" t="str">
        <f t="shared" si="87"/>
        <v>technology</v>
      </c>
      <c r="R944" t="str">
        <f t="shared" si="88"/>
        <v>wearables</v>
      </c>
      <c r="S944" s="10">
        <f t="shared" si="89"/>
        <v>42382.843287037031</v>
      </c>
      <c r="T944" s="10">
        <f t="shared" si="90"/>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5"/>
        <v>9.633333333333334E-2</v>
      </c>
      <c r="P945" s="6">
        <f t="shared" si="86"/>
        <v>24.083333333333332</v>
      </c>
      <c r="Q945" t="str">
        <f t="shared" si="87"/>
        <v>technology</v>
      </c>
      <c r="R945" t="str">
        <f t="shared" si="88"/>
        <v>wearables</v>
      </c>
      <c r="S945" s="10">
        <f t="shared" si="89"/>
        <v>42673.66788194445</v>
      </c>
      <c r="T945" s="10">
        <f t="shared" si="90"/>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5"/>
        <v>0.13325999999999999</v>
      </c>
      <c r="P946" s="6">
        <f t="shared" si="86"/>
        <v>69.40625</v>
      </c>
      <c r="Q946" t="str">
        <f t="shared" si="87"/>
        <v>technology</v>
      </c>
      <c r="R946" t="str">
        <f t="shared" si="88"/>
        <v>wearables</v>
      </c>
      <c r="S946" s="10">
        <f t="shared" si="89"/>
        <v>42444.583912037036</v>
      </c>
      <c r="T946" s="10">
        <f t="shared" si="90"/>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5"/>
        <v>2.4840000000000001E-2</v>
      </c>
      <c r="P947" s="6">
        <f t="shared" si="86"/>
        <v>155.25</v>
      </c>
      <c r="Q947" t="str">
        <f t="shared" si="87"/>
        <v>technology</v>
      </c>
      <c r="R947" t="str">
        <f t="shared" si="88"/>
        <v>wearables</v>
      </c>
      <c r="S947" s="10">
        <f t="shared" si="89"/>
        <v>42732.872986111113</v>
      </c>
      <c r="T947" s="10">
        <f t="shared" si="90"/>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5"/>
        <v>1.9066666666666666E-2</v>
      </c>
      <c r="P948" s="6">
        <f t="shared" si="86"/>
        <v>57.2</v>
      </c>
      <c r="Q948" t="str">
        <f t="shared" si="87"/>
        <v>technology</v>
      </c>
      <c r="R948" t="str">
        <f t="shared" si="88"/>
        <v>wearables</v>
      </c>
      <c r="S948" s="10">
        <f t="shared" si="89"/>
        <v>42592.750555555554</v>
      </c>
      <c r="T948" s="10">
        <f t="shared" si="90"/>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5"/>
        <v>0</v>
      </c>
      <c r="P949" s="6">
        <f t="shared" si="86"/>
        <v>0</v>
      </c>
      <c r="Q949" t="str">
        <f t="shared" si="87"/>
        <v>technology</v>
      </c>
      <c r="R949" t="str">
        <f t="shared" si="88"/>
        <v>wearables</v>
      </c>
      <c r="S949" s="10">
        <f t="shared" si="89"/>
        <v>42491.781319444446</v>
      </c>
      <c r="T949" s="10">
        <f t="shared" si="90"/>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5"/>
        <v>0.12</v>
      </c>
      <c r="P950" s="6">
        <f t="shared" si="86"/>
        <v>60</v>
      </c>
      <c r="Q950" t="str">
        <f t="shared" si="87"/>
        <v>technology</v>
      </c>
      <c r="R950" t="str">
        <f t="shared" si="88"/>
        <v>wearables</v>
      </c>
      <c r="S950" s="10">
        <f t="shared" si="89"/>
        <v>42411.828287037039</v>
      </c>
      <c r="T950" s="10">
        <f t="shared" si="90"/>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5"/>
        <v>1.3650000000000001E-2</v>
      </c>
      <c r="P951" s="6">
        <f t="shared" si="86"/>
        <v>39</v>
      </c>
      <c r="Q951" t="str">
        <f t="shared" si="87"/>
        <v>technology</v>
      </c>
      <c r="R951" t="str">
        <f t="shared" si="88"/>
        <v>wearables</v>
      </c>
      <c r="S951" s="10">
        <f t="shared" si="89"/>
        <v>42361.043703703705</v>
      </c>
      <c r="T951" s="10">
        <f t="shared" si="90"/>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5"/>
        <v>0.28039999999999998</v>
      </c>
      <c r="P952" s="6">
        <f t="shared" si="86"/>
        <v>58.416666666666664</v>
      </c>
      <c r="Q952" t="str">
        <f t="shared" si="87"/>
        <v>technology</v>
      </c>
      <c r="R952" t="str">
        <f t="shared" si="88"/>
        <v>wearables</v>
      </c>
      <c r="S952" s="10">
        <f t="shared" si="89"/>
        <v>42356.750706018516</v>
      </c>
      <c r="T952" s="10">
        <f t="shared" si="90"/>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5"/>
        <v>0.38390000000000002</v>
      </c>
      <c r="P953" s="6">
        <f t="shared" si="86"/>
        <v>158.63636363636363</v>
      </c>
      <c r="Q953" t="str">
        <f t="shared" si="87"/>
        <v>technology</v>
      </c>
      <c r="R953" t="str">
        <f t="shared" si="88"/>
        <v>wearables</v>
      </c>
      <c r="S953" s="10">
        <f t="shared" si="89"/>
        <v>42480.653611111105</v>
      </c>
      <c r="T953" s="10">
        <f t="shared" si="90"/>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5"/>
        <v>0.39942857142857141</v>
      </c>
      <c r="P954" s="6">
        <f t="shared" si="86"/>
        <v>99.857142857142861</v>
      </c>
      <c r="Q954" t="str">
        <f t="shared" si="87"/>
        <v>technology</v>
      </c>
      <c r="R954" t="str">
        <f t="shared" si="88"/>
        <v>wearables</v>
      </c>
      <c r="S954" s="10">
        <f t="shared" si="89"/>
        <v>42662.613564814819</v>
      </c>
      <c r="T954" s="10">
        <f t="shared" si="90"/>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5"/>
        <v>8.3999999999999995E-3</v>
      </c>
      <c r="P955" s="6">
        <f t="shared" si="86"/>
        <v>25.2</v>
      </c>
      <c r="Q955" t="str">
        <f t="shared" si="87"/>
        <v>technology</v>
      </c>
      <c r="R955" t="str">
        <f t="shared" si="88"/>
        <v>wearables</v>
      </c>
      <c r="S955" s="10">
        <f t="shared" si="89"/>
        <v>41999.164340277777</v>
      </c>
      <c r="T955" s="10">
        <f t="shared" si="90"/>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5"/>
        <v>0.43406666666666666</v>
      </c>
      <c r="P956" s="6">
        <f t="shared" si="86"/>
        <v>89.191780821917803</v>
      </c>
      <c r="Q956" t="str">
        <f t="shared" si="87"/>
        <v>technology</v>
      </c>
      <c r="R956" t="str">
        <f t="shared" si="88"/>
        <v>wearables</v>
      </c>
      <c r="S956" s="10">
        <f t="shared" si="89"/>
        <v>42194.833784722221</v>
      </c>
      <c r="T956" s="10">
        <f t="shared" si="90"/>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5"/>
        <v>5.6613333333333335E-2</v>
      </c>
      <c r="P957" s="6">
        <f t="shared" si="86"/>
        <v>182.6236559139785</v>
      </c>
      <c r="Q957" t="str">
        <f t="shared" si="87"/>
        <v>technology</v>
      </c>
      <c r="R957" t="str">
        <f t="shared" si="88"/>
        <v>wearables</v>
      </c>
      <c r="S957" s="10">
        <f t="shared" si="89"/>
        <v>42586.295138888891</v>
      </c>
      <c r="T957" s="10">
        <f t="shared" si="90"/>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5"/>
        <v>1.7219999999999999E-2</v>
      </c>
      <c r="P958" s="6">
        <f t="shared" si="86"/>
        <v>50.647058823529413</v>
      </c>
      <c r="Q958" t="str">
        <f t="shared" si="87"/>
        <v>technology</v>
      </c>
      <c r="R958" t="str">
        <f t="shared" si="88"/>
        <v>wearables</v>
      </c>
      <c r="S958" s="10">
        <f t="shared" si="89"/>
        <v>42060.913877314815</v>
      </c>
      <c r="T958" s="10">
        <f t="shared" si="90"/>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5"/>
        <v>1.9416666666666665E-2</v>
      </c>
      <c r="P959" s="6">
        <f t="shared" si="86"/>
        <v>33.285714285714285</v>
      </c>
      <c r="Q959" t="str">
        <f t="shared" si="87"/>
        <v>technology</v>
      </c>
      <c r="R959" t="str">
        <f t="shared" si="88"/>
        <v>wearables</v>
      </c>
      <c r="S959" s="10">
        <f t="shared" si="89"/>
        <v>42660.552465277782</v>
      </c>
      <c r="T959" s="10">
        <f t="shared" si="90"/>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5"/>
        <v>0.11328275684711328</v>
      </c>
      <c r="P960" s="6">
        <f t="shared" si="86"/>
        <v>51.823529411764703</v>
      </c>
      <c r="Q960" t="str">
        <f t="shared" si="87"/>
        <v>technology</v>
      </c>
      <c r="R960" t="str">
        <f t="shared" si="88"/>
        <v>wearables</v>
      </c>
      <c r="S960" s="10">
        <f t="shared" si="89"/>
        <v>42082.802812499998</v>
      </c>
      <c r="T960" s="10">
        <f t="shared" si="90"/>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5"/>
        <v>0.3886</v>
      </c>
      <c r="P961" s="6">
        <f t="shared" si="86"/>
        <v>113.62573099415205</v>
      </c>
      <c r="Q961" t="str">
        <f t="shared" si="87"/>
        <v>technology</v>
      </c>
      <c r="R961" t="str">
        <f t="shared" si="88"/>
        <v>wearables</v>
      </c>
      <c r="S961" s="10">
        <f t="shared" si="89"/>
        <v>41993.174363425926</v>
      </c>
      <c r="T961" s="10">
        <f t="shared" si="90"/>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5"/>
        <v>0.46100628930817611</v>
      </c>
      <c r="P962" s="6">
        <f t="shared" si="86"/>
        <v>136.46276595744681</v>
      </c>
      <c r="Q962" t="str">
        <f t="shared" si="87"/>
        <v>technology</v>
      </c>
      <c r="R962" t="str">
        <f t="shared" si="88"/>
        <v>wearables</v>
      </c>
      <c r="S962" s="10">
        <f t="shared" si="89"/>
        <v>42766.626793981486</v>
      </c>
      <c r="T962" s="10">
        <f t="shared" si="90"/>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1">E963/D963</f>
        <v>0.42188421052631581</v>
      </c>
      <c r="P963" s="6">
        <f t="shared" ref="P963:P1026" si="92">IFERROR(E963/L963,0)</f>
        <v>364.35454545454547</v>
      </c>
      <c r="Q963" t="str">
        <f t="shared" ref="Q963:Q1026" si="93">LEFT(N963,SEARCH("/",N963)-1)</f>
        <v>technology</v>
      </c>
      <c r="R963" t="str">
        <f t="shared" ref="R963:R1026" si="94">RIGHT(N963,LEN(N963)-SEARCH("/",N963))</f>
        <v>wearables</v>
      </c>
      <c r="S963" s="10">
        <f t="shared" ref="S963:S1026" si="95">(((J963/60)/60)/24+DATE(1970,1,1))</f>
        <v>42740.693692129629</v>
      </c>
      <c r="T963" s="10">
        <f t="shared" ref="T963:T1026" si="96">(((I963/60)/60)/24+DATE(1970,1,1))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1"/>
        <v>0.2848</v>
      </c>
      <c r="P964" s="6">
        <f t="shared" si="92"/>
        <v>19.243243243243242</v>
      </c>
      <c r="Q964" t="str">
        <f t="shared" si="93"/>
        <v>technology</v>
      </c>
      <c r="R964" t="str">
        <f t="shared" si="94"/>
        <v>wearables</v>
      </c>
      <c r="S964" s="10">
        <f t="shared" si="95"/>
        <v>42373.712418981479</v>
      </c>
      <c r="T964" s="10">
        <f t="shared" si="96"/>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1"/>
        <v>1.0771428571428571E-2</v>
      </c>
      <c r="P965" s="6">
        <f t="shared" si="92"/>
        <v>41.888888888888886</v>
      </c>
      <c r="Q965" t="str">
        <f t="shared" si="93"/>
        <v>technology</v>
      </c>
      <c r="R965" t="str">
        <f t="shared" si="94"/>
        <v>wearables</v>
      </c>
      <c r="S965" s="10">
        <f t="shared" si="95"/>
        <v>42625.635636574079</v>
      </c>
      <c r="T965" s="10">
        <f t="shared" si="96"/>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1"/>
        <v>7.9909090909090902E-3</v>
      </c>
      <c r="P966" s="6">
        <f t="shared" si="92"/>
        <v>30.310344827586206</v>
      </c>
      <c r="Q966" t="str">
        <f t="shared" si="93"/>
        <v>technology</v>
      </c>
      <c r="R966" t="str">
        <f t="shared" si="94"/>
        <v>wearables</v>
      </c>
      <c r="S966" s="10">
        <f t="shared" si="95"/>
        <v>42208.628692129627</v>
      </c>
      <c r="T966" s="10">
        <f t="shared" si="96"/>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1"/>
        <v>1.192E-2</v>
      </c>
      <c r="P967" s="6">
        <f t="shared" si="92"/>
        <v>49.666666666666664</v>
      </c>
      <c r="Q967" t="str">
        <f t="shared" si="93"/>
        <v>technology</v>
      </c>
      <c r="R967" t="str">
        <f t="shared" si="94"/>
        <v>wearables</v>
      </c>
      <c r="S967" s="10">
        <f t="shared" si="95"/>
        <v>42637.016736111109</v>
      </c>
      <c r="T967" s="10">
        <f t="shared" si="96"/>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1"/>
        <v>0.14799999999999999</v>
      </c>
      <c r="P968" s="6">
        <f t="shared" si="92"/>
        <v>59.2</v>
      </c>
      <c r="Q968" t="str">
        <f t="shared" si="93"/>
        <v>technology</v>
      </c>
      <c r="R968" t="str">
        <f t="shared" si="94"/>
        <v>wearables</v>
      </c>
      <c r="S968" s="10">
        <f t="shared" si="95"/>
        <v>42619.635787037041</v>
      </c>
      <c r="T968" s="10">
        <f t="shared" si="96"/>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1"/>
        <v>0.17810000000000001</v>
      </c>
      <c r="P969" s="6">
        <f t="shared" si="92"/>
        <v>43.97530864197531</v>
      </c>
      <c r="Q969" t="str">
        <f t="shared" si="93"/>
        <v>technology</v>
      </c>
      <c r="R969" t="str">
        <f t="shared" si="94"/>
        <v>wearables</v>
      </c>
      <c r="S969" s="10">
        <f t="shared" si="95"/>
        <v>42422.254328703704</v>
      </c>
      <c r="T969" s="10">
        <f t="shared" si="96"/>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1"/>
        <v>1.325E-2</v>
      </c>
      <c r="P970" s="6">
        <f t="shared" si="92"/>
        <v>26.5</v>
      </c>
      <c r="Q970" t="str">
        <f t="shared" si="93"/>
        <v>technology</v>
      </c>
      <c r="R970" t="str">
        <f t="shared" si="94"/>
        <v>wearables</v>
      </c>
      <c r="S970" s="10">
        <f t="shared" si="95"/>
        <v>41836.847615740742</v>
      </c>
      <c r="T970" s="10">
        <f t="shared" si="96"/>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1"/>
        <v>0.46666666666666667</v>
      </c>
      <c r="P971" s="6">
        <f t="shared" si="92"/>
        <v>1272.7272727272727</v>
      </c>
      <c r="Q971" t="str">
        <f t="shared" si="93"/>
        <v>technology</v>
      </c>
      <c r="R971" t="str">
        <f t="shared" si="94"/>
        <v>wearables</v>
      </c>
      <c r="S971" s="10">
        <f t="shared" si="95"/>
        <v>42742.30332175926</v>
      </c>
      <c r="T971" s="10">
        <f t="shared" si="96"/>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1"/>
        <v>0.4592</v>
      </c>
      <c r="P972" s="6">
        <f t="shared" si="92"/>
        <v>164</v>
      </c>
      <c r="Q972" t="str">
        <f t="shared" si="93"/>
        <v>technology</v>
      </c>
      <c r="R972" t="str">
        <f t="shared" si="94"/>
        <v>wearables</v>
      </c>
      <c r="S972" s="10">
        <f t="shared" si="95"/>
        <v>42721.220520833333</v>
      </c>
      <c r="T972" s="10">
        <f t="shared" si="96"/>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1"/>
        <v>2.2599999999999999E-3</v>
      </c>
      <c r="P973" s="6">
        <f t="shared" si="92"/>
        <v>45.2</v>
      </c>
      <c r="Q973" t="str">
        <f t="shared" si="93"/>
        <v>technology</v>
      </c>
      <c r="R973" t="str">
        <f t="shared" si="94"/>
        <v>wearables</v>
      </c>
      <c r="S973" s="10">
        <f t="shared" si="95"/>
        <v>42111.709027777775</v>
      </c>
      <c r="T973" s="10">
        <f t="shared" si="96"/>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1"/>
        <v>0.34625</v>
      </c>
      <c r="P974" s="6">
        <f t="shared" si="92"/>
        <v>153.88888888888889</v>
      </c>
      <c r="Q974" t="str">
        <f t="shared" si="93"/>
        <v>technology</v>
      </c>
      <c r="R974" t="str">
        <f t="shared" si="94"/>
        <v>wearables</v>
      </c>
      <c r="S974" s="10">
        <f t="shared" si="95"/>
        <v>41856.865717592591</v>
      </c>
      <c r="T974" s="10">
        <f t="shared" si="96"/>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1"/>
        <v>2.0549999999999999E-2</v>
      </c>
      <c r="P975" s="6">
        <f t="shared" si="92"/>
        <v>51.375</v>
      </c>
      <c r="Q975" t="str">
        <f t="shared" si="93"/>
        <v>technology</v>
      </c>
      <c r="R975" t="str">
        <f t="shared" si="94"/>
        <v>wearables</v>
      </c>
      <c r="S975" s="10">
        <f t="shared" si="95"/>
        <v>42257.014965277776</v>
      </c>
      <c r="T975" s="10">
        <f t="shared" si="96"/>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1"/>
        <v>5.5999999999999999E-3</v>
      </c>
      <c r="P976" s="6">
        <f t="shared" si="92"/>
        <v>93.333333333333329</v>
      </c>
      <c r="Q976" t="str">
        <f t="shared" si="93"/>
        <v>technology</v>
      </c>
      <c r="R976" t="str">
        <f t="shared" si="94"/>
        <v>wearables</v>
      </c>
      <c r="S976" s="10">
        <f t="shared" si="95"/>
        <v>42424.749490740738</v>
      </c>
      <c r="T976" s="10">
        <f t="shared" si="96"/>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1"/>
        <v>2.6069999999999999E-2</v>
      </c>
      <c r="P977" s="6">
        <f t="shared" si="92"/>
        <v>108.625</v>
      </c>
      <c r="Q977" t="str">
        <f t="shared" si="93"/>
        <v>technology</v>
      </c>
      <c r="R977" t="str">
        <f t="shared" si="94"/>
        <v>wearables</v>
      </c>
      <c r="S977" s="10">
        <f t="shared" si="95"/>
        <v>42489.696585648147</v>
      </c>
      <c r="T977" s="10">
        <f t="shared" si="96"/>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1"/>
        <v>1.9259999999999999E-2</v>
      </c>
      <c r="P978" s="6">
        <f t="shared" si="92"/>
        <v>160.5</v>
      </c>
      <c r="Q978" t="str">
        <f t="shared" si="93"/>
        <v>technology</v>
      </c>
      <c r="R978" t="str">
        <f t="shared" si="94"/>
        <v>wearables</v>
      </c>
      <c r="S978" s="10">
        <f t="shared" si="95"/>
        <v>42185.058993055558</v>
      </c>
      <c r="T978" s="10">
        <f t="shared" si="96"/>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1"/>
        <v>0.33666666666666667</v>
      </c>
      <c r="P979" s="6">
        <f t="shared" si="92"/>
        <v>75.75</v>
      </c>
      <c r="Q979" t="str">
        <f t="shared" si="93"/>
        <v>technology</v>
      </c>
      <c r="R979" t="str">
        <f t="shared" si="94"/>
        <v>wearables</v>
      </c>
      <c r="S979" s="10">
        <f t="shared" si="95"/>
        <v>42391.942094907412</v>
      </c>
      <c r="T979" s="10">
        <f t="shared" si="96"/>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1"/>
        <v>0.5626326718299024</v>
      </c>
      <c r="P980" s="6">
        <f t="shared" si="92"/>
        <v>790.83739837398377</v>
      </c>
      <c r="Q980" t="str">
        <f t="shared" si="93"/>
        <v>technology</v>
      </c>
      <c r="R980" t="str">
        <f t="shared" si="94"/>
        <v>wearables</v>
      </c>
      <c r="S980" s="10">
        <f t="shared" si="95"/>
        <v>42395.309039351851</v>
      </c>
      <c r="T980" s="10">
        <f t="shared" si="96"/>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1"/>
        <v>0.82817600000000002</v>
      </c>
      <c r="P981" s="6">
        <f t="shared" si="92"/>
        <v>301.93916666666667</v>
      </c>
      <c r="Q981" t="str">
        <f t="shared" si="93"/>
        <v>technology</v>
      </c>
      <c r="R981" t="str">
        <f t="shared" si="94"/>
        <v>wearables</v>
      </c>
      <c r="S981" s="10">
        <f t="shared" si="95"/>
        <v>42506.416990740734</v>
      </c>
      <c r="T981" s="10">
        <f t="shared" si="96"/>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1"/>
        <v>0.14860000000000001</v>
      </c>
      <c r="P982" s="6">
        <f t="shared" si="92"/>
        <v>47.935483870967744</v>
      </c>
      <c r="Q982" t="str">
        <f t="shared" si="93"/>
        <v>technology</v>
      </c>
      <c r="R982" t="str">
        <f t="shared" si="94"/>
        <v>wearables</v>
      </c>
      <c r="S982" s="10">
        <f t="shared" si="95"/>
        <v>41928.904189814813</v>
      </c>
      <c r="T982" s="10">
        <f t="shared" si="96"/>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1"/>
        <v>1.2375123751237513E-4</v>
      </c>
      <c r="P983" s="6">
        <f t="shared" si="92"/>
        <v>2.75</v>
      </c>
      <c r="Q983" t="str">
        <f t="shared" si="93"/>
        <v>technology</v>
      </c>
      <c r="R983" t="str">
        <f t="shared" si="94"/>
        <v>wearables</v>
      </c>
      <c r="S983" s="10">
        <f t="shared" si="95"/>
        <v>41830.947013888886</v>
      </c>
      <c r="T983" s="10">
        <f t="shared" si="96"/>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1"/>
        <v>1.7142857142857143E-4</v>
      </c>
      <c r="P984" s="6">
        <f t="shared" si="92"/>
        <v>1</v>
      </c>
      <c r="Q984" t="str">
        <f t="shared" si="93"/>
        <v>technology</v>
      </c>
      <c r="R984" t="str">
        <f t="shared" si="94"/>
        <v>wearables</v>
      </c>
      <c r="S984" s="10">
        <f t="shared" si="95"/>
        <v>42615.753310185188</v>
      </c>
      <c r="T984" s="10">
        <f t="shared" si="96"/>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1"/>
        <v>0.2950613611721471</v>
      </c>
      <c r="P985" s="6">
        <f t="shared" si="92"/>
        <v>171.79329608938548</v>
      </c>
      <c r="Q985" t="str">
        <f t="shared" si="93"/>
        <v>technology</v>
      </c>
      <c r="R985" t="str">
        <f t="shared" si="94"/>
        <v>wearables</v>
      </c>
      <c r="S985" s="10">
        <f t="shared" si="95"/>
        <v>42574.667650462965</v>
      </c>
      <c r="T985" s="10">
        <f t="shared" si="96"/>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1"/>
        <v>1.06E-2</v>
      </c>
      <c r="P986" s="6">
        <f t="shared" si="92"/>
        <v>35.333333333333336</v>
      </c>
      <c r="Q986" t="str">
        <f t="shared" si="93"/>
        <v>technology</v>
      </c>
      <c r="R986" t="str">
        <f t="shared" si="94"/>
        <v>wearables</v>
      </c>
      <c r="S986" s="10">
        <f t="shared" si="95"/>
        <v>42061.11583333333</v>
      </c>
      <c r="T986" s="10">
        <f t="shared" si="96"/>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1"/>
        <v>6.2933333333333327E-2</v>
      </c>
      <c r="P987" s="6">
        <f t="shared" si="92"/>
        <v>82.086956521739125</v>
      </c>
      <c r="Q987" t="str">
        <f t="shared" si="93"/>
        <v>technology</v>
      </c>
      <c r="R987" t="str">
        <f t="shared" si="94"/>
        <v>wearables</v>
      </c>
      <c r="S987" s="10">
        <f t="shared" si="95"/>
        <v>42339.967708333337</v>
      </c>
      <c r="T987" s="10">
        <f t="shared" si="96"/>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1"/>
        <v>0.1275</v>
      </c>
      <c r="P988" s="6">
        <f t="shared" si="92"/>
        <v>110.8695652173913</v>
      </c>
      <c r="Q988" t="str">
        <f t="shared" si="93"/>
        <v>technology</v>
      </c>
      <c r="R988" t="str">
        <f t="shared" si="94"/>
        <v>wearables</v>
      </c>
      <c r="S988" s="10">
        <f t="shared" si="95"/>
        <v>42324.767361111109</v>
      </c>
      <c r="T988" s="10">
        <f t="shared" si="96"/>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1"/>
        <v>0.13220000000000001</v>
      </c>
      <c r="P989" s="6">
        <f t="shared" si="92"/>
        <v>161.21951219512195</v>
      </c>
      <c r="Q989" t="str">
        <f t="shared" si="93"/>
        <v>technology</v>
      </c>
      <c r="R989" t="str">
        <f t="shared" si="94"/>
        <v>wearables</v>
      </c>
      <c r="S989" s="10">
        <f t="shared" si="95"/>
        <v>41773.294560185182</v>
      </c>
      <c r="T989" s="10">
        <f t="shared" si="96"/>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1"/>
        <v>0</v>
      </c>
      <c r="P990" s="6">
        <f t="shared" si="92"/>
        <v>0</v>
      </c>
      <c r="Q990" t="str">
        <f t="shared" si="93"/>
        <v>technology</v>
      </c>
      <c r="R990" t="str">
        <f t="shared" si="94"/>
        <v>wearables</v>
      </c>
      <c r="S990" s="10">
        <f t="shared" si="95"/>
        <v>42614.356770833328</v>
      </c>
      <c r="T990" s="10">
        <f t="shared" si="96"/>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1"/>
        <v>0.16769999999999999</v>
      </c>
      <c r="P991" s="6">
        <f t="shared" si="92"/>
        <v>52.40625</v>
      </c>
      <c r="Q991" t="str">
        <f t="shared" si="93"/>
        <v>technology</v>
      </c>
      <c r="R991" t="str">
        <f t="shared" si="94"/>
        <v>wearables</v>
      </c>
      <c r="S991" s="10">
        <f t="shared" si="95"/>
        <v>42611.933969907404</v>
      </c>
      <c r="T991" s="10">
        <f t="shared" si="96"/>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1"/>
        <v>1.0399999999999999E-3</v>
      </c>
      <c r="P992" s="6">
        <f t="shared" si="92"/>
        <v>13</v>
      </c>
      <c r="Q992" t="str">
        <f t="shared" si="93"/>
        <v>technology</v>
      </c>
      <c r="R992" t="str">
        <f t="shared" si="94"/>
        <v>wearables</v>
      </c>
      <c r="S992" s="10">
        <f t="shared" si="95"/>
        <v>41855.784305555557</v>
      </c>
      <c r="T992" s="10">
        <f t="shared" si="96"/>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1"/>
        <v>4.24E-2</v>
      </c>
      <c r="P993" s="6">
        <f t="shared" si="92"/>
        <v>30.285714285714285</v>
      </c>
      <c r="Q993" t="str">
        <f t="shared" si="93"/>
        <v>technology</v>
      </c>
      <c r="R993" t="str">
        <f t="shared" si="94"/>
        <v>wearables</v>
      </c>
      <c r="S993" s="10">
        <f t="shared" si="95"/>
        <v>42538.75680555556</v>
      </c>
      <c r="T993" s="10">
        <f t="shared" si="96"/>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1"/>
        <v>4.6699999999999997E-3</v>
      </c>
      <c r="P994" s="6">
        <f t="shared" si="92"/>
        <v>116.75</v>
      </c>
      <c r="Q994" t="str">
        <f t="shared" si="93"/>
        <v>technology</v>
      </c>
      <c r="R994" t="str">
        <f t="shared" si="94"/>
        <v>wearables</v>
      </c>
      <c r="S994" s="10">
        <f t="shared" si="95"/>
        <v>42437.924988425926</v>
      </c>
      <c r="T994" s="10">
        <f t="shared" si="96"/>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1"/>
        <v>0.25087142857142858</v>
      </c>
      <c r="P995" s="6">
        <f t="shared" si="92"/>
        <v>89.59693877551021</v>
      </c>
      <c r="Q995" t="str">
        <f t="shared" si="93"/>
        <v>technology</v>
      </c>
      <c r="R995" t="str">
        <f t="shared" si="94"/>
        <v>wearables</v>
      </c>
      <c r="S995" s="10">
        <f t="shared" si="95"/>
        <v>42652.964907407411</v>
      </c>
      <c r="T995" s="10">
        <f t="shared" si="96"/>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1"/>
        <v>2.3345000000000001E-2</v>
      </c>
      <c r="P996" s="6">
        <f t="shared" si="92"/>
        <v>424.45454545454544</v>
      </c>
      <c r="Q996" t="str">
        <f t="shared" si="93"/>
        <v>technology</v>
      </c>
      <c r="R996" t="str">
        <f t="shared" si="94"/>
        <v>wearables</v>
      </c>
      <c r="S996" s="10">
        <f t="shared" si="95"/>
        <v>41921.263078703705</v>
      </c>
      <c r="T996" s="10">
        <f t="shared" si="96"/>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1"/>
        <v>7.2599999999999998E-2</v>
      </c>
      <c r="P997" s="6">
        <f t="shared" si="92"/>
        <v>80.666666666666671</v>
      </c>
      <c r="Q997" t="str">
        <f t="shared" si="93"/>
        <v>technology</v>
      </c>
      <c r="R997" t="str">
        <f t="shared" si="94"/>
        <v>wearables</v>
      </c>
      <c r="S997" s="10">
        <f t="shared" si="95"/>
        <v>41947.940740740742</v>
      </c>
      <c r="T997" s="10">
        <f t="shared" si="96"/>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1"/>
        <v>1.6250000000000001E-2</v>
      </c>
      <c r="P998" s="6">
        <f t="shared" si="92"/>
        <v>13</v>
      </c>
      <c r="Q998" t="str">
        <f t="shared" si="93"/>
        <v>technology</v>
      </c>
      <c r="R998" t="str">
        <f t="shared" si="94"/>
        <v>wearables</v>
      </c>
      <c r="S998" s="10">
        <f t="shared" si="95"/>
        <v>41817.866435185184</v>
      </c>
      <c r="T998" s="10">
        <f t="shared" si="96"/>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1"/>
        <v>1.2999999999999999E-2</v>
      </c>
      <c r="P999" s="6">
        <f t="shared" si="92"/>
        <v>8.125</v>
      </c>
      <c r="Q999" t="str">
        <f t="shared" si="93"/>
        <v>technology</v>
      </c>
      <c r="R999" t="str">
        <f t="shared" si="94"/>
        <v>wearables</v>
      </c>
      <c r="S999" s="10">
        <f t="shared" si="95"/>
        <v>41941.10297453704</v>
      </c>
      <c r="T999" s="10">
        <f t="shared" si="96"/>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1"/>
        <v>0.58558333333333334</v>
      </c>
      <c r="P1000" s="6">
        <f t="shared" si="92"/>
        <v>153.42794759825327</v>
      </c>
      <c r="Q1000" t="str">
        <f t="shared" si="93"/>
        <v>technology</v>
      </c>
      <c r="R1000" t="str">
        <f t="shared" si="94"/>
        <v>wearables</v>
      </c>
      <c r="S1000" s="10">
        <f t="shared" si="95"/>
        <v>42282.168993055559</v>
      </c>
      <c r="T1000" s="10">
        <f t="shared" si="96"/>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1"/>
        <v>7.7886666666666673E-2</v>
      </c>
      <c r="P1001" s="6">
        <f t="shared" si="92"/>
        <v>292.07499999999999</v>
      </c>
      <c r="Q1001" t="str">
        <f t="shared" si="93"/>
        <v>technology</v>
      </c>
      <c r="R1001" t="str">
        <f t="shared" si="94"/>
        <v>wearables</v>
      </c>
      <c r="S1001" s="10">
        <f t="shared" si="95"/>
        <v>41926.29965277778</v>
      </c>
      <c r="T1001" s="10">
        <f t="shared" si="96"/>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1"/>
        <v>2.2157147647256063E-2</v>
      </c>
      <c r="P1002" s="6">
        <f t="shared" si="92"/>
        <v>3304</v>
      </c>
      <c r="Q1002" t="str">
        <f t="shared" si="93"/>
        <v>technology</v>
      </c>
      <c r="R1002" t="str">
        <f t="shared" si="94"/>
        <v>wearables</v>
      </c>
      <c r="S1002" s="10">
        <f t="shared" si="95"/>
        <v>42749.059722222228</v>
      </c>
      <c r="T1002" s="10">
        <f t="shared" si="96"/>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1"/>
        <v>1.04</v>
      </c>
      <c r="P1003" s="6">
        <f t="shared" si="92"/>
        <v>1300</v>
      </c>
      <c r="Q1003" t="str">
        <f t="shared" si="93"/>
        <v>technology</v>
      </c>
      <c r="R1003" t="str">
        <f t="shared" si="94"/>
        <v>wearables</v>
      </c>
      <c r="S1003" s="10">
        <f t="shared" si="95"/>
        <v>42720.720057870371</v>
      </c>
      <c r="T1003" s="10">
        <f t="shared" si="96"/>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1"/>
        <v>0.29602960296029601</v>
      </c>
      <c r="P1004" s="6">
        <f t="shared" si="92"/>
        <v>134.54545454545453</v>
      </c>
      <c r="Q1004" t="str">
        <f t="shared" si="93"/>
        <v>technology</v>
      </c>
      <c r="R1004" t="str">
        <f t="shared" si="94"/>
        <v>wearables</v>
      </c>
      <c r="S1004" s="10">
        <f t="shared" si="95"/>
        <v>42325.684189814812</v>
      </c>
      <c r="T1004" s="10">
        <f t="shared" si="96"/>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1"/>
        <v>0.16055</v>
      </c>
      <c r="P1005" s="6">
        <f t="shared" si="92"/>
        <v>214.06666666666666</v>
      </c>
      <c r="Q1005" t="str">
        <f t="shared" si="93"/>
        <v>technology</v>
      </c>
      <c r="R1005" t="str">
        <f t="shared" si="94"/>
        <v>wearables</v>
      </c>
      <c r="S1005" s="10">
        <f t="shared" si="95"/>
        <v>42780.709039351852</v>
      </c>
      <c r="T1005" s="10">
        <f t="shared" si="96"/>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1"/>
        <v>0.82208000000000003</v>
      </c>
      <c r="P1006" s="6">
        <f t="shared" si="92"/>
        <v>216.33684210526314</v>
      </c>
      <c r="Q1006" t="str">
        <f t="shared" si="93"/>
        <v>technology</v>
      </c>
      <c r="R1006" t="str">
        <f t="shared" si="94"/>
        <v>wearables</v>
      </c>
      <c r="S1006" s="10">
        <f t="shared" si="95"/>
        <v>42388.708645833336</v>
      </c>
      <c r="T1006" s="10">
        <f t="shared" si="96"/>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1"/>
        <v>0.75051000000000001</v>
      </c>
      <c r="P1007" s="6">
        <f t="shared" si="92"/>
        <v>932.31055900621118</v>
      </c>
      <c r="Q1007" t="str">
        <f t="shared" si="93"/>
        <v>technology</v>
      </c>
      <c r="R1007" t="str">
        <f t="shared" si="94"/>
        <v>wearables</v>
      </c>
      <c r="S1007" s="10">
        <f t="shared" si="95"/>
        <v>42276.624803240738</v>
      </c>
      <c r="T1007" s="10">
        <f t="shared" si="96"/>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1"/>
        <v>5.8500000000000003E-2</v>
      </c>
      <c r="P1008" s="6">
        <f t="shared" si="92"/>
        <v>29.25</v>
      </c>
      <c r="Q1008" t="str">
        <f t="shared" si="93"/>
        <v>technology</v>
      </c>
      <c r="R1008" t="str">
        <f t="shared" si="94"/>
        <v>wearables</v>
      </c>
      <c r="S1008" s="10">
        <f t="shared" si="95"/>
        <v>41977.040185185186</v>
      </c>
      <c r="T1008" s="10">
        <f t="shared" si="96"/>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1"/>
        <v>0.44319999999999998</v>
      </c>
      <c r="P1009" s="6">
        <f t="shared" si="92"/>
        <v>174.94736842105263</v>
      </c>
      <c r="Q1009" t="str">
        <f t="shared" si="93"/>
        <v>technology</v>
      </c>
      <c r="R1009" t="str">
        <f t="shared" si="94"/>
        <v>wearables</v>
      </c>
      <c r="S1009" s="10">
        <f t="shared" si="95"/>
        <v>42676.583599537036</v>
      </c>
      <c r="T1009" s="10">
        <f t="shared" si="96"/>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1"/>
        <v>2.6737967914438501E-3</v>
      </c>
      <c r="P1010" s="6">
        <f t="shared" si="92"/>
        <v>250</v>
      </c>
      <c r="Q1010" t="str">
        <f t="shared" si="93"/>
        <v>technology</v>
      </c>
      <c r="R1010" t="str">
        <f t="shared" si="94"/>
        <v>wearables</v>
      </c>
      <c r="S1010" s="10">
        <f t="shared" si="95"/>
        <v>42702.809201388889</v>
      </c>
      <c r="T1010" s="10">
        <f t="shared" si="96"/>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1"/>
        <v>0.1313</v>
      </c>
      <c r="P1011" s="6">
        <f t="shared" si="92"/>
        <v>65</v>
      </c>
      <c r="Q1011" t="str">
        <f t="shared" si="93"/>
        <v>technology</v>
      </c>
      <c r="R1011" t="str">
        <f t="shared" si="94"/>
        <v>wearables</v>
      </c>
      <c r="S1011" s="10">
        <f t="shared" si="95"/>
        <v>42510.604699074072</v>
      </c>
      <c r="T1011" s="10">
        <f t="shared" si="96"/>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1"/>
        <v>1.9088937093275488E-3</v>
      </c>
      <c r="P1012" s="6">
        <f t="shared" si="92"/>
        <v>55</v>
      </c>
      <c r="Q1012" t="str">
        <f t="shared" si="93"/>
        <v>technology</v>
      </c>
      <c r="R1012" t="str">
        <f t="shared" si="94"/>
        <v>wearables</v>
      </c>
      <c r="S1012" s="10">
        <f t="shared" si="95"/>
        <v>42561.829421296294</v>
      </c>
      <c r="T1012" s="10">
        <f t="shared" si="96"/>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1"/>
        <v>3.7499999999999999E-3</v>
      </c>
      <c r="P1013" s="6">
        <f t="shared" si="92"/>
        <v>75</v>
      </c>
      <c r="Q1013" t="str">
        <f t="shared" si="93"/>
        <v>technology</v>
      </c>
      <c r="R1013" t="str">
        <f t="shared" si="94"/>
        <v>wearables</v>
      </c>
      <c r="S1013" s="10">
        <f t="shared" si="95"/>
        <v>41946.898090277777</v>
      </c>
      <c r="T1013" s="10">
        <f t="shared" si="96"/>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1"/>
        <v>215.35021</v>
      </c>
      <c r="P1014" s="6">
        <f t="shared" si="92"/>
        <v>1389.3561935483872</v>
      </c>
      <c r="Q1014" t="str">
        <f t="shared" si="93"/>
        <v>technology</v>
      </c>
      <c r="R1014" t="str">
        <f t="shared" si="94"/>
        <v>wearables</v>
      </c>
      <c r="S1014" s="10">
        <f t="shared" si="95"/>
        <v>42714.440416666665</v>
      </c>
      <c r="T1014" s="10">
        <f t="shared" si="96"/>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1"/>
        <v>0.34527999999999998</v>
      </c>
      <c r="P1015" s="6">
        <f t="shared" si="92"/>
        <v>95.911111111111111</v>
      </c>
      <c r="Q1015" t="str">
        <f t="shared" si="93"/>
        <v>technology</v>
      </c>
      <c r="R1015" t="str">
        <f t="shared" si="94"/>
        <v>wearables</v>
      </c>
      <c r="S1015" s="10">
        <f t="shared" si="95"/>
        <v>42339.833981481483</v>
      </c>
      <c r="T1015" s="10">
        <f t="shared" si="96"/>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1"/>
        <v>0.30599999999999999</v>
      </c>
      <c r="P1016" s="6">
        <f t="shared" si="92"/>
        <v>191.25</v>
      </c>
      <c r="Q1016" t="str">
        <f t="shared" si="93"/>
        <v>technology</v>
      </c>
      <c r="R1016" t="str">
        <f t="shared" si="94"/>
        <v>wearables</v>
      </c>
      <c r="S1016" s="10">
        <f t="shared" si="95"/>
        <v>41955.002488425926</v>
      </c>
      <c r="T1016" s="10">
        <f t="shared" si="96"/>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1"/>
        <v>2.6666666666666668E-2</v>
      </c>
      <c r="P1017" s="6">
        <f t="shared" si="92"/>
        <v>40</v>
      </c>
      <c r="Q1017" t="str">
        <f t="shared" si="93"/>
        <v>technology</v>
      </c>
      <c r="R1017" t="str">
        <f t="shared" si="94"/>
        <v>wearables</v>
      </c>
      <c r="S1017" s="10">
        <f t="shared" si="95"/>
        <v>42303.878414351857</v>
      </c>
      <c r="T1017" s="10">
        <f t="shared" si="96"/>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1"/>
        <v>2.8420000000000001E-2</v>
      </c>
      <c r="P1018" s="6">
        <f t="shared" si="92"/>
        <v>74.78947368421052</v>
      </c>
      <c r="Q1018" t="str">
        <f t="shared" si="93"/>
        <v>technology</v>
      </c>
      <c r="R1018" t="str">
        <f t="shared" si="94"/>
        <v>wearables</v>
      </c>
      <c r="S1018" s="10">
        <f t="shared" si="95"/>
        <v>42422.107129629629</v>
      </c>
      <c r="T1018" s="10">
        <f t="shared" si="96"/>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1"/>
        <v>0.22878799999999999</v>
      </c>
      <c r="P1019" s="6">
        <f t="shared" si="92"/>
        <v>161.11830985915492</v>
      </c>
      <c r="Q1019" t="str">
        <f t="shared" si="93"/>
        <v>technology</v>
      </c>
      <c r="R1019" t="str">
        <f t="shared" si="94"/>
        <v>wearables</v>
      </c>
      <c r="S1019" s="10">
        <f t="shared" si="95"/>
        <v>42289.675173611111</v>
      </c>
      <c r="T1019" s="10">
        <f t="shared" si="96"/>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1"/>
        <v>3.1050000000000001E-2</v>
      </c>
      <c r="P1020" s="6">
        <f t="shared" si="92"/>
        <v>88.714285714285708</v>
      </c>
      <c r="Q1020" t="str">
        <f t="shared" si="93"/>
        <v>technology</v>
      </c>
      <c r="R1020" t="str">
        <f t="shared" si="94"/>
        <v>wearables</v>
      </c>
      <c r="S1020" s="10">
        <f t="shared" si="95"/>
        <v>42535.492280092592</v>
      </c>
      <c r="T1020" s="10">
        <f t="shared" si="96"/>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1"/>
        <v>0.47333333333333333</v>
      </c>
      <c r="P1021" s="6">
        <f t="shared" si="92"/>
        <v>53.25</v>
      </c>
      <c r="Q1021" t="str">
        <f t="shared" si="93"/>
        <v>technology</v>
      </c>
      <c r="R1021" t="str">
        <f t="shared" si="94"/>
        <v>wearables</v>
      </c>
      <c r="S1021" s="10">
        <f t="shared" si="95"/>
        <v>42009.973946759259</v>
      </c>
      <c r="T1021" s="10">
        <f t="shared" si="96"/>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1"/>
        <v>2.0554838709677421</v>
      </c>
      <c r="P1022" s="6">
        <f t="shared" si="92"/>
        <v>106.2</v>
      </c>
      <c r="Q1022" t="str">
        <f t="shared" si="93"/>
        <v>music</v>
      </c>
      <c r="R1022" t="str">
        <f t="shared" si="94"/>
        <v>electronic music</v>
      </c>
      <c r="S1022" s="10">
        <f t="shared" si="95"/>
        <v>42127.069548611107</v>
      </c>
      <c r="T1022" s="10">
        <f t="shared" si="96"/>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1"/>
        <v>3.5180366666666667</v>
      </c>
      <c r="P1023" s="6">
        <f t="shared" si="92"/>
        <v>22.079728033472804</v>
      </c>
      <c r="Q1023" t="str">
        <f t="shared" si="93"/>
        <v>music</v>
      </c>
      <c r="R1023" t="str">
        <f t="shared" si="94"/>
        <v>electronic music</v>
      </c>
      <c r="S1023" s="10">
        <f t="shared" si="95"/>
        <v>42271.251979166671</v>
      </c>
      <c r="T1023" s="10">
        <f t="shared" si="96"/>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1"/>
        <v>1.149</v>
      </c>
      <c r="P1024" s="6">
        <f t="shared" si="92"/>
        <v>31.054054054054053</v>
      </c>
      <c r="Q1024" t="str">
        <f t="shared" si="93"/>
        <v>music</v>
      </c>
      <c r="R1024" t="str">
        <f t="shared" si="94"/>
        <v>electronic music</v>
      </c>
      <c r="S1024" s="10">
        <f t="shared" si="95"/>
        <v>42111.646724537044</v>
      </c>
      <c r="T1024" s="10">
        <f t="shared" si="96"/>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1"/>
        <v>2.3715000000000002</v>
      </c>
      <c r="P1025" s="6">
        <f t="shared" si="92"/>
        <v>36.206106870229007</v>
      </c>
      <c r="Q1025" t="str">
        <f t="shared" si="93"/>
        <v>music</v>
      </c>
      <c r="R1025" t="str">
        <f t="shared" si="94"/>
        <v>electronic music</v>
      </c>
      <c r="S1025" s="10">
        <f t="shared" si="95"/>
        <v>42145.919687500005</v>
      </c>
      <c r="T1025" s="10">
        <f t="shared" si="96"/>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1"/>
        <v>1.1863774999999999</v>
      </c>
      <c r="P1026" s="6">
        <f t="shared" si="92"/>
        <v>388.9762295081967</v>
      </c>
      <c r="Q1026" t="str">
        <f t="shared" si="93"/>
        <v>music</v>
      </c>
      <c r="R1026" t="str">
        <f t="shared" si="94"/>
        <v>electronic music</v>
      </c>
      <c r="S1026" s="10">
        <f t="shared" si="95"/>
        <v>42370.580590277779</v>
      </c>
      <c r="T1026" s="10">
        <f t="shared" si="96"/>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7">E1027/D1027</f>
        <v>1.099283142857143</v>
      </c>
      <c r="P1027" s="6">
        <f t="shared" ref="P1027:P1090" si="98">IFERROR(E1027/L1027,0)</f>
        <v>71.848571428571432</v>
      </c>
      <c r="Q1027" t="str">
        <f t="shared" ref="Q1027:Q1090" si="99">LEFT(N1027,SEARCH("/",N1027)-1)</f>
        <v>music</v>
      </c>
      <c r="R1027" t="str">
        <f t="shared" ref="R1027:R1090" si="100">RIGHT(N1027,LEN(N1027)-SEARCH("/",N1027))</f>
        <v>electronic music</v>
      </c>
      <c r="S1027" s="10">
        <f t="shared" ref="S1027:S1090" si="101">(((J1027/60)/60)/24+DATE(1970,1,1))</f>
        <v>42049.833761574075</v>
      </c>
      <c r="T1027" s="10">
        <f t="shared" ref="T1027:T1090" si="102">(((I1027/60)/60)/24+DATE(1970,1,1))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7"/>
        <v>1.0000828571428571</v>
      </c>
      <c r="P1028" s="6">
        <f t="shared" si="98"/>
        <v>57.381803278688523</v>
      </c>
      <c r="Q1028" t="str">
        <f t="shared" si="99"/>
        <v>music</v>
      </c>
      <c r="R1028" t="str">
        <f t="shared" si="100"/>
        <v>electronic music</v>
      </c>
      <c r="S1028" s="10">
        <f t="shared" si="101"/>
        <v>42426.407592592594</v>
      </c>
      <c r="T1028" s="10">
        <f t="shared" si="102"/>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7"/>
        <v>1.0309292094387414</v>
      </c>
      <c r="P1029" s="6">
        <f t="shared" si="98"/>
        <v>69.666666666666671</v>
      </c>
      <c r="Q1029" t="str">
        <f t="shared" si="99"/>
        <v>music</v>
      </c>
      <c r="R1029" t="str">
        <f t="shared" si="100"/>
        <v>electronic music</v>
      </c>
      <c r="S1029" s="10">
        <f t="shared" si="101"/>
        <v>41905.034108796295</v>
      </c>
      <c r="T1029" s="10">
        <f t="shared" si="102"/>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7"/>
        <v>1.1727000000000001</v>
      </c>
      <c r="P1030" s="6">
        <f t="shared" si="98"/>
        <v>45.988235294117644</v>
      </c>
      <c r="Q1030" t="str">
        <f t="shared" si="99"/>
        <v>music</v>
      </c>
      <c r="R1030" t="str">
        <f t="shared" si="100"/>
        <v>electronic music</v>
      </c>
      <c r="S1030" s="10">
        <f t="shared" si="101"/>
        <v>42755.627372685187</v>
      </c>
      <c r="T1030" s="10">
        <f t="shared" si="102"/>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7"/>
        <v>1.1175999999999999</v>
      </c>
      <c r="P1031" s="6">
        <f t="shared" si="98"/>
        <v>79.262411347517727</v>
      </c>
      <c r="Q1031" t="str">
        <f t="shared" si="99"/>
        <v>music</v>
      </c>
      <c r="R1031" t="str">
        <f t="shared" si="100"/>
        <v>electronic music</v>
      </c>
      <c r="S1031" s="10">
        <f t="shared" si="101"/>
        <v>42044.711886574078</v>
      </c>
      <c r="T1031" s="10">
        <f t="shared" si="102"/>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7"/>
        <v>3.4209999999999998</v>
      </c>
      <c r="P1032" s="6">
        <f t="shared" si="98"/>
        <v>43.031446540880502</v>
      </c>
      <c r="Q1032" t="str">
        <f t="shared" si="99"/>
        <v>music</v>
      </c>
      <c r="R1032" t="str">
        <f t="shared" si="100"/>
        <v>electronic music</v>
      </c>
      <c r="S1032" s="10">
        <f t="shared" si="101"/>
        <v>42611.483206018514</v>
      </c>
      <c r="T1032" s="10">
        <f t="shared" si="102"/>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7"/>
        <v>1.0740000000000001</v>
      </c>
      <c r="P1033" s="6">
        <f t="shared" si="98"/>
        <v>108.48484848484848</v>
      </c>
      <c r="Q1033" t="str">
        <f t="shared" si="99"/>
        <v>music</v>
      </c>
      <c r="R1033" t="str">
        <f t="shared" si="100"/>
        <v>electronic music</v>
      </c>
      <c r="S1033" s="10">
        <f t="shared" si="101"/>
        <v>42324.764004629629</v>
      </c>
      <c r="T1033" s="10">
        <f t="shared" si="102"/>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7"/>
        <v>1.0849703703703704</v>
      </c>
      <c r="P1034" s="6">
        <f t="shared" si="98"/>
        <v>61.029583333333335</v>
      </c>
      <c r="Q1034" t="str">
        <f t="shared" si="99"/>
        <v>music</v>
      </c>
      <c r="R1034" t="str">
        <f t="shared" si="100"/>
        <v>electronic music</v>
      </c>
      <c r="S1034" s="10">
        <f t="shared" si="101"/>
        <v>42514.666956018518</v>
      </c>
      <c r="T1034" s="10">
        <f t="shared" si="102"/>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7"/>
        <v>1.0286144578313252</v>
      </c>
      <c r="P1035" s="6">
        <f t="shared" si="98"/>
        <v>50.592592592592595</v>
      </c>
      <c r="Q1035" t="str">
        <f t="shared" si="99"/>
        <v>music</v>
      </c>
      <c r="R1035" t="str">
        <f t="shared" si="100"/>
        <v>electronic music</v>
      </c>
      <c r="S1035" s="10">
        <f t="shared" si="101"/>
        <v>42688.732407407413</v>
      </c>
      <c r="T1035" s="10">
        <f t="shared" si="102"/>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7"/>
        <v>1.3000180000000001</v>
      </c>
      <c r="P1036" s="6">
        <f t="shared" si="98"/>
        <v>39.157168674698795</v>
      </c>
      <c r="Q1036" t="str">
        <f t="shared" si="99"/>
        <v>music</v>
      </c>
      <c r="R1036" t="str">
        <f t="shared" si="100"/>
        <v>electronic music</v>
      </c>
      <c r="S1036" s="10">
        <f t="shared" si="101"/>
        <v>42555.166712962964</v>
      </c>
      <c r="T1036" s="10">
        <f t="shared" si="102"/>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7"/>
        <v>1.0765217391304347</v>
      </c>
      <c r="P1037" s="6">
        <f t="shared" si="98"/>
        <v>65.15789473684211</v>
      </c>
      <c r="Q1037" t="str">
        <f t="shared" si="99"/>
        <v>music</v>
      </c>
      <c r="R1037" t="str">
        <f t="shared" si="100"/>
        <v>electronic music</v>
      </c>
      <c r="S1037" s="10">
        <f t="shared" si="101"/>
        <v>42016.641435185185</v>
      </c>
      <c r="T1037" s="10">
        <f t="shared" si="102"/>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7"/>
        <v>1.1236044444444444</v>
      </c>
      <c r="P1038" s="6">
        <f t="shared" si="98"/>
        <v>23.963127962085309</v>
      </c>
      <c r="Q1038" t="str">
        <f t="shared" si="99"/>
        <v>music</v>
      </c>
      <c r="R1038" t="str">
        <f t="shared" si="100"/>
        <v>electronic music</v>
      </c>
      <c r="S1038" s="10">
        <f t="shared" si="101"/>
        <v>41249.448958333334</v>
      </c>
      <c r="T1038" s="10">
        <f t="shared" si="102"/>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7"/>
        <v>1.0209999999999999</v>
      </c>
      <c r="P1039" s="6">
        <f t="shared" si="98"/>
        <v>48.61904761904762</v>
      </c>
      <c r="Q1039" t="str">
        <f t="shared" si="99"/>
        <v>music</v>
      </c>
      <c r="R1039" t="str">
        <f t="shared" si="100"/>
        <v>electronic music</v>
      </c>
      <c r="S1039" s="10">
        <f t="shared" si="101"/>
        <v>42119.822476851856</v>
      </c>
      <c r="T1039" s="10">
        <f t="shared" si="102"/>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7"/>
        <v>1.4533333333333334</v>
      </c>
      <c r="P1040" s="6">
        <f t="shared" si="98"/>
        <v>35.73770491803279</v>
      </c>
      <c r="Q1040" t="str">
        <f t="shared" si="99"/>
        <v>music</v>
      </c>
      <c r="R1040" t="str">
        <f t="shared" si="100"/>
        <v>electronic music</v>
      </c>
      <c r="S1040" s="10">
        <f t="shared" si="101"/>
        <v>42418.231747685189</v>
      </c>
      <c r="T1040" s="10">
        <f t="shared" si="102"/>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7"/>
        <v>1.282</v>
      </c>
      <c r="P1041" s="6">
        <f t="shared" si="98"/>
        <v>21.366666666666667</v>
      </c>
      <c r="Q1041" t="str">
        <f t="shared" si="99"/>
        <v>music</v>
      </c>
      <c r="R1041" t="str">
        <f t="shared" si="100"/>
        <v>electronic music</v>
      </c>
      <c r="S1041" s="10">
        <f t="shared" si="101"/>
        <v>42692.109328703707</v>
      </c>
      <c r="T1041" s="10">
        <f t="shared" si="102"/>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7"/>
        <v>2.9411764705882353E-3</v>
      </c>
      <c r="P1042" s="6">
        <f t="shared" si="98"/>
        <v>250</v>
      </c>
      <c r="Q1042" t="str">
        <f t="shared" si="99"/>
        <v>journalism</v>
      </c>
      <c r="R1042" t="str">
        <f t="shared" si="100"/>
        <v>audio</v>
      </c>
      <c r="S1042" s="10">
        <f t="shared" si="101"/>
        <v>42579.708437499998</v>
      </c>
      <c r="T1042" s="10">
        <f t="shared" si="102"/>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7"/>
        <v>0</v>
      </c>
      <c r="P1043" s="6">
        <f t="shared" si="98"/>
        <v>0</v>
      </c>
      <c r="Q1043" t="str">
        <f t="shared" si="99"/>
        <v>journalism</v>
      </c>
      <c r="R1043" t="str">
        <f t="shared" si="100"/>
        <v>audio</v>
      </c>
      <c r="S1043" s="10">
        <f t="shared" si="101"/>
        <v>41831.060092592597</v>
      </c>
      <c r="T1043" s="10">
        <f t="shared" si="102"/>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7"/>
        <v>1.5384615384615385E-2</v>
      </c>
      <c r="P1044" s="6">
        <f t="shared" si="98"/>
        <v>10</v>
      </c>
      <c r="Q1044" t="str">
        <f t="shared" si="99"/>
        <v>journalism</v>
      </c>
      <c r="R1044" t="str">
        <f t="shared" si="100"/>
        <v>audio</v>
      </c>
      <c r="S1044" s="10">
        <f t="shared" si="101"/>
        <v>41851.696157407408</v>
      </c>
      <c r="T1044" s="10">
        <f t="shared" si="102"/>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7"/>
        <v>8.5370000000000001E-2</v>
      </c>
      <c r="P1045" s="6">
        <f t="shared" si="98"/>
        <v>29.236301369863014</v>
      </c>
      <c r="Q1045" t="str">
        <f t="shared" si="99"/>
        <v>journalism</v>
      </c>
      <c r="R1045" t="str">
        <f t="shared" si="100"/>
        <v>audio</v>
      </c>
      <c r="S1045" s="10">
        <f t="shared" si="101"/>
        <v>42114.252951388888</v>
      </c>
      <c r="T1045" s="10">
        <f t="shared" si="102"/>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7"/>
        <v>8.571428571428571E-4</v>
      </c>
      <c r="P1046" s="6">
        <f t="shared" si="98"/>
        <v>3</v>
      </c>
      <c r="Q1046" t="str">
        <f t="shared" si="99"/>
        <v>journalism</v>
      </c>
      <c r="R1046" t="str">
        <f t="shared" si="100"/>
        <v>audio</v>
      </c>
      <c r="S1046" s="10">
        <f t="shared" si="101"/>
        <v>42011.925937499997</v>
      </c>
      <c r="T1046" s="10">
        <f t="shared" si="102"/>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7"/>
        <v>2.6599999999999999E-2</v>
      </c>
      <c r="P1047" s="6">
        <f t="shared" si="98"/>
        <v>33.25</v>
      </c>
      <c r="Q1047" t="str">
        <f t="shared" si="99"/>
        <v>journalism</v>
      </c>
      <c r="R1047" t="str">
        <f t="shared" si="100"/>
        <v>audio</v>
      </c>
      <c r="S1047" s="10">
        <f t="shared" si="101"/>
        <v>41844.874421296299</v>
      </c>
      <c r="T1047" s="10">
        <f t="shared" si="102"/>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7"/>
        <v>0</v>
      </c>
      <c r="P1048" s="6">
        <f t="shared" si="98"/>
        <v>0</v>
      </c>
      <c r="Q1048" t="str">
        <f t="shared" si="99"/>
        <v>journalism</v>
      </c>
      <c r="R1048" t="str">
        <f t="shared" si="100"/>
        <v>audio</v>
      </c>
      <c r="S1048" s="10">
        <f t="shared" si="101"/>
        <v>42319.851388888885</v>
      </c>
      <c r="T1048" s="10">
        <f t="shared" si="102"/>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7"/>
        <v>5.0000000000000001E-4</v>
      </c>
      <c r="P1049" s="6">
        <f t="shared" si="98"/>
        <v>1</v>
      </c>
      <c r="Q1049" t="str">
        <f t="shared" si="99"/>
        <v>journalism</v>
      </c>
      <c r="R1049" t="str">
        <f t="shared" si="100"/>
        <v>audio</v>
      </c>
      <c r="S1049" s="10">
        <f t="shared" si="101"/>
        <v>41918.818460648145</v>
      </c>
      <c r="T1049" s="10">
        <f t="shared" si="102"/>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7"/>
        <v>1.4133333333333333E-2</v>
      </c>
      <c r="P1050" s="6">
        <f t="shared" si="98"/>
        <v>53</v>
      </c>
      <c r="Q1050" t="str">
        <f t="shared" si="99"/>
        <v>journalism</v>
      </c>
      <c r="R1050" t="str">
        <f t="shared" si="100"/>
        <v>audio</v>
      </c>
      <c r="S1050" s="10">
        <f t="shared" si="101"/>
        <v>42598.053113425922</v>
      </c>
      <c r="T1050" s="10">
        <f t="shared" si="102"/>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7"/>
        <v>0</v>
      </c>
      <c r="P1051" s="6">
        <f t="shared" si="98"/>
        <v>0</v>
      </c>
      <c r="Q1051" t="str">
        <f t="shared" si="99"/>
        <v>journalism</v>
      </c>
      <c r="R1051" t="str">
        <f t="shared" si="100"/>
        <v>audio</v>
      </c>
      <c r="S1051" s="10">
        <f t="shared" si="101"/>
        <v>42382.431076388893</v>
      </c>
      <c r="T1051" s="10">
        <f t="shared" si="102"/>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7"/>
        <v>0</v>
      </c>
      <c r="P1052" s="6">
        <f t="shared" si="98"/>
        <v>0</v>
      </c>
      <c r="Q1052" t="str">
        <f t="shared" si="99"/>
        <v>journalism</v>
      </c>
      <c r="R1052" t="str">
        <f t="shared" si="100"/>
        <v>audio</v>
      </c>
      <c r="S1052" s="10">
        <f t="shared" si="101"/>
        <v>42231.7971875</v>
      </c>
      <c r="T1052" s="10">
        <f t="shared" si="102"/>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7"/>
        <v>0</v>
      </c>
      <c r="P1053" s="6">
        <f t="shared" si="98"/>
        <v>0</v>
      </c>
      <c r="Q1053" t="str">
        <f t="shared" si="99"/>
        <v>journalism</v>
      </c>
      <c r="R1053" t="str">
        <f t="shared" si="100"/>
        <v>audio</v>
      </c>
      <c r="S1053" s="10">
        <f t="shared" si="101"/>
        <v>41850.014178240745</v>
      </c>
      <c r="T1053" s="10">
        <f t="shared" si="102"/>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7"/>
        <v>0</v>
      </c>
      <c r="P1054" s="6">
        <f t="shared" si="98"/>
        <v>0</v>
      </c>
      <c r="Q1054" t="str">
        <f t="shared" si="99"/>
        <v>journalism</v>
      </c>
      <c r="R1054" t="str">
        <f t="shared" si="100"/>
        <v>audio</v>
      </c>
      <c r="S1054" s="10">
        <f t="shared" si="101"/>
        <v>42483.797395833331</v>
      </c>
      <c r="T1054" s="10">
        <f t="shared" si="102"/>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7"/>
        <v>0.01</v>
      </c>
      <c r="P1055" s="6">
        <f t="shared" si="98"/>
        <v>15</v>
      </c>
      <c r="Q1055" t="str">
        <f t="shared" si="99"/>
        <v>journalism</v>
      </c>
      <c r="R1055" t="str">
        <f t="shared" si="100"/>
        <v>audio</v>
      </c>
      <c r="S1055" s="10">
        <f t="shared" si="101"/>
        <v>42775.172824074078</v>
      </c>
      <c r="T1055" s="10">
        <f t="shared" si="102"/>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7"/>
        <v>0</v>
      </c>
      <c r="P1056" s="6">
        <f t="shared" si="98"/>
        <v>0</v>
      </c>
      <c r="Q1056" t="str">
        <f t="shared" si="99"/>
        <v>journalism</v>
      </c>
      <c r="R1056" t="str">
        <f t="shared" si="100"/>
        <v>audio</v>
      </c>
      <c r="S1056" s="10">
        <f t="shared" si="101"/>
        <v>41831.851840277777</v>
      </c>
      <c r="T1056" s="10">
        <f t="shared" si="102"/>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7"/>
        <v>0</v>
      </c>
      <c r="P1057" s="6">
        <f t="shared" si="98"/>
        <v>0</v>
      </c>
      <c r="Q1057" t="str">
        <f t="shared" si="99"/>
        <v>journalism</v>
      </c>
      <c r="R1057" t="str">
        <f t="shared" si="100"/>
        <v>audio</v>
      </c>
      <c r="S1057" s="10">
        <f t="shared" si="101"/>
        <v>42406.992418981477</v>
      </c>
      <c r="T1057" s="10">
        <f t="shared" si="102"/>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7"/>
        <v>0</v>
      </c>
      <c r="P1058" s="6">
        <f t="shared" si="98"/>
        <v>0</v>
      </c>
      <c r="Q1058" t="str">
        <f t="shared" si="99"/>
        <v>journalism</v>
      </c>
      <c r="R1058" t="str">
        <f t="shared" si="100"/>
        <v>audio</v>
      </c>
      <c r="S1058" s="10">
        <f t="shared" si="101"/>
        <v>42058.719641203701</v>
      </c>
      <c r="T1058" s="10">
        <f t="shared" si="102"/>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7"/>
        <v>0</v>
      </c>
      <c r="P1059" s="6">
        <f t="shared" si="98"/>
        <v>0</v>
      </c>
      <c r="Q1059" t="str">
        <f t="shared" si="99"/>
        <v>journalism</v>
      </c>
      <c r="R1059" t="str">
        <f t="shared" si="100"/>
        <v>audio</v>
      </c>
      <c r="S1059" s="10">
        <f t="shared" si="101"/>
        <v>42678.871331018512</v>
      </c>
      <c r="T1059" s="10">
        <f t="shared" si="102"/>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7"/>
        <v>0</v>
      </c>
      <c r="P1060" s="6">
        <f t="shared" si="98"/>
        <v>0</v>
      </c>
      <c r="Q1060" t="str">
        <f t="shared" si="99"/>
        <v>journalism</v>
      </c>
      <c r="R1060" t="str">
        <f t="shared" si="100"/>
        <v>audio</v>
      </c>
      <c r="S1060" s="10">
        <f t="shared" si="101"/>
        <v>42047.900960648149</v>
      </c>
      <c r="T1060" s="10">
        <f t="shared" si="102"/>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7"/>
        <v>0</v>
      </c>
      <c r="P1061" s="6">
        <f t="shared" si="98"/>
        <v>0</v>
      </c>
      <c r="Q1061" t="str">
        <f t="shared" si="99"/>
        <v>journalism</v>
      </c>
      <c r="R1061" t="str">
        <f t="shared" si="100"/>
        <v>audio</v>
      </c>
      <c r="S1061" s="10">
        <f t="shared" si="101"/>
        <v>42046.79</v>
      </c>
      <c r="T1061" s="10">
        <f t="shared" si="102"/>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7"/>
        <v>0.01</v>
      </c>
      <c r="P1062" s="6">
        <f t="shared" si="98"/>
        <v>50</v>
      </c>
      <c r="Q1062" t="str">
        <f t="shared" si="99"/>
        <v>journalism</v>
      </c>
      <c r="R1062" t="str">
        <f t="shared" si="100"/>
        <v>audio</v>
      </c>
      <c r="S1062" s="10">
        <f t="shared" si="101"/>
        <v>42079.913113425922</v>
      </c>
      <c r="T1062" s="10">
        <f t="shared" si="102"/>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7"/>
        <v>0</v>
      </c>
      <c r="P1063" s="6">
        <f t="shared" si="98"/>
        <v>0</v>
      </c>
      <c r="Q1063" t="str">
        <f t="shared" si="99"/>
        <v>journalism</v>
      </c>
      <c r="R1063" t="str">
        <f t="shared" si="100"/>
        <v>audio</v>
      </c>
      <c r="S1063" s="10">
        <f t="shared" si="101"/>
        <v>42432.276712962965</v>
      </c>
      <c r="T1063" s="10">
        <f t="shared" si="102"/>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7"/>
        <v>0.95477386934673369</v>
      </c>
      <c r="P1064" s="6">
        <f t="shared" si="98"/>
        <v>47.5</v>
      </c>
      <c r="Q1064" t="str">
        <f t="shared" si="99"/>
        <v>journalism</v>
      </c>
      <c r="R1064" t="str">
        <f t="shared" si="100"/>
        <v>audio</v>
      </c>
      <c r="S1064" s="10">
        <f t="shared" si="101"/>
        <v>42556.807187500002</v>
      </c>
      <c r="T1064" s="10">
        <f t="shared" si="102"/>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7"/>
        <v>0</v>
      </c>
      <c r="P1065" s="6">
        <f t="shared" si="98"/>
        <v>0</v>
      </c>
      <c r="Q1065" t="str">
        <f t="shared" si="99"/>
        <v>journalism</v>
      </c>
      <c r="R1065" t="str">
        <f t="shared" si="100"/>
        <v>audio</v>
      </c>
      <c r="S1065" s="10">
        <f t="shared" si="101"/>
        <v>42583.030810185184</v>
      </c>
      <c r="T1065" s="10">
        <f t="shared" si="102"/>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7"/>
        <v>8.9744444444444446E-2</v>
      </c>
      <c r="P1066" s="6">
        <f t="shared" si="98"/>
        <v>65.666666666666671</v>
      </c>
      <c r="Q1066" t="str">
        <f t="shared" si="99"/>
        <v>games</v>
      </c>
      <c r="R1066" t="str">
        <f t="shared" si="100"/>
        <v>video games</v>
      </c>
      <c r="S1066" s="10">
        <f t="shared" si="101"/>
        <v>41417.228043981479</v>
      </c>
      <c r="T1066" s="10">
        <f t="shared" si="102"/>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7"/>
        <v>2.7E-2</v>
      </c>
      <c r="P1067" s="6">
        <f t="shared" si="98"/>
        <v>16.2</v>
      </c>
      <c r="Q1067" t="str">
        <f t="shared" si="99"/>
        <v>games</v>
      </c>
      <c r="R1067" t="str">
        <f t="shared" si="100"/>
        <v>video games</v>
      </c>
      <c r="S1067" s="10">
        <f t="shared" si="101"/>
        <v>41661.381041666667</v>
      </c>
      <c r="T1067" s="10">
        <f t="shared" si="102"/>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7"/>
        <v>3.3673333333333333E-2</v>
      </c>
      <c r="P1068" s="6">
        <f t="shared" si="98"/>
        <v>34.128378378378379</v>
      </c>
      <c r="Q1068" t="str">
        <f t="shared" si="99"/>
        <v>games</v>
      </c>
      <c r="R1068" t="str">
        <f t="shared" si="100"/>
        <v>video games</v>
      </c>
      <c r="S1068" s="10">
        <f t="shared" si="101"/>
        <v>41445.962754629632</v>
      </c>
      <c r="T1068" s="10">
        <f t="shared" si="102"/>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7"/>
        <v>0.26</v>
      </c>
      <c r="P1069" s="6">
        <f t="shared" si="98"/>
        <v>13</v>
      </c>
      <c r="Q1069" t="str">
        <f t="shared" si="99"/>
        <v>games</v>
      </c>
      <c r="R1069" t="str">
        <f t="shared" si="100"/>
        <v>video games</v>
      </c>
      <c r="S1069" s="10">
        <f t="shared" si="101"/>
        <v>41599.855682870373</v>
      </c>
      <c r="T1069" s="10">
        <f t="shared" si="102"/>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7"/>
        <v>1.5E-3</v>
      </c>
      <c r="P1070" s="6">
        <f t="shared" si="98"/>
        <v>11.25</v>
      </c>
      <c r="Q1070" t="str">
        <f t="shared" si="99"/>
        <v>games</v>
      </c>
      <c r="R1070" t="str">
        <f t="shared" si="100"/>
        <v>video games</v>
      </c>
      <c r="S1070" s="10">
        <f t="shared" si="101"/>
        <v>42440.371111111104</v>
      </c>
      <c r="T1070" s="10">
        <f t="shared" si="102"/>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7"/>
        <v>0.38636363636363635</v>
      </c>
      <c r="P1071" s="6">
        <f t="shared" si="98"/>
        <v>40.476190476190474</v>
      </c>
      <c r="Q1071" t="str">
        <f t="shared" si="99"/>
        <v>games</v>
      </c>
      <c r="R1071" t="str">
        <f t="shared" si="100"/>
        <v>video games</v>
      </c>
      <c r="S1071" s="10">
        <f t="shared" si="101"/>
        <v>41572.229849537034</v>
      </c>
      <c r="T1071" s="10">
        <f t="shared" si="102"/>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7"/>
        <v>7.0000000000000001E-3</v>
      </c>
      <c r="P1072" s="6">
        <f t="shared" si="98"/>
        <v>35</v>
      </c>
      <c r="Q1072" t="str">
        <f t="shared" si="99"/>
        <v>games</v>
      </c>
      <c r="R1072" t="str">
        <f t="shared" si="100"/>
        <v>video games</v>
      </c>
      <c r="S1072" s="10">
        <f t="shared" si="101"/>
        <v>41163.011828703704</v>
      </c>
      <c r="T1072" s="10">
        <f t="shared" si="102"/>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7"/>
        <v>0</v>
      </c>
      <c r="P1073" s="6">
        <f t="shared" si="98"/>
        <v>0</v>
      </c>
      <c r="Q1073" t="str">
        <f t="shared" si="99"/>
        <v>games</v>
      </c>
      <c r="R1073" t="str">
        <f t="shared" si="100"/>
        <v>video games</v>
      </c>
      <c r="S1073" s="10">
        <f t="shared" si="101"/>
        <v>42295.753391203703</v>
      </c>
      <c r="T1073" s="10">
        <f t="shared" si="102"/>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7"/>
        <v>6.8000000000000005E-4</v>
      </c>
      <c r="P1074" s="6">
        <f t="shared" si="98"/>
        <v>12.75</v>
      </c>
      <c r="Q1074" t="str">
        <f t="shared" si="99"/>
        <v>games</v>
      </c>
      <c r="R1074" t="str">
        <f t="shared" si="100"/>
        <v>video games</v>
      </c>
      <c r="S1074" s="10">
        <f t="shared" si="101"/>
        <v>41645.832141203704</v>
      </c>
      <c r="T1074" s="10">
        <f t="shared" si="102"/>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7"/>
        <v>1.3333333333333334E-2</v>
      </c>
      <c r="P1075" s="6">
        <f t="shared" si="98"/>
        <v>10</v>
      </c>
      <c r="Q1075" t="str">
        <f t="shared" si="99"/>
        <v>games</v>
      </c>
      <c r="R1075" t="str">
        <f t="shared" si="100"/>
        <v>video games</v>
      </c>
      <c r="S1075" s="10">
        <f t="shared" si="101"/>
        <v>40802.964594907404</v>
      </c>
      <c r="T1075" s="10">
        <f t="shared" si="102"/>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7"/>
        <v>6.3092592592592589E-2</v>
      </c>
      <c r="P1076" s="6">
        <f t="shared" si="98"/>
        <v>113.56666666666666</v>
      </c>
      <c r="Q1076" t="str">
        <f t="shared" si="99"/>
        <v>games</v>
      </c>
      <c r="R1076" t="str">
        <f t="shared" si="100"/>
        <v>video games</v>
      </c>
      <c r="S1076" s="10">
        <f t="shared" si="101"/>
        <v>41613.172974537039</v>
      </c>
      <c r="T1076" s="10">
        <f t="shared" si="102"/>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7"/>
        <v>4.4999999999999998E-2</v>
      </c>
      <c r="P1077" s="6">
        <f t="shared" si="98"/>
        <v>15</v>
      </c>
      <c r="Q1077" t="str">
        <f t="shared" si="99"/>
        <v>games</v>
      </c>
      <c r="R1077" t="str">
        <f t="shared" si="100"/>
        <v>video games</v>
      </c>
      <c r="S1077" s="10">
        <f t="shared" si="101"/>
        <v>41005.904120370367</v>
      </c>
      <c r="T1077" s="10">
        <f t="shared" si="102"/>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7"/>
        <v>0.62765333333333329</v>
      </c>
      <c r="P1078" s="6">
        <f t="shared" si="98"/>
        <v>48.281025641025643</v>
      </c>
      <c r="Q1078" t="str">
        <f t="shared" si="99"/>
        <v>games</v>
      </c>
      <c r="R1078" t="str">
        <f t="shared" si="100"/>
        <v>video games</v>
      </c>
      <c r="S1078" s="10">
        <f t="shared" si="101"/>
        <v>41838.377893518518</v>
      </c>
      <c r="T1078" s="10">
        <f t="shared" si="102"/>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7"/>
        <v>0.29376000000000002</v>
      </c>
      <c r="P1079" s="6">
        <f t="shared" si="98"/>
        <v>43.976047904191617</v>
      </c>
      <c r="Q1079" t="str">
        <f t="shared" si="99"/>
        <v>games</v>
      </c>
      <c r="R1079" t="str">
        <f t="shared" si="100"/>
        <v>video games</v>
      </c>
      <c r="S1079" s="10">
        <f t="shared" si="101"/>
        <v>42353.16679398148</v>
      </c>
      <c r="T1079" s="10">
        <f t="shared" si="102"/>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7"/>
        <v>7.4999999999999997E-2</v>
      </c>
      <c r="P1080" s="6">
        <f t="shared" si="98"/>
        <v>9</v>
      </c>
      <c r="Q1080" t="str">
        <f t="shared" si="99"/>
        <v>games</v>
      </c>
      <c r="R1080" t="str">
        <f t="shared" si="100"/>
        <v>video games</v>
      </c>
      <c r="S1080" s="10">
        <f t="shared" si="101"/>
        <v>40701.195844907408</v>
      </c>
      <c r="T1080" s="10">
        <f t="shared" si="102"/>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7"/>
        <v>2.6076923076923077E-2</v>
      </c>
      <c r="P1081" s="6">
        <f t="shared" si="98"/>
        <v>37.666666666666664</v>
      </c>
      <c r="Q1081" t="str">
        <f t="shared" si="99"/>
        <v>games</v>
      </c>
      <c r="R1081" t="str">
        <f t="shared" si="100"/>
        <v>video games</v>
      </c>
      <c r="S1081" s="10">
        <f t="shared" si="101"/>
        <v>42479.566388888896</v>
      </c>
      <c r="T1081" s="10">
        <f t="shared" si="102"/>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7"/>
        <v>9.1050000000000006E-2</v>
      </c>
      <c r="P1082" s="6">
        <f t="shared" si="98"/>
        <v>18.581632653061224</v>
      </c>
      <c r="Q1082" t="str">
        <f t="shared" si="99"/>
        <v>games</v>
      </c>
      <c r="R1082" t="str">
        <f t="shared" si="100"/>
        <v>video games</v>
      </c>
      <c r="S1082" s="10">
        <f t="shared" si="101"/>
        <v>41740.138113425928</v>
      </c>
      <c r="T1082" s="10">
        <f t="shared" si="102"/>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7"/>
        <v>1.7647058823529413E-4</v>
      </c>
      <c r="P1083" s="6">
        <f t="shared" si="98"/>
        <v>3</v>
      </c>
      <c r="Q1083" t="str">
        <f t="shared" si="99"/>
        <v>games</v>
      </c>
      <c r="R1083" t="str">
        <f t="shared" si="100"/>
        <v>video games</v>
      </c>
      <c r="S1083" s="10">
        <f t="shared" si="101"/>
        <v>42002.926990740743</v>
      </c>
      <c r="T1083" s="10">
        <f t="shared" si="102"/>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7"/>
        <v>5.5999999999999999E-3</v>
      </c>
      <c r="P1084" s="6">
        <f t="shared" si="98"/>
        <v>18.666666666666668</v>
      </c>
      <c r="Q1084" t="str">
        <f t="shared" si="99"/>
        <v>games</v>
      </c>
      <c r="R1084" t="str">
        <f t="shared" si="100"/>
        <v>video games</v>
      </c>
      <c r="S1084" s="10">
        <f t="shared" si="101"/>
        <v>41101.906111111115</v>
      </c>
      <c r="T1084" s="10">
        <f t="shared" si="102"/>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7"/>
        <v>8.2000000000000007E-3</v>
      </c>
      <c r="P1085" s="6">
        <f t="shared" si="98"/>
        <v>410</v>
      </c>
      <c r="Q1085" t="str">
        <f t="shared" si="99"/>
        <v>games</v>
      </c>
      <c r="R1085" t="str">
        <f t="shared" si="100"/>
        <v>video games</v>
      </c>
      <c r="S1085" s="10">
        <f t="shared" si="101"/>
        <v>41793.659525462965</v>
      </c>
      <c r="T1085" s="10">
        <f t="shared" si="102"/>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7"/>
        <v>0</v>
      </c>
      <c r="P1086" s="6">
        <f t="shared" si="98"/>
        <v>0</v>
      </c>
      <c r="Q1086" t="str">
        <f t="shared" si="99"/>
        <v>games</v>
      </c>
      <c r="R1086" t="str">
        <f t="shared" si="100"/>
        <v>video games</v>
      </c>
      <c r="S1086" s="10">
        <f t="shared" si="101"/>
        <v>41829.912083333329</v>
      </c>
      <c r="T1086" s="10">
        <f t="shared" si="102"/>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7"/>
        <v>3.4200000000000001E-2</v>
      </c>
      <c r="P1087" s="6">
        <f t="shared" si="98"/>
        <v>114</v>
      </c>
      <c r="Q1087" t="str">
        <f t="shared" si="99"/>
        <v>games</v>
      </c>
      <c r="R1087" t="str">
        <f t="shared" si="100"/>
        <v>video games</v>
      </c>
      <c r="S1087" s="10">
        <f t="shared" si="101"/>
        <v>42413.671006944445</v>
      </c>
      <c r="T1087" s="10">
        <f t="shared" si="102"/>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7"/>
        <v>8.3333333333333339E-4</v>
      </c>
      <c r="P1088" s="6">
        <f t="shared" si="98"/>
        <v>7.5</v>
      </c>
      <c r="Q1088" t="str">
        <f t="shared" si="99"/>
        <v>games</v>
      </c>
      <c r="R1088" t="str">
        <f t="shared" si="100"/>
        <v>video games</v>
      </c>
      <c r="S1088" s="10">
        <f t="shared" si="101"/>
        <v>41845.866793981484</v>
      </c>
      <c r="T1088" s="10">
        <f t="shared" si="102"/>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7"/>
        <v>0</v>
      </c>
      <c r="P1089" s="6">
        <f t="shared" si="98"/>
        <v>0</v>
      </c>
      <c r="Q1089" t="str">
        <f t="shared" si="99"/>
        <v>games</v>
      </c>
      <c r="R1089" t="str">
        <f t="shared" si="100"/>
        <v>video games</v>
      </c>
      <c r="S1089" s="10">
        <f t="shared" si="101"/>
        <v>41775.713969907411</v>
      </c>
      <c r="T1089" s="10">
        <f t="shared" si="102"/>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7"/>
        <v>0.14182977777777778</v>
      </c>
      <c r="P1090" s="6">
        <f t="shared" si="98"/>
        <v>43.41727891156463</v>
      </c>
      <c r="Q1090" t="str">
        <f t="shared" si="99"/>
        <v>games</v>
      </c>
      <c r="R1090" t="str">
        <f t="shared" si="100"/>
        <v>video games</v>
      </c>
      <c r="S1090" s="10">
        <f t="shared" si="101"/>
        <v>41723.799386574072</v>
      </c>
      <c r="T1090" s="10">
        <f t="shared" si="102"/>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3">E1091/D1091</f>
        <v>7.8266666666666665E-2</v>
      </c>
      <c r="P1091" s="6">
        <f t="shared" ref="P1091:P1154" si="104">IFERROR(E1091/L1091,0)</f>
        <v>23.959183673469386</v>
      </c>
      <c r="Q1091" t="str">
        <f t="shared" ref="Q1091:Q1154" si="105">LEFT(N1091,SEARCH("/",N1091)-1)</f>
        <v>games</v>
      </c>
      <c r="R1091" t="str">
        <f t="shared" ref="R1091:R1154" si="106">RIGHT(N1091,LEN(N1091)-SEARCH("/",N1091))</f>
        <v>video games</v>
      </c>
      <c r="S1091" s="10">
        <f t="shared" ref="S1091:S1154" si="107">(((J1091/60)/60)/24+DATE(1970,1,1))</f>
        <v>42151.189525462964</v>
      </c>
      <c r="T1091" s="10">
        <f t="shared" ref="T1091:T1154" si="108">(((I1091/60)/60)/24+DATE(1970,1,1))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3"/>
        <v>3.8464497269020693E-4</v>
      </c>
      <c r="P1092" s="6">
        <f t="shared" si="104"/>
        <v>5</v>
      </c>
      <c r="Q1092" t="str">
        <f t="shared" si="105"/>
        <v>games</v>
      </c>
      <c r="R1092" t="str">
        <f t="shared" si="106"/>
        <v>video games</v>
      </c>
      <c r="S1092" s="10">
        <f t="shared" si="107"/>
        <v>42123.185798611114</v>
      </c>
      <c r="T1092" s="10">
        <f t="shared" si="108"/>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3"/>
        <v>0.125</v>
      </c>
      <c r="P1093" s="6">
        <f t="shared" si="104"/>
        <v>12.5</v>
      </c>
      <c r="Q1093" t="str">
        <f t="shared" si="105"/>
        <v>games</v>
      </c>
      <c r="R1093" t="str">
        <f t="shared" si="106"/>
        <v>video games</v>
      </c>
      <c r="S1093" s="10">
        <f t="shared" si="107"/>
        <v>42440.820277777777</v>
      </c>
      <c r="T1093" s="10">
        <f t="shared" si="108"/>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3"/>
        <v>1.0500000000000001E-2</v>
      </c>
      <c r="P1094" s="6">
        <f t="shared" si="104"/>
        <v>3</v>
      </c>
      <c r="Q1094" t="str">
        <f t="shared" si="105"/>
        <v>games</v>
      </c>
      <c r="R1094" t="str">
        <f t="shared" si="106"/>
        <v>video games</v>
      </c>
      <c r="S1094" s="10">
        <f t="shared" si="107"/>
        <v>41250.025902777779</v>
      </c>
      <c r="T1094" s="10">
        <f t="shared" si="108"/>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3"/>
        <v>0.14083333333333334</v>
      </c>
      <c r="P1095" s="6">
        <f t="shared" si="104"/>
        <v>10.5625</v>
      </c>
      <c r="Q1095" t="str">
        <f t="shared" si="105"/>
        <v>games</v>
      </c>
      <c r="R1095" t="str">
        <f t="shared" si="106"/>
        <v>video games</v>
      </c>
      <c r="S1095" s="10">
        <f t="shared" si="107"/>
        <v>42396.973807870367</v>
      </c>
      <c r="T1095" s="10">
        <f t="shared" si="108"/>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3"/>
        <v>0.18300055555555556</v>
      </c>
      <c r="P1096" s="6">
        <f t="shared" si="104"/>
        <v>122.00037037037038</v>
      </c>
      <c r="Q1096" t="str">
        <f t="shared" si="105"/>
        <v>games</v>
      </c>
      <c r="R1096" t="str">
        <f t="shared" si="106"/>
        <v>video games</v>
      </c>
      <c r="S1096" s="10">
        <f t="shared" si="107"/>
        <v>40795.713344907403</v>
      </c>
      <c r="T1096" s="10">
        <f t="shared" si="108"/>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3"/>
        <v>5.0347999999999997E-2</v>
      </c>
      <c r="P1097" s="6">
        <f t="shared" si="104"/>
        <v>267.80851063829789</v>
      </c>
      <c r="Q1097" t="str">
        <f t="shared" si="105"/>
        <v>games</v>
      </c>
      <c r="R1097" t="str">
        <f t="shared" si="106"/>
        <v>video games</v>
      </c>
      <c r="S1097" s="10">
        <f t="shared" si="107"/>
        <v>41486.537268518521</v>
      </c>
      <c r="T1097" s="10">
        <f t="shared" si="108"/>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3"/>
        <v>0.17933333333333334</v>
      </c>
      <c r="P1098" s="6">
        <f t="shared" si="104"/>
        <v>74.206896551724142</v>
      </c>
      <c r="Q1098" t="str">
        <f t="shared" si="105"/>
        <v>games</v>
      </c>
      <c r="R1098" t="str">
        <f t="shared" si="106"/>
        <v>video games</v>
      </c>
      <c r="S1098" s="10">
        <f t="shared" si="107"/>
        <v>41885.51798611111</v>
      </c>
      <c r="T1098" s="10">
        <f t="shared" si="108"/>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3"/>
        <v>4.6999999999999999E-4</v>
      </c>
      <c r="P1099" s="6">
        <f t="shared" si="104"/>
        <v>6.7142857142857144</v>
      </c>
      <c r="Q1099" t="str">
        <f t="shared" si="105"/>
        <v>games</v>
      </c>
      <c r="R1099" t="str">
        <f t="shared" si="106"/>
        <v>video games</v>
      </c>
      <c r="S1099" s="10">
        <f t="shared" si="107"/>
        <v>41660.792557870373</v>
      </c>
      <c r="T1099" s="10">
        <f t="shared" si="108"/>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3"/>
        <v>7.2120000000000004E-2</v>
      </c>
      <c r="P1100" s="6">
        <f t="shared" si="104"/>
        <v>81.954545454545453</v>
      </c>
      <c r="Q1100" t="str">
        <f t="shared" si="105"/>
        <v>games</v>
      </c>
      <c r="R1100" t="str">
        <f t="shared" si="106"/>
        <v>video games</v>
      </c>
      <c r="S1100" s="10">
        <f t="shared" si="107"/>
        <v>41712.762673611112</v>
      </c>
      <c r="T1100" s="10">
        <f t="shared" si="108"/>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3"/>
        <v>5.0000000000000001E-3</v>
      </c>
      <c r="P1101" s="6">
        <f t="shared" si="104"/>
        <v>25</v>
      </c>
      <c r="Q1101" t="str">
        <f t="shared" si="105"/>
        <v>games</v>
      </c>
      <c r="R1101" t="str">
        <f t="shared" si="106"/>
        <v>video games</v>
      </c>
      <c r="S1101" s="10">
        <f t="shared" si="107"/>
        <v>42107.836435185185</v>
      </c>
      <c r="T1101" s="10">
        <f t="shared" si="108"/>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3"/>
        <v>2.5000000000000001E-2</v>
      </c>
      <c r="P1102" s="6">
        <f t="shared" si="104"/>
        <v>10</v>
      </c>
      <c r="Q1102" t="str">
        <f t="shared" si="105"/>
        <v>games</v>
      </c>
      <c r="R1102" t="str">
        <f t="shared" si="106"/>
        <v>video games</v>
      </c>
      <c r="S1102" s="10">
        <f t="shared" si="107"/>
        <v>42384.110775462963</v>
      </c>
      <c r="T1102" s="10">
        <f t="shared" si="108"/>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3"/>
        <v>4.0999999999999999E-4</v>
      </c>
      <c r="P1103" s="6">
        <f t="shared" si="104"/>
        <v>6.833333333333333</v>
      </c>
      <c r="Q1103" t="str">
        <f t="shared" si="105"/>
        <v>games</v>
      </c>
      <c r="R1103" t="str">
        <f t="shared" si="106"/>
        <v>video games</v>
      </c>
      <c r="S1103" s="10">
        <f t="shared" si="107"/>
        <v>42538.77243055556</v>
      </c>
      <c r="T1103" s="10">
        <f t="shared" si="108"/>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3"/>
        <v>5.3124999999999999E-2</v>
      </c>
      <c r="P1104" s="6">
        <f t="shared" si="104"/>
        <v>17.708333333333332</v>
      </c>
      <c r="Q1104" t="str">
        <f t="shared" si="105"/>
        <v>games</v>
      </c>
      <c r="R1104" t="str">
        <f t="shared" si="106"/>
        <v>video games</v>
      </c>
      <c r="S1104" s="10">
        <f t="shared" si="107"/>
        <v>41577.045428240745</v>
      </c>
      <c r="T1104" s="10">
        <f t="shared" si="108"/>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3"/>
        <v>1.6199999999999999E-2</v>
      </c>
      <c r="P1105" s="6">
        <f t="shared" si="104"/>
        <v>16.2</v>
      </c>
      <c r="Q1105" t="str">
        <f t="shared" si="105"/>
        <v>games</v>
      </c>
      <c r="R1105" t="str">
        <f t="shared" si="106"/>
        <v>video games</v>
      </c>
      <c r="S1105" s="10">
        <f t="shared" si="107"/>
        <v>42479.22210648148</v>
      </c>
      <c r="T1105" s="10">
        <f t="shared" si="108"/>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3"/>
        <v>4.9516666666666667E-2</v>
      </c>
      <c r="P1106" s="6">
        <f t="shared" si="104"/>
        <v>80.297297297297291</v>
      </c>
      <c r="Q1106" t="str">
        <f t="shared" si="105"/>
        <v>games</v>
      </c>
      <c r="R1106" t="str">
        <f t="shared" si="106"/>
        <v>video games</v>
      </c>
      <c r="S1106" s="10">
        <f t="shared" si="107"/>
        <v>41771.40996527778</v>
      </c>
      <c r="T1106" s="10">
        <f t="shared" si="108"/>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3"/>
        <v>1.5900000000000001E-3</v>
      </c>
      <c r="P1107" s="6">
        <f t="shared" si="104"/>
        <v>71.55</v>
      </c>
      <c r="Q1107" t="str">
        <f t="shared" si="105"/>
        <v>games</v>
      </c>
      <c r="R1107" t="str">
        <f t="shared" si="106"/>
        <v>video games</v>
      </c>
      <c r="S1107" s="10">
        <f t="shared" si="107"/>
        <v>41692.135729166665</v>
      </c>
      <c r="T1107" s="10">
        <f t="shared" si="108"/>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3"/>
        <v>0.41249999999999998</v>
      </c>
      <c r="P1108" s="6">
        <f t="shared" si="104"/>
        <v>23.571428571428573</v>
      </c>
      <c r="Q1108" t="str">
        <f t="shared" si="105"/>
        <v>games</v>
      </c>
      <c r="R1108" t="str">
        <f t="shared" si="106"/>
        <v>video games</v>
      </c>
      <c r="S1108" s="10">
        <f t="shared" si="107"/>
        <v>40973.740451388891</v>
      </c>
      <c r="T1108" s="10">
        <f t="shared" si="108"/>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3"/>
        <v>0</v>
      </c>
      <c r="P1109" s="6">
        <f t="shared" si="104"/>
        <v>0</v>
      </c>
      <c r="Q1109" t="str">
        <f t="shared" si="105"/>
        <v>games</v>
      </c>
      <c r="R1109" t="str">
        <f t="shared" si="106"/>
        <v>video games</v>
      </c>
      <c r="S1109" s="10">
        <f t="shared" si="107"/>
        <v>41813.861388888887</v>
      </c>
      <c r="T1109" s="10">
        <f t="shared" si="108"/>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3"/>
        <v>2.93E-2</v>
      </c>
      <c r="P1110" s="6">
        <f t="shared" si="104"/>
        <v>34.88095238095238</v>
      </c>
      <c r="Q1110" t="str">
        <f t="shared" si="105"/>
        <v>games</v>
      </c>
      <c r="R1110" t="str">
        <f t="shared" si="106"/>
        <v>video games</v>
      </c>
      <c r="S1110" s="10">
        <f t="shared" si="107"/>
        <v>40952.636979166666</v>
      </c>
      <c r="T1110" s="10">
        <f t="shared" si="108"/>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3"/>
        <v>4.4999999999999997E-3</v>
      </c>
      <c r="P1111" s="6">
        <f t="shared" si="104"/>
        <v>15</v>
      </c>
      <c r="Q1111" t="str">
        <f t="shared" si="105"/>
        <v>games</v>
      </c>
      <c r="R1111" t="str">
        <f t="shared" si="106"/>
        <v>video games</v>
      </c>
      <c r="S1111" s="10">
        <f t="shared" si="107"/>
        <v>42662.752199074079</v>
      </c>
      <c r="T1111" s="10">
        <f t="shared" si="108"/>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3"/>
        <v>5.1000000000000004E-3</v>
      </c>
      <c r="P1112" s="6">
        <f t="shared" si="104"/>
        <v>23.181818181818183</v>
      </c>
      <c r="Q1112" t="str">
        <f t="shared" si="105"/>
        <v>games</v>
      </c>
      <c r="R1112" t="str">
        <f t="shared" si="106"/>
        <v>video games</v>
      </c>
      <c r="S1112" s="10">
        <f t="shared" si="107"/>
        <v>41220.933124999996</v>
      </c>
      <c r="T1112" s="10">
        <f t="shared" si="108"/>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3"/>
        <v>4.0000000000000002E-4</v>
      </c>
      <c r="P1113" s="6">
        <f t="shared" si="104"/>
        <v>1</v>
      </c>
      <c r="Q1113" t="str">
        <f t="shared" si="105"/>
        <v>games</v>
      </c>
      <c r="R1113" t="str">
        <f t="shared" si="106"/>
        <v>video games</v>
      </c>
      <c r="S1113" s="10">
        <f t="shared" si="107"/>
        <v>42347.203587962969</v>
      </c>
      <c r="T1113" s="10">
        <f t="shared" si="108"/>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3"/>
        <v>0.35537409090909089</v>
      </c>
      <c r="P1114" s="6">
        <f t="shared" si="104"/>
        <v>100.23371794871794</v>
      </c>
      <c r="Q1114" t="str">
        <f t="shared" si="105"/>
        <v>games</v>
      </c>
      <c r="R1114" t="str">
        <f t="shared" si="106"/>
        <v>video games</v>
      </c>
      <c r="S1114" s="10">
        <f t="shared" si="107"/>
        <v>41963.759386574078</v>
      </c>
      <c r="T1114" s="10">
        <f t="shared" si="108"/>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3"/>
        <v>5.0000000000000001E-3</v>
      </c>
      <c r="P1115" s="6">
        <f t="shared" si="104"/>
        <v>5</v>
      </c>
      <c r="Q1115" t="str">
        <f t="shared" si="105"/>
        <v>games</v>
      </c>
      <c r="R1115" t="str">
        <f t="shared" si="106"/>
        <v>video games</v>
      </c>
      <c r="S1115" s="10">
        <f t="shared" si="107"/>
        <v>41835.977083333331</v>
      </c>
      <c r="T1115" s="10">
        <f t="shared" si="108"/>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3"/>
        <v>1.6666666666666668E-3</v>
      </c>
      <c r="P1116" s="6">
        <f t="shared" si="104"/>
        <v>3.3333333333333335</v>
      </c>
      <c r="Q1116" t="str">
        <f t="shared" si="105"/>
        <v>games</v>
      </c>
      <c r="R1116" t="str">
        <f t="shared" si="106"/>
        <v>video games</v>
      </c>
      <c r="S1116" s="10">
        <f t="shared" si="107"/>
        <v>41526.345914351856</v>
      </c>
      <c r="T1116" s="10">
        <f t="shared" si="108"/>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3"/>
        <v>1.325E-3</v>
      </c>
      <c r="P1117" s="6">
        <f t="shared" si="104"/>
        <v>13.25</v>
      </c>
      <c r="Q1117" t="str">
        <f t="shared" si="105"/>
        <v>games</v>
      </c>
      <c r="R1117" t="str">
        <f t="shared" si="106"/>
        <v>video games</v>
      </c>
      <c r="S1117" s="10">
        <f t="shared" si="107"/>
        <v>42429.695543981477</v>
      </c>
      <c r="T1117" s="10">
        <f t="shared" si="108"/>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3"/>
        <v>3.5704000000000004E-4</v>
      </c>
      <c r="P1118" s="6">
        <f t="shared" si="104"/>
        <v>17.852</v>
      </c>
      <c r="Q1118" t="str">
        <f t="shared" si="105"/>
        <v>games</v>
      </c>
      <c r="R1118" t="str">
        <f t="shared" si="106"/>
        <v>video games</v>
      </c>
      <c r="S1118" s="10">
        <f t="shared" si="107"/>
        <v>41009.847314814811</v>
      </c>
      <c r="T1118" s="10">
        <f t="shared" si="108"/>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3"/>
        <v>8.3000000000000004E-2</v>
      </c>
      <c r="P1119" s="6">
        <f t="shared" si="104"/>
        <v>10.375</v>
      </c>
      <c r="Q1119" t="str">
        <f t="shared" si="105"/>
        <v>games</v>
      </c>
      <c r="R1119" t="str">
        <f t="shared" si="106"/>
        <v>video games</v>
      </c>
      <c r="S1119" s="10">
        <f t="shared" si="107"/>
        <v>42333.598530092597</v>
      </c>
      <c r="T1119" s="10">
        <f t="shared" si="108"/>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3"/>
        <v>2.4222222222222221E-2</v>
      </c>
      <c r="P1120" s="6">
        <f t="shared" si="104"/>
        <v>36.333333333333336</v>
      </c>
      <c r="Q1120" t="str">
        <f t="shared" si="105"/>
        <v>games</v>
      </c>
      <c r="R1120" t="str">
        <f t="shared" si="106"/>
        <v>video games</v>
      </c>
      <c r="S1120" s="10">
        <f t="shared" si="107"/>
        <v>41704.16642361111</v>
      </c>
      <c r="T1120" s="10">
        <f t="shared" si="108"/>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3"/>
        <v>2.3809523809523812E-3</v>
      </c>
      <c r="P1121" s="6">
        <f t="shared" si="104"/>
        <v>5</v>
      </c>
      <c r="Q1121" t="str">
        <f t="shared" si="105"/>
        <v>games</v>
      </c>
      <c r="R1121" t="str">
        <f t="shared" si="106"/>
        <v>video games</v>
      </c>
      <c r="S1121" s="10">
        <f t="shared" si="107"/>
        <v>41722.792407407411</v>
      </c>
      <c r="T1121" s="10">
        <f t="shared" si="108"/>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3"/>
        <v>0</v>
      </c>
      <c r="P1122" s="6">
        <f t="shared" si="104"/>
        <v>0</v>
      </c>
      <c r="Q1122" t="str">
        <f t="shared" si="105"/>
        <v>games</v>
      </c>
      <c r="R1122" t="str">
        <f t="shared" si="106"/>
        <v>video games</v>
      </c>
      <c r="S1122" s="10">
        <f t="shared" si="107"/>
        <v>40799.872685185182</v>
      </c>
      <c r="T1122" s="10">
        <f t="shared" si="108"/>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3"/>
        <v>1.16E-4</v>
      </c>
      <c r="P1123" s="6">
        <f t="shared" si="104"/>
        <v>5.8</v>
      </c>
      <c r="Q1123" t="str">
        <f t="shared" si="105"/>
        <v>games</v>
      </c>
      <c r="R1123" t="str">
        <f t="shared" si="106"/>
        <v>video games</v>
      </c>
      <c r="S1123" s="10">
        <f t="shared" si="107"/>
        <v>42412.934212962966</v>
      </c>
      <c r="T1123" s="10">
        <f t="shared" si="108"/>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3"/>
        <v>0</v>
      </c>
      <c r="P1124" s="6">
        <f t="shared" si="104"/>
        <v>0</v>
      </c>
      <c r="Q1124" t="str">
        <f t="shared" si="105"/>
        <v>games</v>
      </c>
      <c r="R1124" t="str">
        <f t="shared" si="106"/>
        <v>video games</v>
      </c>
      <c r="S1124" s="10">
        <f t="shared" si="107"/>
        <v>41410.703993055555</v>
      </c>
      <c r="T1124" s="10">
        <f t="shared" si="108"/>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3"/>
        <v>2.2000000000000001E-3</v>
      </c>
      <c r="P1125" s="6">
        <f t="shared" si="104"/>
        <v>3.6666666666666665</v>
      </c>
      <c r="Q1125" t="str">
        <f t="shared" si="105"/>
        <v>games</v>
      </c>
      <c r="R1125" t="str">
        <f t="shared" si="106"/>
        <v>video games</v>
      </c>
      <c r="S1125" s="10">
        <f t="shared" si="107"/>
        <v>41718.5237037037</v>
      </c>
      <c r="T1125" s="10">
        <f t="shared" si="108"/>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3"/>
        <v>4.7222222222222223E-3</v>
      </c>
      <c r="P1126" s="6">
        <f t="shared" si="104"/>
        <v>60.714285714285715</v>
      </c>
      <c r="Q1126" t="str">
        <f t="shared" si="105"/>
        <v>games</v>
      </c>
      <c r="R1126" t="str">
        <f t="shared" si="106"/>
        <v>mobile games</v>
      </c>
      <c r="S1126" s="10">
        <f t="shared" si="107"/>
        <v>42094.667256944449</v>
      </c>
      <c r="T1126" s="10">
        <f t="shared" si="108"/>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3"/>
        <v>0</v>
      </c>
      <c r="P1127" s="6">
        <f t="shared" si="104"/>
        <v>0</v>
      </c>
      <c r="Q1127" t="str">
        <f t="shared" si="105"/>
        <v>games</v>
      </c>
      <c r="R1127" t="str">
        <f t="shared" si="106"/>
        <v>mobile games</v>
      </c>
      <c r="S1127" s="10">
        <f t="shared" si="107"/>
        <v>42212.624189814815</v>
      </c>
      <c r="T1127" s="10">
        <f t="shared" si="108"/>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3"/>
        <v>5.0000000000000001E-3</v>
      </c>
      <c r="P1128" s="6">
        <f t="shared" si="104"/>
        <v>5</v>
      </c>
      <c r="Q1128" t="str">
        <f t="shared" si="105"/>
        <v>games</v>
      </c>
      <c r="R1128" t="str">
        <f t="shared" si="106"/>
        <v>mobile games</v>
      </c>
      <c r="S1128" s="10">
        <f t="shared" si="107"/>
        <v>42535.327476851846</v>
      </c>
      <c r="T1128" s="10">
        <f t="shared" si="108"/>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3"/>
        <v>1.6714285714285713E-2</v>
      </c>
      <c r="P1129" s="6">
        <f t="shared" si="104"/>
        <v>25.434782608695652</v>
      </c>
      <c r="Q1129" t="str">
        <f t="shared" si="105"/>
        <v>games</v>
      </c>
      <c r="R1129" t="str">
        <f t="shared" si="106"/>
        <v>mobile games</v>
      </c>
      <c r="S1129" s="10">
        <f t="shared" si="107"/>
        <v>41926.854166666664</v>
      </c>
      <c r="T1129" s="10">
        <f t="shared" si="108"/>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3"/>
        <v>1E-3</v>
      </c>
      <c r="P1130" s="6">
        <f t="shared" si="104"/>
        <v>1</v>
      </c>
      <c r="Q1130" t="str">
        <f t="shared" si="105"/>
        <v>games</v>
      </c>
      <c r="R1130" t="str">
        <f t="shared" si="106"/>
        <v>mobile games</v>
      </c>
      <c r="S1130" s="10">
        <f t="shared" si="107"/>
        <v>41828.649502314816</v>
      </c>
      <c r="T1130" s="10">
        <f t="shared" si="108"/>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3"/>
        <v>1.0499999999999999E-3</v>
      </c>
      <c r="P1131" s="6">
        <f t="shared" si="104"/>
        <v>10.5</v>
      </c>
      <c r="Q1131" t="str">
        <f t="shared" si="105"/>
        <v>games</v>
      </c>
      <c r="R1131" t="str">
        <f t="shared" si="106"/>
        <v>mobile games</v>
      </c>
      <c r="S1131" s="10">
        <f t="shared" si="107"/>
        <v>42496.264965277776</v>
      </c>
      <c r="T1131" s="10">
        <f t="shared" si="108"/>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3"/>
        <v>2.2000000000000001E-3</v>
      </c>
      <c r="P1132" s="6">
        <f t="shared" si="104"/>
        <v>3.6666666666666665</v>
      </c>
      <c r="Q1132" t="str">
        <f t="shared" si="105"/>
        <v>games</v>
      </c>
      <c r="R1132" t="str">
        <f t="shared" si="106"/>
        <v>mobile games</v>
      </c>
      <c r="S1132" s="10">
        <f t="shared" si="107"/>
        <v>41908.996527777781</v>
      </c>
      <c r="T1132" s="10">
        <f t="shared" si="108"/>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3"/>
        <v>0</v>
      </c>
      <c r="P1133" s="6">
        <f t="shared" si="104"/>
        <v>0</v>
      </c>
      <c r="Q1133" t="str">
        <f t="shared" si="105"/>
        <v>games</v>
      </c>
      <c r="R1133" t="str">
        <f t="shared" si="106"/>
        <v>mobile games</v>
      </c>
      <c r="S1133" s="10">
        <f t="shared" si="107"/>
        <v>42332.908194444448</v>
      </c>
      <c r="T1133" s="10">
        <f t="shared" si="108"/>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3"/>
        <v>0.14380000000000001</v>
      </c>
      <c r="P1134" s="6">
        <f t="shared" si="104"/>
        <v>110.61538461538461</v>
      </c>
      <c r="Q1134" t="str">
        <f t="shared" si="105"/>
        <v>games</v>
      </c>
      <c r="R1134" t="str">
        <f t="shared" si="106"/>
        <v>mobile games</v>
      </c>
      <c r="S1134" s="10">
        <f t="shared" si="107"/>
        <v>42706.115405092598</v>
      </c>
      <c r="T1134" s="10">
        <f t="shared" si="108"/>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3"/>
        <v>6.6666666666666671E-3</v>
      </c>
      <c r="P1135" s="6">
        <f t="shared" si="104"/>
        <v>20</v>
      </c>
      <c r="Q1135" t="str">
        <f t="shared" si="105"/>
        <v>games</v>
      </c>
      <c r="R1135" t="str">
        <f t="shared" si="106"/>
        <v>mobile games</v>
      </c>
      <c r="S1135" s="10">
        <f t="shared" si="107"/>
        <v>41821.407187500001</v>
      </c>
      <c r="T1135" s="10">
        <f t="shared" si="108"/>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3"/>
        <v>4.0000000000000003E-5</v>
      </c>
      <c r="P1136" s="6">
        <f t="shared" si="104"/>
        <v>1</v>
      </c>
      <c r="Q1136" t="str">
        <f t="shared" si="105"/>
        <v>games</v>
      </c>
      <c r="R1136" t="str">
        <f t="shared" si="106"/>
        <v>mobile games</v>
      </c>
      <c r="S1136" s="10">
        <f t="shared" si="107"/>
        <v>41958.285046296296</v>
      </c>
      <c r="T1136" s="10">
        <f t="shared" si="108"/>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3"/>
        <v>0.05</v>
      </c>
      <c r="P1137" s="6">
        <f t="shared" si="104"/>
        <v>50</v>
      </c>
      <c r="Q1137" t="str">
        <f t="shared" si="105"/>
        <v>games</v>
      </c>
      <c r="R1137" t="str">
        <f t="shared" si="106"/>
        <v>mobile games</v>
      </c>
      <c r="S1137" s="10">
        <f t="shared" si="107"/>
        <v>42558.989513888882</v>
      </c>
      <c r="T1137" s="10">
        <f t="shared" si="108"/>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3"/>
        <v>6.4439140811455853E-2</v>
      </c>
      <c r="P1138" s="6">
        <f t="shared" si="104"/>
        <v>45</v>
      </c>
      <c r="Q1138" t="str">
        <f t="shared" si="105"/>
        <v>games</v>
      </c>
      <c r="R1138" t="str">
        <f t="shared" si="106"/>
        <v>mobile games</v>
      </c>
      <c r="S1138" s="10">
        <f t="shared" si="107"/>
        <v>42327.671631944439</v>
      </c>
      <c r="T1138" s="10">
        <f t="shared" si="108"/>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3"/>
        <v>0.39500000000000002</v>
      </c>
      <c r="P1139" s="6">
        <f t="shared" si="104"/>
        <v>253.2051282051282</v>
      </c>
      <c r="Q1139" t="str">
        <f t="shared" si="105"/>
        <v>games</v>
      </c>
      <c r="R1139" t="str">
        <f t="shared" si="106"/>
        <v>mobile games</v>
      </c>
      <c r="S1139" s="10">
        <f t="shared" si="107"/>
        <v>42453.819687499999</v>
      </c>
      <c r="T1139" s="10">
        <f t="shared" si="108"/>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3"/>
        <v>3.5714285714285713E-3</v>
      </c>
      <c r="P1140" s="6">
        <f t="shared" si="104"/>
        <v>31.25</v>
      </c>
      <c r="Q1140" t="str">
        <f t="shared" si="105"/>
        <v>games</v>
      </c>
      <c r="R1140" t="str">
        <f t="shared" si="106"/>
        <v>mobile games</v>
      </c>
      <c r="S1140" s="10">
        <f t="shared" si="107"/>
        <v>42736.9066087963</v>
      </c>
      <c r="T1140" s="10">
        <f t="shared" si="108"/>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3"/>
        <v>6.2500000000000001E-4</v>
      </c>
      <c r="P1141" s="6">
        <f t="shared" si="104"/>
        <v>5</v>
      </c>
      <c r="Q1141" t="str">
        <f t="shared" si="105"/>
        <v>games</v>
      </c>
      <c r="R1141" t="str">
        <f t="shared" si="106"/>
        <v>mobile games</v>
      </c>
      <c r="S1141" s="10">
        <f t="shared" si="107"/>
        <v>41975.347523148142</v>
      </c>
      <c r="T1141" s="10">
        <f t="shared" si="108"/>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3"/>
        <v>0</v>
      </c>
      <c r="P1142" s="6">
        <f t="shared" si="104"/>
        <v>0</v>
      </c>
      <c r="Q1142" t="str">
        <f t="shared" si="105"/>
        <v>games</v>
      </c>
      <c r="R1142" t="str">
        <f t="shared" si="106"/>
        <v>mobile games</v>
      </c>
      <c r="S1142" s="10">
        <f t="shared" si="107"/>
        <v>42192.462048611109</v>
      </c>
      <c r="T1142" s="10">
        <f t="shared" si="108"/>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3"/>
        <v>0</v>
      </c>
      <c r="P1143" s="6">
        <f t="shared" si="104"/>
        <v>0</v>
      </c>
      <c r="Q1143" t="str">
        <f t="shared" si="105"/>
        <v>games</v>
      </c>
      <c r="R1143" t="str">
        <f t="shared" si="106"/>
        <v>mobile games</v>
      </c>
      <c r="S1143" s="10">
        <f t="shared" si="107"/>
        <v>42164.699652777781</v>
      </c>
      <c r="T1143" s="10">
        <f t="shared" si="108"/>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3"/>
        <v>0</v>
      </c>
      <c r="P1144" s="6">
        <f t="shared" si="104"/>
        <v>0</v>
      </c>
      <c r="Q1144" t="str">
        <f t="shared" si="105"/>
        <v>games</v>
      </c>
      <c r="R1144" t="str">
        <f t="shared" si="106"/>
        <v>mobile games</v>
      </c>
      <c r="S1144" s="10">
        <f t="shared" si="107"/>
        <v>42022.006099537044</v>
      </c>
      <c r="T1144" s="10">
        <f t="shared" si="108"/>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3"/>
        <v>4.1333333333333335E-3</v>
      </c>
      <c r="P1145" s="6">
        <f t="shared" si="104"/>
        <v>23.25</v>
      </c>
      <c r="Q1145" t="str">
        <f t="shared" si="105"/>
        <v>games</v>
      </c>
      <c r="R1145" t="str">
        <f t="shared" si="106"/>
        <v>mobile games</v>
      </c>
      <c r="S1145" s="10">
        <f t="shared" si="107"/>
        <v>42325.19358796296</v>
      </c>
      <c r="T1145" s="10">
        <f t="shared" si="108"/>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3"/>
        <v>0</v>
      </c>
      <c r="P1146" s="6">
        <f t="shared" si="104"/>
        <v>0</v>
      </c>
      <c r="Q1146" t="str">
        <f t="shared" si="105"/>
        <v>food</v>
      </c>
      <c r="R1146" t="str">
        <f t="shared" si="106"/>
        <v>food trucks</v>
      </c>
      <c r="S1146" s="10">
        <f t="shared" si="107"/>
        <v>42093.181944444441</v>
      </c>
      <c r="T1146" s="10">
        <f t="shared" si="108"/>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3"/>
        <v>1.25E-3</v>
      </c>
      <c r="P1147" s="6">
        <f t="shared" si="104"/>
        <v>100</v>
      </c>
      <c r="Q1147" t="str">
        <f t="shared" si="105"/>
        <v>food</v>
      </c>
      <c r="R1147" t="str">
        <f t="shared" si="106"/>
        <v>food trucks</v>
      </c>
      <c r="S1147" s="10">
        <f t="shared" si="107"/>
        <v>41854.747592592597</v>
      </c>
      <c r="T1147" s="10">
        <f t="shared" si="108"/>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3"/>
        <v>8.8333333333333333E-2</v>
      </c>
      <c r="P1148" s="6">
        <f t="shared" si="104"/>
        <v>44.166666666666664</v>
      </c>
      <c r="Q1148" t="str">
        <f t="shared" si="105"/>
        <v>food</v>
      </c>
      <c r="R1148" t="str">
        <f t="shared" si="106"/>
        <v>food trucks</v>
      </c>
      <c r="S1148" s="10">
        <f t="shared" si="107"/>
        <v>41723.9533912037</v>
      </c>
      <c r="T1148" s="10">
        <f t="shared" si="108"/>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3"/>
        <v>0</v>
      </c>
      <c r="P1149" s="6">
        <f t="shared" si="104"/>
        <v>0</v>
      </c>
      <c r="Q1149" t="str">
        <f t="shared" si="105"/>
        <v>food</v>
      </c>
      <c r="R1149" t="str">
        <f t="shared" si="106"/>
        <v>food trucks</v>
      </c>
      <c r="S1149" s="10">
        <f t="shared" si="107"/>
        <v>41871.972025462965</v>
      </c>
      <c r="T1149" s="10">
        <f t="shared" si="108"/>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3"/>
        <v>4.8666666666666667E-3</v>
      </c>
      <c r="P1150" s="6">
        <f t="shared" si="104"/>
        <v>24.333333333333332</v>
      </c>
      <c r="Q1150" t="str">
        <f t="shared" si="105"/>
        <v>food</v>
      </c>
      <c r="R1150" t="str">
        <f t="shared" si="106"/>
        <v>food trucks</v>
      </c>
      <c r="S1150" s="10">
        <f t="shared" si="107"/>
        <v>42675.171076388884</v>
      </c>
      <c r="T1150" s="10">
        <f t="shared" si="108"/>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3"/>
        <v>1.5E-3</v>
      </c>
      <c r="P1151" s="6">
        <f t="shared" si="104"/>
        <v>37.5</v>
      </c>
      <c r="Q1151" t="str">
        <f t="shared" si="105"/>
        <v>food</v>
      </c>
      <c r="R1151" t="str">
        <f t="shared" si="106"/>
        <v>food trucks</v>
      </c>
      <c r="S1151" s="10">
        <f t="shared" si="107"/>
        <v>42507.71025462963</v>
      </c>
      <c r="T1151" s="10">
        <f t="shared" si="108"/>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3"/>
        <v>0.1008</v>
      </c>
      <c r="P1152" s="6">
        <f t="shared" si="104"/>
        <v>42</v>
      </c>
      <c r="Q1152" t="str">
        <f t="shared" si="105"/>
        <v>food</v>
      </c>
      <c r="R1152" t="str">
        <f t="shared" si="106"/>
        <v>food trucks</v>
      </c>
      <c r="S1152" s="10">
        <f t="shared" si="107"/>
        <v>42317.954571759255</v>
      </c>
      <c r="T1152" s="10">
        <f t="shared" si="108"/>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3"/>
        <v>0</v>
      </c>
      <c r="P1153" s="6">
        <f t="shared" si="104"/>
        <v>0</v>
      </c>
      <c r="Q1153" t="str">
        <f t="shared" si="105"/>
        <v>food</v>
      </c>
      <c r="R1153" t="str">
        <f t="shared" si="106"/>
        <v>food trucks</v>
      </c>
      <c r="S1153" s="10">
        <f t="shared" si="107"/>
        <v>42224.102581018517</v>
      </c>
      <c r="T1153" s="10">
        <f t="shared" si="108"/>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3"/>
        <v>5.6937500000000002E-2</v>
      </c>
      <c r="P1154" s="6">
        <f t="shared" si="104"/>
        <v>60.733333333333334</v>
      </c>
      <c r="Q1154" t="str">
        <f t="shared" si="105"/>
        <v>food</v>
      </c>
      <c r="R1154" t="str">
        <f t="shared" si="106"/>
        <v>food trucks</v>
      </c>
      <c r="S1154" s="10">
        <f t="shared" si="107"/>
        <v>42109.709629629629</v>
      </c>
      <c r="T1154" s="10">
        <f t="shared" si="108"/>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9">E1155/D1155</f>
        <v>6.2500000000000003E-3</v>
      </c>
      <c r="P1155" s="6">
        <f t="shared" ref="P1155:P1218" si="110">IFERROR(E1155/L1155,0)</f>
        <v>50</v>
      </c>
      <c r="Q1155" t="str">
        <f t="shared" ref="Q1155:Q1218" si="111">LEFT(N1155,SEARCH("/",N1155)-1)</f>
        <v>food</v>
      </c>
      <c r="R1155" t="str">
        <f t="shared" ref="R1155:R1218" si="112">RIGHT(N1155,LEN(N1155)-SEARCH("/",N1155))</f>
        <v>food trucks</v>
      </c>
      <c r="S1155" s="10">
        <f t="shared" ref="S1155:S1218" si="113">(((J1155/60)/60)/24+DATE(1970,1,1))</f>
        <v>42143.714178240742</v>
      </c>
      <c r="T1155" s="10">
        <f t="shared" ref="T1155:T1218" si="114">(((I1155/60)/60)/24+DATE(1970,1,1))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9"/>
        <v>6.5000000000000002E-2</v>
      </c>
      <c r="P1156" s="6">
        <f t="shared" si="110"/>
        <v>108.33333333333333</v>
      </c>
      <c r="Q1156" t="str">
        <f t="shared" si="111"/>
        <v>food</v>
      </c>
      <c r="R1156" t="str">
        <f t="shared" si="112"/>
        <v>food trucks</v>
      </c>
      <c r="S1156" s="10">
        <f t="shared" si="113"/>
        <v>42223.108865740738</v>
      </c>
      <c r="T1156" s="10">
        <f t="shared" si="114"/>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9"/>
        <v>7.5199999999999998E-3</v>
      </c>
      <c r="P1157" s="6">
        <f t="shared" si="110"/>
        <v>23.5</v>
      </c>
      <c r="Q1157" t="str">
        <f t="shared" si="111"/>
        <v>food</v>
      </c>
      <c r="R1157" t="str">
        <f t="shared" si="112"/>
        <v>food trucks</v>
      </c>
      <c r="S1157" s="10">
        <f t="shared" si="113"/>
        <v>41835.763981481483</v>
      </c>
      <c r="T1157" s="10">
        <f t="shared" si="114"/>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9"/>
        <v>0</v>
      </c>
      <c r="P1158" s="6">
        <f t="shared" si="110"/>
        <v>0</v>
      </c>
      <c r="Q1158" t="str">
        <f t="shared" si="111"/>
        <v>food</v>
      </c>
      <c r="R1158" t="str">
        <f t="shared" si="112"/>
        <v>food trucks</v>
      </c>
      <c r="S1158" s="10">
        <f t="shared" si="113"/>
        <v>42029.07131944444</v>
      </c>
      <c r="T1158" s="10">
        <f t="shared" si="114"/>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9"/>
        <v>1.5100000000000001E-2</v>
      </c>
      <c r="P1159" s="6">
        <f t="shared" si="110"/>
        <v>50.333333333333336</v>
      </c>
      <c r="Q1159" t="str">
        <f t="shared" si="111"/>
        <v>food</v>
      </c>
      <c r="R1159" t="str">
        <f t="shared" si="112"/>
        <v>food trucks</v>
      </c>
      <c r="S1159" s="10">
        <f t="shared" si="113"/>
        <v>41918.628240740742</v>
      </c>
      <c r="T1159" s="10">
        <f t="shared" si="114"/>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9"/>
        <v>4.6666666666666671E-3</v>
      </c>
      <c r="P1160" s="6">
        <f t="shared" si="110"/>
        <v>11.666666666666666</v>
      </c>
      <c r="Q1160" t="str">
        <f t="shared" si="111"/>
        <v>food</v>
      </c>
      <c r="R1160" t="str">
        <f t="shared" si="112"/>
        <v>food trucks</v>
      </c>
      <c r="S1160" s="10">
        <f t="shared" si="113"/>
        <v>41952.09175925926</v>
      </c>
      <c r="T1160" s="10">
        <f t="shared" si="114"/>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9"/>
        <v>0</v>
      </c>
      <c r="P1161" s="6">
        <f t="shared" si="110"/>
        <v>0</v>
      </c>
      <c r="Q1161" t="str">
        <f t="shared" si="111"/>
        <v>food</v>
      </c>
      <c r="R1161" t="str">
        <f t="shared" si="112"/>
        <v>food trucks</v>
      </c>
      <c r="S1161" s="10">
        <f t="shared" si="113"/>
        <v>42154.726446759261</v>
      </c>
      <c r="T1161" s="10">
        <f t="shared" si="114"/>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9"/>
        <v>3.85E-2</v>
      </c>
      <c r="P1162" s="6">
        <f t="shared" si="110"/>
        <v>60.789473684210527</v>
      </c>
      <c r="Q1162" t="str">
        <f t="shared" si="111"/>
        <v>food</v>
      </c>
      <c r="R1162" t="str">
        <f t="shared" si="112"/>
        <v>food trucks</v>
      </c>
      <c r="S1162" s="10">
        <f t="shared" si="113"/>
        <v>42061.154930555553</v>
      </c>
      <c r="T1162" s="10">
        <f t="shared" si="114"/>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9"/>
        <v>0</v>
      </c>
      <c r="P1163" s="6">
        <f t="shared" si="110"/>
        <v>0</v>
      </c>
      <c r="Q1163" t="str">
        <f t="shared" si="111"/>
        <v>food</v>
      </c>
      <c r="R1163" t="str">
        <f t="shared" si="112"/>
        <v>food trucks</v>
      </c>
      <c r="S1163" s="10">
        <f t="shared" si="113"/>
        <v>42122.629502314812</v>
      </c>
      <c r="T1163" s="10">
        <f t="shared" si="114"/>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9"/>
        <v>5.8333333333333338E-4</v>
      </c>
      <c r="P1164" s="6">
        <f t="shared" si="110"/>
        <v>17.5</v>
      </c>
      <c r="Q1164" t="str">
        <f t="shared" si="111"/>
        <v>food</v>
      </c>
      <c r="R1164" t="str">
        <f t="shared" si="112"/>
        <v>food trucks</v>
      </c>
      <c r="S1164" s="10">
        <f t="shared" si="113"/>
        <v>41876.683611111112</v>
      </c>
      <c r="T1164" s="10">
        <f t="shared" si="114"/>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9"/>
        <v>0</v>
      </c>
      <c r="P1165" s="6">
        <f t="shared" si="110"/>
        <v>0</v>
      </c>
      <c r="Q1165" t="str">
        <f t="shared" si="111"/>
        <v>food</v>
      </c>
      <c r="R1165" t="str">
        <f t="shared" si="112"/>
        <v>food trucks</v>
      </c>
      <c r="S1165" s="10">
        <f t="shared" si="113"/>
        <v>41830.723611111112</v>
      </c>
      <c r="T1165" s="10">
        <f t="shared" si="114"/>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9"/>
        <v>0</v>
      </c>
      <c r="P1166" s="6">
        <f t="shared" si="110"/>
        <v>0</v>
      </c>
      <c r="Q1166" t="str">
        <f t="shared" si="111"/>
        <v>food</v>
      </c>
      <c r="R1166" t="str">
        <f t="shared" si="112"/>
        <v>food trucks</v>
      </c>
      <c r="S1166" s="10">
        <f t="shared" si="113"/>
        <v>42509.724328703705</v>
      </c>
      <c r="T1166" s="10">
        <f t="shared" si="114"/>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9"/>
        <v>0.20705000000000001</v>
      </c>
      <c r="P1167" s="6">
        <f t="shared" si="110"/>
        <v>82.82</v>
      </c>
      <c r="Q1167" t="str">
        <f t="shared" si="111"/>
        <v>food</v>
      </c>
      <c r="R1167" t="str">
        <f t="shared" si="112"/>
        <v>food trucks</v>
      </c>
      <c r="S1167" s="10">
        <f t="shared" si="113"/>
        <v>41792.214467592588</v>
      </c>
      <c r="T1167" s="10">
        <f t="shared" si="114"/>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9"/>
        <v>0.19139999999999999</v>
      </c>
      <c r="P1168" s="6">
        <f t="shared" si="110"/>
        <v>358.875</v>
      </c>
      <c r="Q1168" t="str">
        <f t="shared" si="111"/>
        <v>food</v>
      </c>
      <c r="R1168" t="str">
        <f t="shared" si="112"/>
        <v>food trucks</v>
      </c>
      <c r="S1168" s="10">
        <f t="shared" si="113"/>
        <v>42150.485439814816</v>
      </c>
      <c r="T1168" s="10">
        <f t="shared" si="114"/>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9"/>
        <v>1.6316666666666667E-2</v>
      </c>
      <c r="P1169" s="6">
        <f t="shared" si="110"/>
        <v>61.1875</v>
      </c>
      <c r="Q1169" t="str">
        <f t="shared" si="111"/>
        <v>food</v>
      </c>
      <c r="R1169" t="str">
        <f t="shared" si="112"/>
        <v>food trucks</v>
      </c>
      <c r="S1169" s="10">
        <f t="shared" si="113"/>
        <v>41863.734895833331</v>
      </c>
      <c r="T1169" s="10">
        <f t="shared" si="114"/>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9"/>
        <v>5.6666666666666664E-2</v>
      </c>
      <c r="P1170" s="6">
        <f t="shared" si="110"/>
        <v>340</v>
      </c>
      <c r="Q1170" t="str">
        <f t="shared" si="111"/>
        <v>food</v>
      </c>
      <c r="R1170" t="str">
        <f t="shared" si="112"/>
        <v>food trucks</v>
      </c>
      <c r="S1170" s="10">
        <f t="shared" si="113"/>
        <v>42605.053993055553</v>
      </c>
      <c r="T1170" s="10">
        <f t="shared" si="114"/>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9"/>
        <v>1.6999999999999999E-3</v>
      </c>
      <c r="P1171" s="6">
        <f t="shared" si="110"/>
        <v>5.666666666666667</v>
      </c>
      <c r="Q1171" t="str">
        <f t="shared" si="111"/>
        <v>food</v>
      </c>
      <c r="R1171" t="str">
        <f t="shared" si="112"/>
        <v>food trucks</v>
      </c>
      <c r="S1171" s="10">
        <f t="shared" si="113"/>
        <v>42027.353738425925</v>
      </c>
      <c r="T1171" s="10">
        <f t="shared" si="114"/>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9"/>
        <v>4.0000000000000001E-3</v>
      </c>
      <c r="P1172" s="6">
        <f t="shared" si="110"/>
        <v>50</v>
      </c>
      <c r="Q1172" t="str">
        <f t="shared" si="111"/>
        <v>food</v>
      </c>
      <c r="R1172" t="str">
        <f t="shared" si="112"/>
        <v>food trucks</v>
      </c>
      <c r="S1172" s="10">
        <f t="shared" si="113"/>
        <v>42124.893182870372</v>
      </c>
      <c r="T1172" s="10">
        <f t="shared" si="114"/>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9"/>
        <v>1E-3</v>
      </c>
      <c r="P1173" s="6">
        <f t="shared" si="110"/>
        <v>25</v>
      </c>
      <c r="Q1173" t="str">
        <f t="shared" si="111"/>
        <v>food</v>
      </c>
      <c r="R1173" t="str">
        <f t="shared" si="112"/>
        <v>food trucks</v>
      </c>
      <c r="S1173" s="10">
        <f t="shared" si="113"/>
        <v>41938.804710648146</v>
      </c>
      <c r="T1173" s="10">
        <f t="shared" si="114"/>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9"/>
        <v>0</v>
      </c>
      <c r="P1174" s="6">
        <f t="shared" si="110"/>
        <v>0</v>
      </c>
      <c r="Q1174" t="str">
        <f t="shared" si="111"/>
        <v>food</v>
      </c>
      <c r="R1174" t="str">
        <f t="shared" si="112"/>
        <v>food trucks</v>
      </c>
      <c r="S1174" s="10">
        <f t="shared" si="113"/>
        <v>41841.682314814818</v>
      </c>
      <c r="T1174" s="10">
        <f t="shared" si="114"/>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9"/>
        <v>2.4000000000000001E-4</v>
      </c>
      <c r="P1175" s="6">
        <f t="shared" si="110"/>
        <v>30</v>
      </c>
      <c r="Q1175" t="str">
        <f t="shared" si="111"/>
        <v>food</v>
      </c>
      <c r="R1175" t="str">
        <f t="shared" si="112"/>
        <v>food trucks</v>
      </c>
      <c r="S1175" s="10">
        <f t="shared" si="113"/>
        <v>42184.185844907406</v>
      </c>
      <c r="T1175" s="10">
        <f t="shared" si="114"/>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9"/>
        <v>5.906666666666667E-2</v>
      </c>
      <c r="P1176" s="6">
        <f t="shared" si="110"/>
        <v>46.631578947368418</v>
      </c>
      <c r="Q1176" t="str">
        <f t="shared" si="111"/>
        <v>food</v>
      </c>
      <c r="R1176" t="str">
        <f t="shared" si="112"/>
        <v>food trucks</v>
      </c>
      <c r="S1176" s="10">
        <f t="shared" si="113"/>
        <v>42468.84174768519</v>
      </c>
      <c r="T1176" s="10">
        <f t="shared" si="114"/>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9"/>
        <v>2.9250000000000002E-2</v>
      </c>
      <c r="P1177" s="6">
        <f t="shared" si="110"/>
        <v>65</v>
      </c>
      <c r="Q1177" t="str">
        <f t="shared" si="111"/>
        <v>food</v>
      </c>
      <c r="R1177" t="str">
        <f t="shared" si="112"/>
        <v>food trucks</v>
      </c>
      <c r="S1177" s="10">
        <f t="shared" si="113"/>
        <v>42170.728460648148</v>
      </c>
      <c r="T1177" s="10">
        <f t="shared" si="114"/>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9"/>
        <v>5.7142857142857142E-5</v>
      </c>
      <c r="P1178" s="6">
        <f t="shared" si="110"/>
        <v>10</v>
      </c>
      <c r="Q1178" t="str">
        <f t="shared" si="111"/>
        <v>food</v>
      </c>
      <c r="R1178" t="str">
        <f t="shared" si="112"/>
        <v>food trucks</v>
      </c>
      <c r="S1178" s="10">
        <f t="shared" si="113"/>
        <v>42746.019652777773</v>
      </c>
      <c r="T1178" s="10">
        <f t="shared" si="114"/>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9"/>
        <v>0</v>
      </c>
      <c r="P1179" s="6">
        <f t="shared" si="110"/>
        <v>0</v>
      </c>
      <c r="Q1179" t="str">
        <f t="shared" si="111"/>
        <v>food</v>
      </c>
      <c r="R1179" t="str">
        <f t="shared" si="112"/>
        <v>food trucks</v>
      </c>
      <c r="S1179" s="10">
        <f t="shared" si="113"/>
        <v>41897.660833333335</v>
      </c>
      <c r="T1179" s="10">
        <f t="shared" si="114"/>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9"/>
        <v>6.666666666666667E-5</v>
      </c>
      <c r="P1180" s="6">
        <f t="shared" si="110"/>
        <v>5</v>
      </c>
      <c r="Q1180" t="str">
        <f t="shared" si="111"/>
        <v>food</v>
      </c>
      <c r="R1180" t="str">
        <f t="shared" si="112"/>
        <v>food trucks</v>
      </c>
      <c r="S1180" s="10">
        <f t="shared" si="113"/>
        <v>41837.905694444446</v>
      </c>
      <c r="T1180" s="10">
        <f t="shared" si="114"/>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9"/>
        <v>5.3333333333333337E-2</v>
      </c>
      <c r="P1181" s="6">
        <f t="shared" si="110"/>
        <v>640</v>
      </c>
      <c r="Q1181" t="str">
        <f t="shared" si="111"/>
        <v>food</v>
      </c>
      <c r="R1181" t="str">
        <f t="shared" si="112"/>
        <v>food trucks</v>
      </c>
      <c r="S1181" s="10">
        <f t="shared" si="113"/>
        <v>42275.720219907409</v>
      </c>
      <c r="T1181" s="10">
        <f t="shared" si="114"/>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9"/>
        <v>0.11749999999999999</v>
      </c>
      <c r="P1182" s="6">
        <f t="shared" si="110"/>
        <v>69.117647058823536</v>
      </c>
      <c r="Q1182" t="str">
        <f t="shared" si="111"/>
        <v>food</v>
      </c>
      <c r="R1182" t="str">
        <f t="shared" si="112"/>
        <v>food trucks</v>
      </c>
      <c r="S1182" s="10">
        <f t="shared" si="113"/>
        <v>41781.806875000002</v>
      </c>
      <c r="T1182" s="10">
        <f t="shared" si="114"/>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9"/>
        <v>8.0000000000000007E-5</v>
      </c>
      <c r="P1183" s="6">
        <f t="shared" si="110"/>
        <v>1.3333333333333333</v>
      </c>
      <c r="Q1183" t="str">
        <f t="shared" si="111"/>
        <v>food</v>
      </c>
      <c r="R1183" t="str">
        <f t="shared" si="112"/>
        <v>food trucks</v>
      </c>
      <c r="S1183" s="10">
        <f t="shared" si="113"/>
        <v>42034.339363425926</v>
      </c>
      <c r="T1183" s="10">
        <f t="shared" si="114"/>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9"/>
        <v>4.2000000000000003E-2</v>
      </c>
      <c r="P1184" s="6">
        <f t="shared" si="110"/>
        <v>10.5</v>
      </c>
      <c r="Q1184" t="str">
        <f t="shared" si="111"/>
        <v>food</v>
      </c>
      <c r="R1184" t="str">
        <f t="shared" si="112"/>
        <v>food trucks</v>
      </c>
      <c r="S1184" s="10">
        <f t="shared" si="113"/>
        <v>42728.827407407407</v>
      </c>
      <c r="T1184" s="10">
        <f t="shared" si="114"/>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9"/>
        <v>0.04</v>
      </c>
      <c r="P1185" s="6">
        <f t="shared" si="110"/>
        <v>33.333333333333336</v>
      </c>
      <c r="Q1185" t="str">
        <f t="shared" si="111"/>
        <v>food</v>
      </c>
      <c r="R1185" t="str">
        <f t="shared" si="112"/>
        <v>food trucks</v>
      </c>
      <c r="S1185" s="10">
        <f t="shared" si="113"/>
        <v>42656.86137731481</v>
      </c>
      <c r="T1185" s="10">
        <f t="shared" si="114"/>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9"/>
        <v>1.0493636363636363</v>
      </c>
      <c r="P1186" s="6">
        <f t="shared" si="110"/>
        <v>61.562666666666665</v>
      </c>
      <c r="Q1186" t="str">
        <f t="shared" si="111"/>
        <v>photography</v>
      </c>
      <c r="R1186" t="str">
        <f t="shared" si="112"/>
        <v>photobooks</v>
      </c>
      <c r="S1186" s="10">
        <f t="shared" si="113"/>
        <v>42741.599664351852</v>
      </c>
      <c r="T1186" s="10">
        <f t="shared" si="114"/>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9"/>
        <v>1.0544</v>
      </c>
      <c r="P1187" s="6">
        <f t="shared" si="110"/>
        <v>118.73873873873873</v>
      </c>
      <c r="Q1187" t="str">
        <f t="shared" si="111"/>
        <v>photography</v>
      </c>
      <c r="R1187" t="str">
        <f t="shared" si="112"/>
        <v>photobooks</v>
      </c>
      <c r="S1187" s="10">
        <f t="shared" si="113"/>
        <v>42130.865150462967</v>
      </c>
      <c r="T1187" s="10">
        <f t="shared" si="114"/>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9"/>
        <v>1.0673333333333332</v>
      </c>
      <c r="P1188" s="6">
        <f t="shared" si="110"/>
        <v>65.081300813008127</v>
      </c>
      <c r="Q1188" t="str">
        <f t="shared" si="111"/>
        <v>photography</v>
      </c>
      <c r="R1188" t="str">
        <f t="shared" si="112"/>
        <v>photobooks</v>
      </c>
      <c r="S1188" s="10">
        <f t="shared" si="113"/>
        <v>42123.86336805555</v>
      </c>
      <c r="T1188" s="10">
        <f t="shared" si="114"/>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9"/>
        <v>1.0412571428571429</v>
      </c>
      <c r="P1189" s="6">
        <f t="shared" si="110"/>
        <v>130.15714285714284</v>
      </c>
      <c r="Q1189" t="str">
        <f t="shared" si="111"/>
        <v>photography</v>
      </c>
      <c r="R1189" t="str">
        <f t="shared" si="112"/>
        <v>photobooks</v>
      </c>
      <c r="S1189" s="10">
        <f t="shared" si="113"/>
        <v>42109.894942129627</v>
      </c>
      <c r="T1189" s="10">
        <f t="shared" si="114"/>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9"/>
        <v>1.6054999999999999</v>
      </c>
      <c r="P1190" s="6">
        <f t="shared" si="110"/>
        <v>37.776470588235291</v>
      </c>
      <c r="Q1190" t="str">
        <f t="shared" si="111"/>
        <v>photography</v>
      </c>
      <c r="R1190" t="str">
        <f t="shared" si="112"/>
        <v>photobooks</v>
      </c>
      <c r="S1190" s="10">
        <f t="shared" si="113"/>
        <v>42711.700694444444</v>
      </c>
      <c r="T1190" s="10">
        <f t="shared" si="114"/>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9"/>
        <v>1.0777777777777777</v>
      </c>
      <c r="P1191" s="6">
        <f t="shared" si="110"/>
        <v>112.79069767441861</v>
      </c>
      <c r="Q1191" t="str">
        <f t="shared" si="111"/>
        <v>photography</v>
      </c>
      <c r="R1191" t="str">
        <f t="shared" si="112"/>
        <v>photobooks</v>
      </c>
      <c r="S1191" s="10">
        <f t="shared" si="113"/>
        <v>42529.979108796295</v>
      </c>
      <c r="T1191" s="10">
        <f t="shared" si="114"/>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9"/>
        <v>1.35</v>
      </c>
      <c r="P1192" s="6">
        <f t="shared" si="110"/>
        <v>51.92307692307692</v>
      </c>
      <c r="Q1192" t="str">
        <f t="shared" si="111"/>
        <v>photography</v>
      </c>
      <c r="R1192" t="str">
        <f t="shared" si="112"/>
        <v>photobooks</v>
      </c>
      <c r="S1192" s="10">
        <f t="shared" si="113"/>
        <v>41852.665798611109</v>
      </c>
      <c r="T1192" s="10">
        <f t="shared" si="114"/>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9"/>
        <v>1.0907407407407408</v>
      </c>
      <c r="P1193" s="6">
        <f t="shared" si="110"/>
        <v>89.242424242424249</v>
      </c>
      <c r="Q1193" t="str">
        <f t="shared" si="111"/>
        <v>photography</v>
      </c>
      <c r="R1193" t="str">
        <f t="shared" si="112"/>
        <v>photobooks</v>
      </c>
      <c r="S1193" s="10">
        <f t="shared" si="113"/>
        <v>42419.603703703702</v>
      </c>
      <c r="T1193" s="10">
        <f t="shared" si="114"/>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9"/>
        <v>2.9</v>
      </c>
      <c r="P1194" s="6">
        <f t="shared" si="110"/>
        <v>19.333333333333332</v>
      </c>
      <c r="Q1194" t="str">
        <f t="shared" si="111"/>
        <v>photography</v>
      </c>
      <c r="R1194" t="str">
        <f t="shared" si="112"/>
        <v>photobooks</v>
      </c>
      <c r="S1194" s="10">
        <f t="shared" si="113"/>
        <v>42747.506689814814</v>
      </c>
      <c r="T1194" s="10">
        <f t="shared" si="114"/>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9"/>
        <v>1.0395714285714286</v>
      </c>
      <c r="P1195" s="6">
        <f t="shared" si="110"/>
        <v>79.967032967032964</v>
      </c>
      <c r="Q1195" t="str">
        <f t="shared" si="111"/>
        <v>photography</v>
      </c>
      <c r="R1195" t="str">
        <f t="shared" si="112"/>
        <v>photobooks</v>
      </c>
      <c r="S1195" s="10">
        <f t="shared" si="113"/>
        <v>42409.776076388895</v>
      </c>
      <c r="T1195" s="10">
        <f t="shared" si="114"/>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9"/>
        <v>3.2223999999999999</v>
      </c>
      <c r="P1196" s="6">
        <f t="shared" si="110"/>
        <v>56.414565826330531</v>
      </c>
      <c r="Q1196" t="str">
        <f t="shared" si="111"/>
        <v>photography</v>
      </c>
      <c r="R1196" t="str">
        <f t="shared" si="112"/>
        <v>photobooks</v>
      </c>
      <c r="S1196" s="10">
        <f t="shared" si="113"/>
        <v>42072.488182870366</v>
      </c>
      <c r="T1196" s="10">
        <f t="shared" si="114"/>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9"/>
        <v>1.35</v>
      </c>
      <c r="P1197" s="6">
        <f t="shared" si="110"/>
        <v>79.411764705882348</v>
      </c>
      <c r="Q1197" t="str">
        <f t="shared" si="111"/>
        <v>photography</v>
      </c>
      <c r="R1197" t="str">
        <f t="shared" si="112"/>
        <v>photobooks</v>
      </c>
      <c r="S1197" s="10">
        <f t="shared" si="113"/>
        <v>42298.34783564815</v>
      </c>
      <c r="T1197" s="10">
        <f t="shared" si="114"/>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9"/>
        <v>2.6991034482758622</v>
      </c>
      <c r="P1198" s="6">
        <f t="shared" si="110"/>
        <v>76.439453125</v>
      </c>
      <c r="Q1198" t="str">
        <f t="shared" si="111"/>
        <v>photography</v>
      </c>
      <c r="R1198" t="str">
        <f t="shared" si="112"/>
        <v>photobooks</v>
      </c>
      <c r="S1198" s="10">
        <f t="shared" si="113"/>
        <v>42326.818738425922</v>
      </c>
      <c r="T1198" s="10">
        <f t="shared" si="114"/>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9"/>
        <v>2.5329333333333333</v>
      </c>
      <c r="P1199" s="6">
        <f t="shared" si="110"/>
        <v>121</v>
      </c>
      <c r="Q1199" t="str">
        <f t="shared" si="111"/>
        <v>photography</v>
      </c>
      <c r="R1199" t="str">
        <f t="shared" si="112"/>
        <v>photobooks</v>
      </c>
      <c r="S1199" s="10">
        <f t="shared" si="113"/>
        <v>42503.66474537037</v>
      </c>
      <c r="T1199" s="10">
        <f t="shared" si="114"/>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9"/>
        <v>2.6059999999999999</v>
      </c>
      <c r="P1200" s="6">
        <f t="shared" si="110"/>
        <v>54.616766467065865</v>
      </c>
      <c r="Q1200" t="str">
        <f t="shared" si="111"/>
        <v>photography</v>
      </c>
      <c r="R1200" t="str">
        <f t="shared" si="112"/>
        <v>photobooks</v>
      </c>
      <c r="S1200" s="10">
        <f t="shared" si="113"/>
        <v>42333.619050925925</v>
      </c>
      <c r="T1200" s="10">
        <f t="shared" si="114"/>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9"/>
        <v>1.0131677953348381</v>
      </c>
      <c r="P1201" s="6">
        <f t="shared" si="110"/>
        <v>299.22222222222223</v>
      </c>
      <c r="Q1201" t="str">
        <f t="shared" si="111"/>
        <v>photography</v>
      </c>
      <c r="R1201" t="str">
        <f t="shared" si="112"/>
        <v>photobooks</v>
      </c>
      <c r="S1201" s="10">
        <f t="shared" si="113"/>
        <v>42161.770833333328</v>
      </c>
      <c r="T1201" s="10">
        <f t="shared" si="114"/>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9"/>
        <v>1.2560416666666667</v>
      </c>
      <c r="P1202" s="6">
        <f t="shared" si="110"/>
        <v>58.533980582524272</v>
      </c>
      <c r="Q1202" t="str">
        <f t="shared" si="111"/>
        <v>photography</v>
      </c>
      <c r="R1202" t="str">
        <f t="shared" si="112"/>
        <v>photobooks</v>
      </c>
      <c r="S1202" s="10">
        <f t="shared" si="113"/>
        <v>42089.477500000001</v>
      </c>
      <c r="T1202" s="10">
        <f t="shared" si="114"/>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9"/>
        <v>1.0243783333333334</v>
      </c>
      <c r="P1203" s="6">
        <f t="shared" si="110"/>
        <v>55.371801801801809</v>
      </c>
      <c r="Q1203" t="str">
        <f t="shared" si="111"/>
        <v>photography</v>
      </c>
      <c r="R1203" t="str">
        <f t="shared" si="112"/>
        <v>photobooks</v>
      </c>
      <c r="S1203" s="10">
        <f t="shared" si="113"/>
        <v>42536.60701388889</v>
      </c>
      <c r="T1203" s="10">
        <f t="shared" si="114"/>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9"/>
        <v>1.99244</v>
      </c>
      <c r="P1204" s="6">
        <f t="shared" si="110"/>
        <v>183.80442804428046</v>
      </c>
      <c r="Q1204" t="str">
        <f t="shared" si="111"/>
        <v>photography</v>
      </c>
      <c r="R1204" t="str">
        <f t="shared" si="112"/>
        <v>photobooks</v>
      </c>
      <c r="S1204" s="10">
        <f t="shared" si="113"/>
        <v>42152.288819444439</v>
      </c>
      <c r="T1204" s="10">
        <f t="shared" si="114"/>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9"/>
        <v>1.0245398773006136</v>
      </c>
      <c r="P1205" s="6">
        <f t="shared" si="110"/>
        <v>165.34653465346534</v>
      </c>
      <c r="Q1205" t="str">
        <f t="shared" si="111"/>
        <v>photography</v>
      </c>
      <c r="R1205" t="str">
        <f t="shared" si="112"/>
        <v>photobooks</v>
      </c>
      <c r="S1205" s="10">
        <f t="shared" si="113"/>
        <v>42125.614895833336</v>
      </c>
      <c r="T1205" s="10">
        <f t="shared" si="114"/>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9"/>
        <v>1.0294615384615384</v>
      </c>
      <c r="P1206" s="6">
        <f t="shared" si="110"/>
        <v>234.78947368421052</v>
      </c>
      <c r="Q1206" t="str">
        <f t="shared" si="111"/>
        <v>photography</v>
      </c>
      <c r="R1206" t="str">
        <f t="shared" si="112"/>
        <v>photobooks</v>
      </c>
      <c r="S1206" s="10">
        <f t="shared" si="113"/>
        <v>42297.748067129629</v>
      </c>
      <c r="T1206" s="10">
        <f t="shared" si="114"/>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9"/>
        <v>1.0086153846153847</v>
      </c>
      <c r="P1207" s="6">
        <f t="shared" si="110"/>
        <v>211.48387096774192</v>
      </c>
      <c r="Q1207" t="str">
        <f t="shared" si="111"/>
        <v>photography</v>
      </c>
      <c r="R1207" t="str">
        <f t="shared" si="112"/>
        <v>photobooks</v>
      </c>
      <c r="S1207" s="10">
        <f t="shared" si="113"/>
        <v>42138.506377314814</v>
      </c>
      <c r="T1207" s="10">
        <f t="shared" si="114"/>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9"/>
        <v>1.1499999999999999</v>
      </c>
      <c r="P1208" s="6">
        <f t="shared" si="110"/>
        <v>32.34375</v>
      </c>
      <c r="Q1208" t="str">
        <f t="shared" si="111"/>
        <v>photography</v>
      </c>
      <c r="R1208" t="str">
        <f t="shared" si="112"/>
        <v>photobooks</v>
      </c>
      <c r="S1208" s="10">
        <f t="shared" si="113"/>
        <v>42772.776076388895</v>
      </c>
      <c r="T1208" s="10">
        <f t="shared" si="114"/>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9"/>
        <v>1.0416766467065868</v>
      </c>
      <c r="P1209" s="6">
        <f t="shared" si="110"/>
        <v>123.37588652482269</v>
      </c>
      <c r="Q1209" t="str">
        <f t="shared" si="111"/>
        <v>photography</v>
      </c>
      <c r="R1209" t="str">
        <f t="shared" si="112"/>
        <v>photobooks</v>
      </c>
      <c r="S1209" s="10">
        <f t="shared" si="113"/>
        <v>42430.430243055554</v>
      </c>
      <c r="T1209" s="10">
        <f t="shared" si="114"/>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9"/>
        <v>1.5529999999999999</v>
      </c>
      <c r="P1210" s="6">
        <f t="shared" si="110"/>
        <v>207.06666666666666</v>
      </c>
      <c r="Q1210" t="str">
        <f t="shared" si="111"/>
        <v>photography</v>
      </c>
      <c r="R1210" t="str">
        <f t="shared" si="112"/>
        <v>photobooks</v>
      </c>
      <c r="S1210" s="10">
        <f t="shared" si="113"/>
        <v>42423.709074074075</v>
      </c>
      <c r="T1210" s="10">
        <f t="shared" si="114"/>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9"/>
        <v>1.06</v>
      </c>
      <c r="P1211" s="6">
        <f t="shared" si="110"/>
        <v>138.2608695652174</v>
      </c>
      <c r="Q1211" t="str">
        <f t="shared" si="111"/>
        <v>photography</v>
      </c>
      <c r="R1211" t="str">
        <f t="shared" si="112"/>
        <v>photobooks</v>
      </c>
      <c r="S1211" s="10">
        <f t="shared" si="113"/>
        <v>42761.846122685187</v>
      </c>
      <c r="T1211" s="10">
        <f t="shared" si="114"/>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9"/>
        <v>2.5431499999999998</v>
      </c>
      <c r="P1212" s="6">
        <f t="shared" si="110"/>
        <v>493.81553398058253</v>
      </c>
      <c r="Q1212" t="str">
        <f t="shared" si="111"/>
        <v>photography</v>
      </c>
      <c r="R1212" t="str">
        <f t="shared" si="112"/>
        <v>photobooks</v>
      </c>
      <c r="S1212" s="10">
        <f t="shared" si="113"/>
        <v>42132.941805555558</v>
      </c>
      <c r="T1212" s="10">
        <f t="shared" si="114"/>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9"/>
        <v>1.0109999999999999</v>
      </c>
      <c r="P1213" s="6">
        <f t="shared" si="110"/>
        <v>168.5</v>
      </c>
      <c r="Q1213" t="str">
        <f t="shared" si="111"/>
        <v>photography</v>
      </c>
      <c r="R1213" t="str">
        <f t="shared" si="112"/>
        <v>photobooks</v>
      </c>
      <c r="S1213" s="10">
        <f t="shared" si="113"/>
        <v>42515.866446759261</v>
      </c>
      <c r="T1213" s="10">
        <f t="shared" si="114"/>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9"/>
        <v>1.2904</v>
      </c>
      <c r="P1214" s="6">
        <f t="shared" si="110"/>
        <v>38.867469879518069</v>
      </c>
      <c r="Q1214" t="str">
        <f t="shared" si="111"/>
        <v>photography</v>
      </c>
      <c r="R1214" t="str">
        <f t="shared" si="112"/>
        <v>photobooks</v>
      </c>
      <c r="S1214" s="10">
        <f t="shared" si="113"/>
        <v>42318.950173611112</v>
      </c>
      <c r="T1214" s="10">
        <f t="shared" si="114"/>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9"/>
        <v>1.0223076923076924</v>
      </c>
      <c r="P1215" s="6">
        <f t="shared" si="110"/>
        <v>61.527777777777779</v>
      </c>
      <c r="Q1215" t="str">
        <f t="shared" si="111"/>
        <v>photography</v>
      </c>
      <c r="R1215" t="str">
        <f t="shared" si="112"/>
        <v>photobooks</v>
      </c>
      <c r="S1215" s="10">
        <f t="shared" si="113"/>
        <v>42731.755787037036</v>
      </c>
      <c r="T1215" s="10">
        <f t="shared" si="114"/>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9"/>
        <v>1.3180000000000001</v>
      </c>
      <c r="P1216" s="6">
        <f t="shared" si="110"/>
        <v>105.44</v>
      </c>
      <c r="Q1216" t="str">
        <f t="shared" si="111"/>
        <v>photography</v>
      </c>
      <c r="R1216" t="str">
        <f t="shared" si="112"/>
        <v>photobooks</v>
      </c>
      <c r="S1216" s="10">
        <f t="shared" si="113"/>
        <v>42104.840335648143</v>
      </c>
      <c r="T1216" s="10">
        <f t="shared" si="114"/>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9"/>
        <v>7.8608020000000005</v>
      </c>
      <c r="P1217" s="6">
        <f t="shared" si="110"/>
        <v>71.592003642987251</v>
      </c>
      <c r="Q1217" t="str">
        <f t="shared" si="111"/>
        <v>photography</v>
      </c>
      <c r="R1217" t="str">
        <f t="shared" si="112"/>
        <v>photobooks</v>
      </c>
      <c r="S1217" s="10">
        <f t="shared" si="113"/>
        <v>41759.923101851848</v>
      </c>
      <c r="T1217" s="10">
        <f t="shared" si="114"/>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9"/>
        <v>1.4570000000000001</v>
      </c>
      <c r="P1218" s="6">
        <f t="shared" si="110"/>
        <v>91.882882882882882</v>
      </c>
      <c r="Q1218" t="str">
        <f t="shared" si="111"/>
        <v>photography</v>
      </c>
      <c r="R1218" t="str">
        <f t="shared" si="112"/>
        <v>photobooks</v>
      </c>
      <c r="S1218" s="10">
        <f t="shared" si="113"/>
        <v>42247.616400462968</v>
      </c>
      <c r="T1218" s="10">
        <f t="shared" si="114"/>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5">E1219/D1219</f>
        <v>1.026</v>
      </c>
      <c r="P1219" s="6">
        <f t="shared" ref="P1219:P1282" si="116">IFERROR(E1219/L1219,0)</f>
        <v>148.57377049180329</v>
      </c>
      <c r="Q1219" t="str">
        <f t="shared" ref="Q1219:Q1282" si="117">LEFT(N1219,SEARCH("/",N1219)-1)</f>
        <v>photography</v>
      </c>
      <c r="R1219" t="str">
        <f t="shared" ref="R1219:R1282" si="118">RIGHT(N1219,LEN(N1219)-SEARCH("/",N1219))</f>
        <v>photobooks</v>
      </c>
      <c r="S1219" s="10">
        <f t="shared" ref="S1219:S1282" si="119">(((J1219/60)/60)/24+DATE(1970,1,1))</f>
        <v>42535.809490740736</v>
      </c>
      <c r="T1219" s="10">
        <f t="shared" ref="T1219:T1282" si="120">(((I1219/60)/60)/24+DATE(1970,1,1))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5"/>
        <v>1.7227777777777777</v>
      </c>
      <c r="P1220" s="6">
        <f t="shared" si="116"/>
        <v>174.2134831460674</v>
      </c>
      <c r="Q1220" t="str">
        <f t="shared" si="117"/>
        <v>photography</v>
      </c>
      <c r="R1220" t="str">
        <f t="shared" si="118"/>
        <v>photobooks</v>
      </c>
      <c r="S1220" s="10">
        <f t="shared" si="119"/>
        <v>42278.662037037036</v>
      </c>
      <c r="T1220" s="10">
        <f t="shared" si="120"/>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5"/>
        <v>1.5916819571865444</v>
      </c>
      <c r="P1221" s="6">
        <f t="shared" si="116"/>
        <v>102.86166007905139</v>
      </c>
      <c r="Q1221" t="str">
        <f t="shared" si="117"/>
        <v>photography</v>
      </c>
      <c r="R1221" t="str">
        <f t="shared" si="118"/>
        <v>photobooks</v>
      </c>
      <c r="S1221" s="10">
        <f t="shared" si="119"/>
        <v>42633.461956018517</v>
      </c>
      <c r="T1221" s="10">
        <f t="shared" si="120"/>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5"/>
        <v>1.0376666666666667</v>
      </c>
      <c r="P1222" s="6">
        <f t="shared" si="116"/>
        <v>111.17857142857143</v>
      </c>
      <c r="Q1222" t="str">
        <f t="shared" si="117"/>
        <v>photography</v>
      </c>
      <c r="R1222" t="str">
        <f t="shared" si="118"/>
        <v>photobooks</v>
      </c>
      <c r="S1222" s="10">
        <f t="shared" si="119"/>
        <v>42211.628611111111</v>
      </c>
      <c r="T1222" s="10">
        <f t="shared" si="120"/>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5"/>
        <v>1.1140954545454547</v>
      </c>
      <c r="P1223" s="6">
        <f t="shared" si="116"/>
        <v>23.796213592233013</v>
      </c>
      <c r="Q1223" t="str">
        <f t="shared" si="117"/>
        <v>photography</v>
      </c>
      <c r="R1223" t="str">
        <f t="shared" si="118"/>
        <v>photobooks</v>
      </c>
      <c r="S1223" s="10">
        <f t="shared" si="119"/>
        <v>42680.47555555556</v>
      </c>
      <c r="T1223" s="10">
        <f t="shared" si="120"/>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5"/>
        <v>2.80375</v>
      </c>
      <c r="P1224" s="6">
        <f t="shared" si="116"/>
        <v>81.268115942028984</v>
      </c>
      <c r="Q1224" t="str">
        <f t="shared" si="117"/>
        <v>photography</v>
      </c>
      <c r="R1224" t="str">
        <f t="shared" si="118"/>
        <v>photobooks</v>
      </c>
      <c r="S1224" s="10">
        <f t="shared" si="119"/>
        <v>42430.720451388886</v>
      </c>
      <c r="T1224" s="10">
        <f t="shared" si="120"/>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5"/>
        <v>1.1210606060606061</v>
      </c>
      <c r="P1225" s="6">
        <f t="shared" si="116"/>
        <v>116.21465968586388</v>
      </c>
      <c r="Q1225" t="str">
        <f t="shared" si="117"/>
        <v>photography</v>
      </c>
      <c r="R1225" t="str">
        <f t="shared" si="118"/>
        <v>photobooks</v>
      </c>
      <c r="S1225" s="10">
        <f t="shared" si="119"/>
        <v>42654.177187499998</v>
      </c>
      <c r="T1225" s="10">
        <f t="shared" si="120"/>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5"/>
        <v>7.0666666666666669E-2</v>
      </c>
      <c r="P1226" s="6">
        <f t="shared" si="116"/>
        <v>58.888888888888886</v>
      </c>
      <c r="Q1226" t="str">
        <f t="shared" si="117"/>
        <v>music</v>
      </c>
      <c r="R1226" t="str">
        <f t="shared" si="118"/>
        <v>world music</v>
      </c>
      <c r="S1226" s="10">
        <f t="shared" si="119"/>
        <v>41736.549791666665</v>
      </c>
      <c r="T1226" s="10">
        <f t="shared" si="120"/>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5"/>
        <v>4.3999999999999997E-2</v>
      </c>
      <c r="P1227" s="6">
        <f t="shared" si="116"/>
        <v>44</v>
      </c>
      <c r="Q1227" t="str">
        <f t="shared" si="117"/>
        <v>music</v>
      </c>
      <c r="R1227" t="str">
        <f t="shared" si="118"/>
        <v>world music</v>
      </c>
      <c r="S1227" s="10">
        <f t="shared" si="119"/>
        <v>41509.905995370369</v>
      </c>
      <c r="T1227" s="10">
        <f t="shared" si="120"/>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5"/>
        <v>3.8739999999999997E-2</v>
      </c>
      <c r="P1228" s="6">
        <f t="shared" si="116"/>
        <v>48.424999999999997</v>
      </c>
      <c r="Q1228" t="str">
        <f t="shared" si="117"/>
        <v>music</v>
      </c>
      <c r="R1228" t="str">
        <f t="shared" si="118"/>
        <v>world music</v>
      </c>
      <c r="S1228" s="10">
        <f t="shared" si="119"/>
        <v>41715.874780092592</v>
      </c>
      <c r="T1228" s="10">
        <f t="shared" si="120"/>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5"/>
        <v>0</v>
      </c>
      <c r="P1229" s="6">
        <f t="shared" si="116"/>
        <v>0</v>
      </c>
      <c r="Q1229" t="str">
        <f t="shared" si="117"/>
        <v>music</v>
      </c>
      <c r="R1229" t="str">
        <f t="shared" si="118"/>
        <v>world music</v>
      </c>
      <c r="S1229" s="10">
        <f t="shared" si="119"/>
        <v>41827.919166666667</v>
      </c>
      <c r="T1229" s="10">
        <f t="shared" si="120"/>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5"/>
        <v>0.29299999999999998</v>
      </c>
      <c r="P1230" s="6">
        <f t="shared" si="116"/>
        <v>61.041666666666664</v>
      </c>
      <c r="Q1230" t="str">
        <f t="shared" si="117"/>
        <v>music</v>
      </c>
      <c r="R1230" t="str">
        <f t="shared" si="118"/>
        <v>world music</v>
      </c>
      <c r="S1230" s="10">
        <f t="shared" si="119"/>
        <v>40754.729259259257</v>
      </c>
      <c r="T1230" s="10">
        <f t="shared" si="120"/>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5"/>
        <v>9.0909090909090905E-3</v>
      </c>
      <c r="P1231" s="6">
        <f t="shared" si="116"/>
        <v>25</v>
      </c>
      <c r="Q1231" t="str">
        <f t="shared" si="117"/>
        <v>music</v>
      </c>
      <c r="R1231" t="str">
        <f t="shared" si="118"/>
        <v>world music</v>
      </c>
      <c r="S1231" s="10">
        <f t="shared" si="119"/>
        <v>40985.459803240738</v>
      </c>
      <c r="T1231" s="10">
        <f t="shared" si="120"/>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5"/>
        <v>0</v>
      </c>
      <c r="P1232" s="6">
        <f t="shared" si="116"/>
        <v>0</v>
      </c>
      <c r="Q1232" t="str">
        <f t="shared" si="117"/>
        <v>music</v>
      </c>
      <c r="R1232" t="str">
        <f t="shared" si="118"/>
        <v>world music</v>
      </c>
      <c r="S1232" s="10">
        <f t="shared" si="119"/>
        <v>40568.972569444442</v>
      </c>
      <c r="T1232" s="10">
        <f t="shared" si="120"/>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5"/>
        <v>0</v>
      </c>
      <c r="P1233" s="6">
        <f t="shared" si="116"/>
        <v>0</v>
      </c>
      <c r="Q1233" t="str">
        <f t="shared" si="117"/>
        <v>music</v>
      </c>
      <c r="R1233" t="str">
        <f t="shared" si="118"/>
        <v>world music</v>
      </c>
      <c r="S1233" s="10">
        <f t="shared" si="119"/>
        <v>42193.941759259258</v>
      </c>
      <c r="T1233" s="10">
        <f t="shared" si="120"/>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5"/>
        <v>8.0000000000000002E-3</v>
      </c>
      <c r="P1234" s="6">
        <f t="shared" si="116"/>
        <v>40</v>
      </c>
      <c r="Q1234" t="str">
        <f t="shared" si="117"/>
        <v>music</v>
      </c>
      <c r="R1234" t="str">
        <f t="shared" si="118"/>
        <v>world music</v>
      </c>
      <c r="S1234" s="10">
        <f t="shared" si="119"/>
        <v>41506.848032407412</v>
      </c>
      <c r="T1234" s="10">
        <f t="shared" si="120"/>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5"/>
        <v>0.11600000000000001</v>
      </c>
      <c r="P1235" s="6">
        <f t="shared" si="116"/>
        <v>19.333333333333332</v>
      </c>
      <c r="Q1235" t="str">
        <f t="shared" si="117"/>
        <v>music</v>
      </c>
      <c r="R1235" t="str">
        <f t="shared" si="118"/>
        <v>world music</v>
      </c>
      <c r="S1235" s="10">
        <f t="shared" si="119"/>
        <v>40939.948773148149</v>
      </c>
      <c r="T1235" s="10">
        <f t="shared" si="120"/>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5"/>
        <v>0</v>
      </c>
      <c r="P1236" s="6">
        <f t="shared" si="116"/>
        <v>0</v>
      </c>
      <c r="Q1236" t="str">
        <f t="shared" si="117"/>
        <v>music</v>
      </c>
      <c r="R1236" t="str">
        <f t="shared" si="118"/>
        <v>world music</v>
      </c>
      <c r="S1236" s="10">
        <f t="shared" si="119"/>
        <v>42007.788680555561</v>
      </c>
      <c r="T1236" s="10">
        <f t="shared" si="120"/>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5"/>
        <v>2.787363950092912E-2</v>
      </c>
      <c r="P1237" s="6">
        <f t="shared" si="116"/>
        <v>35</v>
      </c>
      <c r="Q1237" t="str">
        <f t="shared" si="117"/>
        <v>music</v>
      </c>
      <c r="R1237" t="str">
        <f t="shared" si="118"/>
        <v>world music</v>
      </c>
      <c r="S1237" s="10">
        <f t="shared" si="119"/>
        <v>41583.135405092595</v>
      </c>
      <c r="T1237" s="10">
        <f t="shared" si="120"/>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5"/>
        <v>0</v>
      </c>
      <c r="P1238" s="6">
        <f t="shared" si="116"/>
        <v>0</v>
      </c>
      <c r="Q1238" t="str">
        <f t="shared" si="117"/>
        <v>music</v>
      </c>
      <c r="R1238" t="str">
        <f t="shared" si="118"/>
        <v>world music</v>
      </c>
      <c r="S1238" s="10">
        <f t="shared" si="119"/>
        <v>41110.680138888885</v>
      </c>
      <c r="T1238" s="10">
        <f t="shared" si="120"/>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5"/>
        <v>0</v>
      </c>
      <c r="P1239" s="6">
        <f t="shared" si="116"/>
        <v>0</v>
      </c>
      <c r="Q1239" t="str">
        <f t="shared" si="117"/>
        <v>music</v>
      </c>
      <c r="R1239" t="str">
        <f t="shared" si="118"/>
        <v>world music</v>
      </c>
      <c r="S1239" s="10">
        <f t="shared" si="119"/>
        <v>41125.283159722225</v>
      </c>
      <c r="T1239" s="10">
        <f t="shared" si="120"/>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5"/>
        <v>0.17799999999999999</v>
      </c>
      <c r="P1240" s="6">
        <f t="shared" si="116"/>
        <v>59.333333333333336</v>
      </c>
      <c r="Q1240" t="str">
        <f t="shared" si="117"/>
        <v>music</v>
      </c>
      <c r="R1240" t="str">
        <f t="shared" si="118"/>
        <v>world music</v>
      </c>
      <c r="S1240" s="10">
        <f t="shared" si="119"/>
        <v>40731.61037037037</v>
      </c>
      <c r="T1240" s="10">
        <f t="shared" si="120"/>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5"/>
        <v>0</v>
      </c>
      <c r="P1241" s="6">
        <f t="shared" si="116"/>
        <v>0</v>
      </c>
      <c r="Q1241" t="str">
        <f t="shared" si="117"/>
        <v>music</v>
      </c>
      <c r="R1241" t="str">
        <f t="shared" si="118"/>
        <v>world music</v>
      </c>
      <c r="S1241" s="10">
        <f t="shared" si="119"/>
        <v>40883.962581018517</v>
      </c>
      <c r="T1241" s="10">
        <f t="shared" si="120"/>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5"/>
        <v>3.0124999999999999E-2</v>
      </c>
      <c r="P1242" s="6">
        <f t="shared" si="116"/>
        <v>30.125</v>
      </c>
      <c r="Q1242" t="str">
        <f t="shared" si="117"/>
        <v>music</v>
      </c>
      <c r="R1242" t="str">
        <f t="shared" si="118"/>
        <v>world music</v>
      </c>
      <c r="S1242" s="10">
        <f t="shared" si="119"/>
        <v>41409.040011574078</v>
      </c>
      <c r="T1242" s="10">
        <f t="shared" si="120"/>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5"/>
        <v>0.50739999999999996</v>
      </c>
      <c r="P1243" s="6">
        <f t="shared" si="116"/>
        <v>74.617647058823536</v>
      </c>
      <c r="Q1243" t="str">
        <f t="shared" si="117"/>
        <v>music</v>
      </c>
      <c r="R1243" t="str">
        <f t="shared" si="118"/>
        <v>world music</v>
      </c>
      <c r="S1243" s="10">
        <f t="shared" si="119"/>
        <v>41923.837731481479</v>
      </c>
      <c r="T1243" s="10">
        <f t="shared" si="120"/>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5"/>
        <v>5.4884742041712408E-3</v>
      </c>
      <c r="P1244" s="6">
        <f t="shared" si="116"/>
        <v>5</v>
      </c>
      <c r="Q1244" t="str">
        <f t="shared" si="117"/>
        <v>music</v>
      </c>
      <c r="R1244" t="str">
        <f t="shared" si="118"/>
        <v>world music</v>
      </c>
      <c r="S1244" s="10">
        <f t="shared" si="119"/>
        <v>40782.165532407409</v>
      </c>
      <c r="T1244" s="10">
        <f t="shared" si="120"/>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5"/>
        <v>0.14091666666666666</v>
      </c>
      <c r="P1245" s="6">
        <f t="shared" si="116"/>
        <v>44.5</v>
      </c>
      <c r="Q1245" t="str">
        <f t="shared" si="117"/>
        <v>music</v>
      </c>
      <c r="R1245" t="str">
        <f t="shared" si="118"/>
        <v>world music</v>
      </c>
      <c r="S1245" s="10">
        <f t="shared" si="119"/>
        <v>40671.879293981481</v>
      </c>
      <c r="T1245" s="10">
        <f t="shared" si="120"/>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5"/>
        <v>1.038</v>
      </c>
      <c r="P1246" s="6">
        <f t="shared" si="116"/>
        <v>46.133333333333333</v>
      </c>
      <c r="Q1246" t="str">
        <f t="shared" si="117"/>
        <v>music</v>
      </c>
      <c r="R1246" t="str">
        <f t="shared" si="118"/>
        <v>rock</v>
      </c>
      <c r="S1246" s="10">
        <f t="shared" si="119"/>
        <v>41355.825497685182</v>
      </c>
      <c r="T1246" s="10">
        <f t="shared" si="120"/>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5"/>
        <v>1.2024999999999999</v>
      </c>
      <c r="P1247" s="6">
        <f t="shared" si="116"/>
        <v>141.47058823529412</v>
      </c>
      <c r="Q1247" t="str">
        <f t="shared" si="117"/>
        <v>music</v>
      </c>
      <c r="R1247" t="str">
        <f t="shared" si="118"/>
        <v>rock</v>
      </c>
      <c r="S1247" s="10">
        <f t="shared" si="119"/>
        <v>41774.599930555552</v>
      </c>
      <c r="T1247" s="10">
        <f t="shared" si="120"/>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5"/>
        <v>1.17</v>
      </c>
      <c r="P1248" s="6">
        <f t="shared" si="116"/>
        <v>75.483870967741936</v>
      </c>
      <c r="Q1248" t="str">
        <f t="shared" si="117"/>
        <v>music</v>
      </c>
      <c r="R1248" t="str">
        <f t="shared" si="118"/>
        <v>rock</v>
      </c>
      <c r="S1248" s="10">
        <f t="shared" si="119"/>
        <v>40838.043391203704</v>
      </c>
      <c r="T1248" s="10">
        <f t="shared" si="120"/>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5"/>
        <v>1.2214285714285715</v>
      </c>
      <c r="P1249" s="6">
        <f t="shared" si="116"/>
        <v>85.5</v>
      </c>
      <c r="Q1249" t="str">
        <f t="shared" si="117"/>
        <v>music</v>
      </c>
      <c r="R1249" t="str">
        <f t="shared" si="118"/>
        <v>rock</v>
      </c>
      <c r="S1249" s="10">
        <f t="shared" si="119"/>
        <v>41370.292303240742</v>
      </c>
      <c r="T1249" s="10">
        <f t="shared" si="120"/>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5"/>
        <v>1.5164</v>
      </c>
      <c r="P1250" s="6">
        <f t="shared" si="116"/>
        <v>64.254237288135599</v>
      </c>
      <c r="Q1250" t="str">
        <f t="shared" si="117"/>
        <v>music</v>
      </c>
      <c r="R1250" t="str">
        <f t="shared" si="118"/>
        <v>rock</v>
      </c>
      <c r="S1250" s="10">
        <f t="shared" si="119"/>
        <v>41767.656863425924</v>
      </c>
      <c r="T1250" s="10">
        <f t="shared" si="120"/>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5"/>
        <v>1.0444</v>
      </c>
      <c r="P1251" s="6">
        <f t="shared" si="116"/>
        <v>64.46913580246914</v>
      </c>
      <c r="Q1251" t="str">
        <f t="shared" si="117"/>
        <v>music</v>
      </c>
      <c r="R1251" t="str">
        <f t="shared" si="118"/>
        <v>rock</v>
      </c>
      <c r="S1251" s="10">
        <f t="shared" si="119"/>
        <v>41067.74086805556</v>
      </c>
      <c r="T1251" s="10">
        <f t="shared" si="120"/>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5"/>
        <v>2.0015333333333332</v>
      </c>
      <c r="P1252" s="6">
        <f t="shared" si="116"/>
        <v>118.2007874015748</v>
      </c>
      <c r="Q1252" t="str">
        <f t="shared" si="117"/>
        <v>music</v>
      </c>
      <c r="R1252" t="str">
        <f t="shared" si="118"/>
        <v>rock</v>
      </c>
      <c r="S1252" s="10">
        <f t="shared" si="119"/>
        <v>41843.64271990741</v>
      </c>
      <c r="T1252" s="10">
        <f t="shared" si="120"/>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5"/>
        <v>1.018</v>
      </c>
      <c r="P1253" s="6">
        <f t="shared" si="116"/>
        <v>82.540540540540547</v>
      </c>
      <c r="Q1253" t="str">
        <f t="shared" si="117"/>
        <v>music</v>
      </c>
      <c r="R1253" t="str">
        <f t="shared" si="118"/>
        <v>rock</v>
      </c>
      <c r="S1253" s="10">
        <f t="shared" si="119"/>
        <v>40751.814432870371</v>
      </c>
      <c r="T1253" s="10">
        <f t="shared" si="120"/>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5"/>
        <v>1.3765714285714286</v>
      </c>
      <c r="P1254" s="6">
        <f t="shared" si="116"/>
        <v>34.170212765957444</v>
      </c>
      <c r="Q1254" t="str">
        <f t="shared" si="117"/>
        <v>music</v>
      </c>
      <c r="R1254" t="str">
        <f t="shared" si="118"/>
        <v>rock</v>
      </c>
      <c r="S1254" s="10">
        <f t="shared" si="119"/>
        <v>41543.988067129627</v>
      </c>
      <c r="T1254" s="10">
        <f t="shared" si="120"/>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5"/>
        <v>3038.3319999999999</v>
      </c>
      <c r="P1255" s="6">
        <f t="shared" si="116"/>
        <v>42.73322081575246</v>
      </c>
      <c r="Q1255" t="str">
        <f t="shared" si="117"/>
        <v>music</v>
      </c>
      <c r="R1255" t="str">
        <f t="shared" si="118"/>
        <v>rock</v>
      </c>
      <c r="S1255" s="10">
        <f t="shared" si="119"/>
        <v>41855.783645833333</v>
      </c>
      <c r="T1255" s="10">
        <f t="shared" si="120"/>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5"/>
        <v>1.9885074626865671</v>
      </c>
      <c r="P1256" s="6">
        <f t="shared" si="116"/>
        <v>94.489361702127653</v>
      </c>
      <c r="Q1256" t="str">
        <f t="shared" si="117"/>
        <v>music</v>
      </c>
      <c r="R1256" t="str">
        <f t="shared" si="118"/>
        <v>rock</v>
      </c>
      <c r="S1256" s="10">
        <f t="shared" si="119"/>
        <v>40487.621365740742</v>
      </c>
      <c r="T1256" s="10">
        <f t="shared" si="120"/>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5"/>
        <v>2.0236666666666667</v>
      </c>
      <c r="P1257" s="6">
        <f t="shared" si="116"/>
        <v>55.697247706422019</v>
      </c>
      <c r="Q1257" t="str">
        <f t="shared" si="117"/>
        <v>music</v>
      </c>
      <c r="R1257" t="str">
        <f t="shared" si="118"/>
        <v>rock</v>
      </c>
      <c r="S1257" s="10">
        <f t="shared" si="119"/>
        <v>41579.845509259263</v>
      </c>
      <c r="T1257" s="10">
        <f t="shared" si="120"/>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5"/>
        <v>1.1796376666666666</v>
      </c>
      <c r="P1258" s="6">
        <f t="shared" si="116"/>
        <v>98.030831024930734</v>
      </c>
      <c r="Q1258" t="str">
        <f t="shared" si="117"/>
        <v>music</v>
      </c>
      <c r="R1258" t="str">
        <f t="shared" si="118"/>
        <v>rock</v>
      </c>
      <c r="S1258" s="10">
        <f t="shared" si="119"/>
        <v>40921.919340277782</v>
      </c>
      <c r="T1258" s="10">
        <f t="shared" si="120"/>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5"/>
        <v>2.9472727272727273</v>
      </c>
      <c r="P1259" s="6">
        <f t="shared" si="116"/>
        <v>92.102272727272734</v>
      </c>
      <c r="Q1259" t="str">
        <f t="shared" si="117"/>
        <v>music</v>
      </c>
      <c r="R1259" t="str">
        <f t="shared" si="118"/>
        <v>rock</v>
      </c>
      <c r="S1259" s="10">
        <f t="shared" si="119"/>
        <v>40587.085532407407</v>
      </c>
      <c r="T1259" s="10">
        <f t="shared" si="120"/>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5"/>
        <v>2.1314633333333335</v>
      </c>
      <c r="P1260" s="6">
        <f t="shared" si="116"/>
        <v>38.175462686567165</v>
      </c>
      <c r="Q1260" t="str">
        <f t="shared" si="117"/>
        <v>music</v>
      </c>
      <c r="R1260" t="str">
        <f t="shared" si="118"/>
        <v>rock</v>
      </c>
      <c r="S1260" s="10">
        <f t="shared" si="119"/>
        <v>41487.611250000002</v>
      </c>
      <c r="T1260" s="10">
        <f t="shared" si="120"/>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5"/>
        <v>1.0424</v>
      </c>
      <c r="P1261" s="6">
        <f t="shared" si="116"/>
        <v>27.145833333333332</v>
      </c>
      <c r="Q1261" t="str">
        <f t="shared" si="117"/>
        <v>music</v>
      </c>
      <c r="R1261" t="str">
        <f t="shared" si="118"/>
        <v>rock</v>
      </c>
      <c r="S1261" s="10">
        <f t="shared" si="119"/>
        <v>41766.970648148148</v>
      </c>
      <c r="T1261" s="10">
        <f t="shared" si="120"/>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5"/>
        <v>1.1366666666666667</v>
      </c>
      <c r="P1262" s="6">
        <f t="shared" si="116"/>
        <v>50.689189189189186</v>
      </c>
      <c r="Q1262" t="str">
        <f t="shared" si="117"/>
        <v>music</v>
      </c>
      <c r="R1262" t="str">
        <f t="shared" si="118"/>
        <v>rock</v>
      </c>
      <c r="S1262" s="10">
        <f t="shared" si="119"/>
        <v>41666.842824074076</v>
      </c>
      <c r="T1262" s="10">
        <f t="shared" si="120"/>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5"/>
        <v>1.0125</v>
      </c>
      <c r="P1263" s="6">
        <f t="shared" si="116"/>
        <v>38.942307692307693</v>
      </c>
      <c r="Q1263" t="str">
        <f t="shared" si="117"/>
        <v>music</v>
      </c>
      <c r="R1263" t="str">
        <f t="shared" si="118"/>
        <v>rock</v>
      </c>
      <c r="S1263" s="10">
        <f t="shared" si="119"/>
        <v>41638.342905092592</v>
      </c>
      <c r="T1263" s="10">
        <f t="shared" si="120"/>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5"/>
        <v>1.2541538461538462</v>
      </c>
      <c r="P1264" s="6">
        <f t="shared" si="116"/>
        <v>77.638095238095232</v>
      </c>
      <c r="Q1264" t="str">
        <f t="shared" si="117"/>
        <v>music</v>
      </c>
      <c r="R1264" t="str">
        <f t="shared" si="118"/>
        <v>rock</v>
      </c>
      <c r="S1264" s="10">
        <f t="shared" si="119"/>
        <v>41656.762638888889</v>
      </c>
      <c r="T1264" s="10">
        <f t="shared" si="120"/>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5"/>
        <v>1.19</v>
      </c>
      <c r="P1265" s="6">
        <f t="shared" si="116"/>
        <v>43.536585365853661</v>
      </c>
      <c r="Q1265" t="str">
        <f t="shared" si="117"/>
        <v>music</v>
      </c>
      <c r="R1265" t="str">
        <f t="shared" si="118"/>
        <v>rock</v>
      </c>
      <c r="S1265" s="10">
        <f t="shared" si="119"/>
        <v>41692.084143518521</v>
      </c>
      <c r="T1265" s="10">
        <f t="shared" si="120"/>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5"/>
        <v>1.6646153846153846</v>
      </c>
      <c r="P1266" s="6">
        <f t="shared" si="116"/>
        <v>31.823529411764707</v>
      </c>
      <c r="Q1266" t="str">
        <f t="shared" si="117"/>
        <v>music</v>
      </c>
      <c r="R1266" t="str">
        <f t="shared" si="118"/>
        <v>rock</v>
      </c>
      <c r="S1266" s="10">
        <f t="shared" si="119"/>
        <v>41547.662997685184</v>
      </c>
      <c r="T1266" s="10">
        <f t="shared" si="120"/>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5"/>
        <v>1.1914771428571429</v>
      </c>
      <c r="P1267" s="6">
        <f t="shared" si="116"/>
        <v>63.184393939393942</v>
      </c>
      <c r="Q1267" t="str">
        <f t="shared" si="117"/>
        <v>music</v>
      </c>
      <c r="R1267" t="str">
        <f t="shared" si="118"/>
        <v>rock</v>
      </c>
      <c r="S1267" s="10">
        <f t="shared" si="119"/>
        <v>40465.655266203699</v>
      </c>
      <c r="T1267" s="10">
        <f t="shared" si="120"/>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5"/>
        <v>1.0047368421052632</v>
      </c>
      <c r="P1268" s="6">
        <f t="shared" si="116"/>
        <v>190.9</v>
      </c>
      <c r="Q1268" t="str">
        <f t="shared" si="117"/>
        <v>music</v>
      </c>
      <c r="R1268" t="str">
        <f t="shared" si="118"/>
        <v>rock</v>
      </c>
      <c r="S1268" s="10">
        <f t="shared" si="119"/>
        <v>41620.87667824074</v>
      </c>
      <c r="T1268" s="10">
        <f t="shared" si="120"/>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5"/>
        <v>1.018</v>
      </c>
      <c r="P1269" s="6">
        <f t="shared" si="116"/>
        <v>140.85534591194968</v>
      </c>
      <c r="Q1269" t="str">
        <f t="shared" si="117"/>
        <v>music</v>
      </c>
      <c r="R1269" t="str">
        <f t="shared" si="118"/>
        <v>rock</v>
      </c>
      <c r="S1269" s="10">
        <f t="shared" si="119"/>
        <v>41449.585162037038</v>
      </c>
      <c r="T1269" s="10">
        <f t="shared" si="120"/>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5"/>
        <v>1.1666666666666667</v>
      </c>
      <c r="P1270" s="6">
        <f t="shared" si="116"/>
        <v>76.92307692307692</v>
      </c>
      <c r="Q1270" t="str">
        <f t="shared" si="117"/>
        <v>music</v>
      </c>
      <c r="R1270" t="str">
        <f t="shared" si="118"/>
        <v>rock</v>
      </c>
      <c r="S1270" s="10">
        <f t="shared" si="119"/>
        <v>41507.845451388886</v>
      </c>
      <c r="T1270" s="10">
        <f t="shared" si="120"/>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5"/>
        <v>1.0864893617021276</v>
      </c>
      <c r="P1271" s="6">
        <f t="shared" si="116"/>
        <v>99.15533980582525</v>
      </c>
      <c r="Q1271" t="str">
        <f t="shared" si="117"/>
        <v>music</v>
      </c>
      <c r="R1271" t="str">
        <f t="shared" si="118"/>
        <v>rock</v>
      </c>
      <c r="S1271" s="10">
        <f t="shared" si="119"/>
        <v>42445.823055555549</v>
      </c>
      <c r="T1271" s="10">
        <f t="shared" si="120"/>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5"/>
        <v>1.1472</v>
      </c>
      <c r="P1272" s="6">
        <f t="shared" si="116"/>
        <v>67.881656804733723</v>
      </c>
      <c r="Q1272" t="str">
        <f t="shared" si="117"/>
        <v>music</v>
      </c>
      <c r="R1272" t="str">
        <f t="shared" si="118"/>
        <v>rock</v>
      </c>
      <c r="S1272" s="10">
        <f t="shared" si="119"/>
        <v>40933.856967592597</v>
      </c>
      <c r="T1272" s="10">
        <f t="shared" si="120"/>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5"/>
        <v>1.018</v>
      </c>
      <c r="P1273" s="6">
        <f t="shared" si="116"/>
        <v>246.29032258064515</v>
      </c>
      <c r="Q1273" t="str">
        <f t="shared" si="117"/>
        <v>music</v>
      </c>
      <c r="R1273" t="str">
        <f t="shared" si="118"/>
        <v>rock</v>
      </c>
      <c r="S1273" s="10">
        <f t="shared" si="119"/>
        <v>41561.683553240742</v>
      </c>
      <c r="T1273" s="10">
        <f t="shared" si="120"/>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5"/>
        <v>1.06</v>
      </c>
      <c r="P1274" s="6">
        <f t="shared" si="116"/>
        <v>189.28571428571428</v>
      </c>
      <c r="Q1274" t="str">
        <f t="shared" si="117"/>
        <v>music</v>
      </c>
      <c r="R1274" t="str">
        <f t="shared" si="118"/>
        <v>rock</v>
      </c>
      <c r="S1274" s="10">
        <f t="shared" si="119"/>
        <v>40274.745127314818</v>
      </c>
      <c r="T1274" s="10">
        <f t="shared" si="120"/>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5"/>
        <v>1.0349999999999999</v>
      </c>
      <c r="P1275" s="6">
        <f t="shared" si="116"/>
        <v>76.666666666666671</v>
      </c>
      <c r="Q1275" t="str">
        <f t="shared" si="117"/>
        <v>music</v>
      </c>
      <c r="R1275" t="str">
        <f t="shared" si="118"/>
        <v>rock</v>
      </c>
      <c r="S1275" s="10">
        <f t="shared" si="119"/>
        <v>41852.730219907404</v>
      </c>
      <c r="T1275" s="10">
        <f t="shared" si="120"/>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5"/>
        <v>1.5497535999999998</v>
      </c>
      <c r="P1276" s="6">
        <f t="shared" si="116"/>
        <v>82.963254817987149</v>
      </c>
      <c r="Q1276" t="str">
        <f t="shared" si="117"/>
        <v>music</v>
      </c>
      <c r="R1276" t="str">
        <f t="shared" si="118"/>
        <v>rock</v>
      </c>
      <c r="S1276" s="10">
        <f t="shared" si="119"/>
        <v>41116.690104166664</v>
      </c>
      <c r="T1276" s="10">
        <f t="shared" si="120"/>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5"/>
        <v>1.6214066666666667</v>
      </c>
      <c r="P1277" s="6">
        <f t="shared" si="116"/>
        <v>62.522107969151669</v>
      </c>
      <c r="Q1277" t="str">
        <f t="shared" si="117"/>
        <v>music</v>
      </c>
      <c r="R1277" t="str">
        <f t="shared" si="118"/>
        <v>rock</v>
      </c>
      <c r="S1277" s="10">
        <f t="shared" si="119"/>
        <v>41458.867905092593</v>
      </c>
      <c r="T1277" s="10">
        <f t="shared" si="120"/>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5"/>
        <v>1.0442100000000001</v>
      </c>
      <c r="P1278" s="6">
        <f t="shared" si="116"/>
        <v>46.06808823529412</v>
      </c>
      <c r="Q1278" t="str">
        <f t="shared" si="117"/>
        <v>music</v>
      </c>
      <c r="R1278" t="str">
        <f t="shared" si="118"/>
        <v>rock</v>
      </c>
      <c r="S1278" s="10">
        <f t="shared" si="119"/>
        <v>40007.704247685186</v>
      </c>
      <c r="T1278" s="10">
        <f t="shared" si="120"/>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5"/>
        <v>1.0612433333333333</v>
      </c>
      <c r="P1279" s="6">
        <f t="shared" si="116"/>
        <v>38.543946731234868</v>
      </c>
      <c r="Q1279" t="str">
        <f t="shared" si="117"/>
        <v>music</v>
      </c>
      <c r="R1279" t="str">
        <f t="shared" si="118"/>
        <v>rock</v>
      </c>
      <c r="S1279" s="10">
        <f t="shared" si="119"/>
        <v>41121.561886574076</v>
      </c>
      <c r="T1279" s="10">
        <f t="shared" si="120"/>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5"/>
        <v>1.5493846153846154</v>
      </c>
      <c r="P1280" s="6">
        <f t="shared" si="116"/>
        <v>53.005263157894738</v>
      </c>
      <c r="Q1280" t="str">
        <f t="shared" si="117"/>
        <v>music</v>
      </c>
      <c r="R1280" t="str">
        <f t="shared" si="118"/>
        <v>rock</v>
      </c>
      <c r="S1280" s="10">
        <f t="shared" si="119"/>
        <v>41786.555162037039</v>
      </c>
      <c r="T1280" s="10">
        <f t="shared" si="120"/>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5"/>
        <v>1.1077157238734421</v>
      </c>
      <c r="P1281" s="6">
        <f t="shared" si="116"/>
        <v>73.355396825396824</v>
      </c>
      <c r="Q1281" t="str">
        <f t="shared" si="117"/>
        <v>music</v>
      </c>
      <c r="R1281" t="str">
        <f t="shared" si="118"/>
        <v>rock</v>
      </c>
      <c r="S1281" s="10">
        <f t="shared" si="119"/>
        <v>41682.099189814813</v>
      </c>
      <c r="T1281" s="10">
        <f t="shared" si="120"/>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5"/>
        <v>1.1091186666666666</v>
      </c>
      <c r="P1282" s="6">
        <f t="shared" si="116"/>
        <v>127.97523076923076</v>
      </c>
      <c r="Q1282" t="str">
        <f t="shared" si="117"/>
        <v>music</v>
      </c>
      <c r="R1282" t="str">
        <f t="shared" si="118"/>
        <v>rock</v>
      </c>
      <c r="S1282" s="10">
        <f t="shared" si="119"/>
        <v>40513.757569444446</v>
      </c>
      <c r="T1282" s="10">
        <f t="shared" si="120"/>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1">E1283/D1283</f>
        <v>1.1071428571428572</v>
      </c>
      <c r="P1283" s="6">
        <f t="shared" ref="P1283:P1346" si="122">IFERROR(E1283/L1283,0)</f>
        <v>104.72972972972973</v>
      </c>
      <c r="Q1283" t="str">
        <f t="shared" ref="Q1283:Q1346" si="123">LEFT(N1283,SEARCH("/",N1283)-1)</f>
        <v>music</v>
      </c>
      <c r="R1283" t="str">
        <f t="shared" ref="R1283:R1346" si="124">RIGHT(N1283,LEN(N1283)-SEARCH("/",N1283))</f>
        <v>rock</v>
      </c>
      <c r="S1283" s="10">
        <f t="shared" ref="S1283:S1346" si="125">(((J1283/60)/60)/24+DATE(1970,1,1))</f>
        <v>41463.743472222224</v>
      </c>
      <c r="T1283" s="10">
        <f t="shared" ref="T1283:T1346" si="126">(((I1283/60)/60)/24+DATE(1970,1,1))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1"/>
        <v>1.2361333333333333</v>
      </c>
      <c r="P1284" s="6">
        <f t="shared" si="122"/>
        <v>67.671532846715323</v>
      </c>
      <c r="Q1284" t="str">
        <f t="shared" si="123"/>
        <v>music</v>
      </c>
      <c r="R1284" t="str">
        <f t="shared" si="124"/>
        <v>rock</v>
      </c>
      <c r="S1284" s="10">
        <f t="shared" si="125"/>
        <v>41586.475173611114</v>
      </c>
      <c r="T1284" s="10">
        <f t="shared" si="126"/>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1"/>
        <v>2.1105</v>
      </c>
      <c r="P1285" s="6">
        <f t="shared" si="122"/>
        <v>95.931818181818187</v>
      </c>
      <c r="Q1285" t="str">
        <f t="shared" si="123"/>
        <v>music</v>
      </c>
      <c r="R1285" t="str">
        <f t="shared" si="124"/>
        <v>rock</v>
      </c>
      <c r="S1285" s="10">
        <f t="shared" si="125"/>
        <v>41320.717465277776</v>
      </c>
      <c r="T1285" s="10">
        <f t="shared" si="126"/>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1"/>
        <v>1.01</v>
      </c>
      <c r="P1286" s="6">
        <f t="shared" si="122"/>
        <v>65.161290322580641</v>
      </c>
      <c r="Q1286" t="str">
        <f t="shared" si="123"/>
        <v>theater</v>
      </c>
      <c r="R1286" t="str">
        <f t="shared" si="124"/>
        <v>plays</v>
      </c>
      <c r="S1286" s="10">
        <f t="shared" si="125"/>
        <v>42712.23474537037</v>
      </c>
      <c r="T1286" s="10">
        <f t="shared" si="126"/>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1"/>
        <v>1.0165</v>
      </c>
      <c r="P1287" s="6">
        <f t="shared" si="122"/>
        <v>32.269841269841272</v>
      </c>
      <c r="Q1287" t="str">
        <f t="shared" si="123"/>
        <v>theater</v>
      </c>
      <c r="R1287" t="str">
        <f t="shared" si="124"/>
        <v>plays</v>
      </c>
      <c r="S1287" s="10">
        <f t="shared" si="125"/>
        <v>42160.583043981482</v>
      </c>
      <c r="T1287" s="10">
        <f t="shared" si="126"/>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1"/>
        <v>1.0833333333333333</v>
      </c>
      <c r="P1288" s="6">
        <f t="shared" si="122"/>
        <v>81.25</v>
      </c>
      <c r="Q1288" t="str">
        <f t="shared" si="123"/>
        <v>theater</v>
      </c>
      <c r="R1288" t="str">
        <f t="shared" si="124"/>
        <v>plays</v>
      </c>
      <c r="S1288" s="10">
        <f t="shared" si="125"/>
        <v>42039.384571759263</v>
      </c>
      <c r="T1288" s="10">
        <f t="shared" si="126"/>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1"/>
        <v>2.42</v>
      </c>
      <c r="P1289" s="6">
        <f t="shared" si="122"/>
        <v>24.2</v>
      </c>
      <c r="Q1289" t="str">
        <f t="shared" si="123"/>
        <v>theater</v>
      </c>
      <c r="R1289" t="str">
        <f t="shared" si="124"/>
        <v>plays</v>
      </c>
      <c r="S1289" s="10">
        <f t="shared" si="125"/>
        <v>42107.621018518519</v>
      </c>
      <c r="T1289" s="10">
        <f t="shared" si="126"/>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1"/>
        <v>1.0044999999999999</v>
      </c>
      <c r="P1290" s="6">
        <f t="shared" si="122"/>
        <v>65.868852459016395</v>
      </c>
      <c r="Q1290" t="str">
        <f t="shared" si="123"/>
        <v>theater</v>
      </c>
      <c r="R1290" t="str">
        <f t="shared" si="124"/>
        <v>plays</v>
      </c>
      <c r="S1290" s="10">
        <f t="shared" si="125"/>
        <v>42561.154664351852</v>
      </c>
      <c r="T1290" s="10">
        <f t="shared" si="126"/>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1"/>
        <v>1.2506666666666666</v>
      </c>
      <c r="P1291" s="6">
        <f t="shared" si="122"/>
        <v>36.07692307692308</v>
      </c>
      <c r="Q1291" t="str">
        <f t="shared" si="123"/>
        <v>theater</v>
      </c>
      <c r="R1291" t="str">
        <f t="shared" si="124"/>
        <v>plays</v>
      </c>
      <c r="S1291" s="10">
        <f t="shared" si="125"/>
        <v>42709.134780092587</v>
      </c>
      <c r="T1291" s="10">
        <f t="shared" si="126"/>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1"/>
        <v>1.0857142857142856</v>
      </c>
      <c r="P1292" s="6">
        <f t="shared" si="122"/>
        <v>44.186046511627907</v>
      </c>
      <c r="Q1292" t="str">
        <f t="shared" si="123"/>
        <v>theater</v>
      </c>
      <c r="R1292" t="str">
        <f t="shared" si="124"/>
        <v>plays</v>
      </c>
      <c r="S1292" s="10">
        <f t="shared" si="125"/>
        <v>42086.614942129629</v>
      </c>
      <c r="T1292" s="10">
        <f t="shared" si="126"/>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1"/>
        <v>1.4570000000000001</v>
      </c>
      <c r="P1293" s="6">
        <f t="shared" si="122"/>
        <v>104.07142857142857</v>
      </c>
      <c r="Q1293" t="str">
        <f t="shared" si="123"/>
        <v>theater</v>
      </c>
      <c r="R1293" t="str">
        <f t="shared" si="124"/>
        <v>plays</v>
      </c>
      <c r="S1293" s="10">
        <f t="shared" si="125"/>
        <v>42064.652673611112</v>
      </c>
      <c r="T1293" s="10">
        <f t="shared" si="126"/>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1"/>
        <v>1.1000000000000001</v>
      </c>
      <c r="P1294" s="6">
        <f t="shared" si="122"/>
        <v>35.96153846153846</v>
      </c>
      <c r="Q1294" t="str">
        <f t="shared" si="123"/>
        <v>theater</v>
      </c>
      <c r="R1294" t="str">
        <f t="shared" si="124"/>
        <v>plays</v>
      </c>
      <c r="S1294" s="10">
        <f t="shared" si="125"/>
        <v>42256.764212962968</v>
      </c>
      <c r="T1294" s="10">
        <f t="shared" si="126"/>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1"/>
        <v>1.0223333333333333</v>
      </c>
      <c r="P1295" s="6">
        <f t="shared" si="122"/>
        <v>127.79166666666667</v>
      </c>
      <c r="Q1295" t="str">
        <f t="shared" si="123"/>
        <v>theater</v>
      </c>
      <c r="R1295" t="str">
        <f t="shared" si="124"/>
        <v>plays</v>
      </c>
      <c r="S1295" s="10">
        <f t="shared" si="125"/>
        <v>42292.701053240744</v>
      </c>
      <c r="T1295" s="10">
        <f t="shared" si="126"/>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1"/>
        <v>1.22</v>
      </c>
      <c r="P1296" s="6">
        <f t="shared" si="122"/>
        <v>27.727272727272727</v>
      </c>
      <c r="Q1296" t="str">
        <f t="shared" si="123"/>
        <v>theater</v>
      </c>
      <c r="R1296" t="str">
        <f t="shared" si="124"/>
        <v>plays</v>
      </c>
      <c r="S1296" s="10">
        <f t="shared" si="125"/>
        <v>42278.453668981485</v>
      </c>
      <c r="T1296" s="10">
        <f t="shared" si="126"/>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1"/>
        <v>1.0196000000000001</v>
      </c>
      <c r="P1297" s="6">
        <f t="shared" si="122"/>
        <v>39.828125</v>
      </c>
      <c r="Q1297" t="str">
        <f t="shared" si="123"/>
        <v>theater</v>
      </c>
      <c r="R1297" t="str">
        <f t="shared" si="124"/>
        <v>plays</v>
      </c>
      <c r="S1297" s="10">
        <f t="shared" si="125"/>
        <v>42184.572881944448</v>
      </c>
      <c r="T1297" s="10">
        <f t="shared" si="126"/>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1"/>
        <v>1.411764705882353</v>
      </c>
      <c r="P1298" s="6">
        <f t="shared" si="122"/>
        <v>52.173913043478258</v>
      </c>
      <c r="Q1298" t="str">
        <f t="shared" si="123"/>
        <v>theater</v>
      </c>
      <c r="R1298" t="str">
        <f t="shared" si="124"/>
        <v>plays</v>
      </c>
      <c r="S1298" s="10">
        <f t="shared" si="125"/>
        <v>42423.050613425927</v>
      </c>
      <c r="T1298" s="10">
        <f t="shared" si="126"/>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1"/>
        <v>1.0952500000000001</v>
      </c>
      <c r="P1299" s="6">
        <f t="shared" si="122"/>
        <v>92.037815126050418</v>
      </c>
      <c r="Q1299" t="str">
        <f t="shared" si="123"/>
        <v>theater</v>
      </c>
      <c r="R1299" t="str">
        <f t="shared" si="124"/>
        <v>plays</v>
      </c>
      <c r="S1299" s="10">
        <f t="shared" si="125"/>
        <v>42461.747199074074</v>
      </c>
      <c r="T1299" s="10">
        <f t="shared" si="126"/>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1"/>
        <v>1.0465</v>
      </c>
      <c r="P1300" s="6">
        <f t="shared" si="122"/>
        <v>63.424242424242422</v>
      </c>
      <c r="Q1300" t="str">
        <f t="shared" si="123"/>
        <v>theater</v>
      </c>
      <c r="R1300" t="str">
        <f t="shared" si="124"/>
        <v>plays</v>
      </c>
      <c r="S1300" s="10">
        <f t="shared" si="125"/>
        <v>42458.680925925932</v>
      </c>
      <c r="T1300" s="10">
        <f t="shared" si="126"/>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1"/>
        <v>1.24</v>
      </c>
      <c r="P1301" s="6">
        <f t="shared" si="122"/>
        <v>135.625</v>
      </c>
      <c r="Q1301" t="str">
        <f t="shared" si="123"/>
        <v>theater</v>
      </c>
      <c r="R1301" t="str">
        <f t="shared" si="124"/>
        <v>plays</v>
      </c>
      <c r="S1301" s="10">
        <f t="shared" si="125"/>
        <v>42169.814340277779</v>
      </c>
      <c r="T1301" s="10">
        <f t="shared" si="126"/>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1"/>
        <v>1.35</v>
      </c>
      <c r="P1302" s="6">
        <f t="shared" si="122"/>
        <v>168.75</v>
      </c>
      <c r="Q1302" t="str">
        <f t="shared" si="123"/>
        <v>theater</v>
      </c>
      <c r="R1302" t="str">
        <f t="shared" si="124"/>
        <v>plays</v>
      </c>
      <c r="S1302" s="10">
        <f t="shared" si="125"/>
        <v>42483.675208333334</v>
      </c>
      <c r="T1302" s="10">
        <f t="shared" si="126"/>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1"/>
        <v>1.0275000000000001</v>
      </c>
      <c r="P1303" s="6">
        <f t="shared" si="122"/>
        <v>70.862068965517238</v>
      </c>
      <c r="Q1303" t="str">
        <f t="shared" si="123"/>
        <v>theater</v>
      </c>
      <c r="R1303" t="str">
        <f t="shared" si="124"/>
        <v>plays</v>
      </c>
      <c r="S1303" s="10">
        <f t="shared" si="125"/>
        <v>42195.749745370369</v>
      </c>
      <c r="T1303" s="10">
        <f t="shared" si="126"/>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1"/>
        <v>1</v>
      </c>
      <c r="P1304" s="6">
        <f t="shared" si="122"/>
        <v>50</v>
      </c>
      <c r="Q1304" t="str">
        <f t="shared" si="123"/>
        <v>theater</v>
      </c>
      <c r="R1304" t="str">
        <f t="shared" si="124"/>
        <v>plays</v>
      </c>
      <c r="S1304" s="10">
        <f t="shared" si="125"/>
        <v>42675.057997685188</v>
      </c>
      <c r="T1304" s="10">
        <f t="shared" si="126"/>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1"/>
        <v>1.3026085714285716</v>
      </c>
      <c r="P1305" s="6">
        <f t="shared" si="122"/>
        <v>42.214166666666671</v>
      </c>
      <c r="Q1305" t="str">
        <f t="shared" si="123"/>
        <v>theater</v>
      </c>
      <c r="R1305" t="str">
        <f t="shared" si="124"/>
        <v>plays</v>
      </c>
      <c r="S1305" s="10">
        <f t="shared" si="125"/>
        <v>42566.441203703704</v>
      </c>
      <c r="T1305" s="10">
        <f t="shared" si="126"/>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1"/>
        <v>0.39627499999999999</v>
      </c>
      <c r="P1306" s="6">
        <f t="shared" si="122"/>
        <v>152.41346153846155</v>
      </c>
      <c r="Q1306" t="str">
        <f t="shared" si="123"/>
        <v>technology</v>
      </c>
      <c r="R1306" t="str">
        <f t="shared" si="124"/>
        <v>wearables</v>
      </c>
      <c r="S1306" s="10">
        <f t="shared" si="125"/>
        <v>42747.194502314815</v>
      </c>
      <c r="T1306" s="10">
        <f t="shared" si="126"/>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1"/>
        <v>0.25976666666666665</v>
      </c>
      <c r="P1307" s="6">
        <f t="shared" si="122"/>
        <v>90.616279069767444</v>
      </c>
      <c r="Q1307" t="str">
        <f t="shared" si="123"/>
        <v>technology</v>
      </c>
      <c r="R1307" t="str">
        <f t="shared" si="124"/>
        <v>wearables</v>
      </c>
      <c r="S1307" s="10">
        <f t="shared" si="125"/>
        <v>42543.665601851855</v>
      </c>
      <c r="T1307" s="10">
        <f t="shared" si="126"/>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1"/>
        <v>0.65246363636363636</v>
      </c>
      <c r="P1308" s="6">
        <f t="shared" si="122"/>
        <v>201.60393258426967</v>
      </c>
      <c r="Q1308" t="str">
        <f t="shared" si="123"/>
        <v>technology</v>
      </c>
      <c r="R1308" t="str">
        <f t="shared" si="124"/>
        <v>wearables</v>
      </c>
      <c r="S1308" s="10">
        <f t="shared" si="125"/>
        <v>41947.457569444443</v>
      </c>
      <c r="T1308" s="10">
        <f t="shared" si="126"/>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1"/>
        <v>0.11514000000000001</v>
      </c>
      <c r="P1309" s="6">
        <f t="shared" si="122"/>
        <v>127.93333333333334</v>
      </c>
      <c r="Q1309" t="str">
        <f t="shared" si="123"/>
        <v>technology</v>
      </c>
      <c r="R1309" t="str">
        <f t="shared" si="124"/>
        <v>wearables</v>
      </c>
      <c r="S1309" s="10">
        <f t="shared" si="125"/>
        <v>42387.503229166665</v>
      </c>
      <c r="T1309" s="10">
        <f t="shared" si="126"/>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1"/>
        <v>0.11360000000000001</v>
      </c>
      <c r="P1310" s="6">
        <f t="shared" si="122"/>
        <v>29.894736842105264</v>
      </c>
      <c r="Q1310" t="str">
        <f t="shared" si="123"/>
        <v>technology</v>
      </c>
      <c r="R1310" t="str">
        <f t="shared" si="124"/>
        <v>wearables</v>
      </c>
      <c r="S1310" s="10">
        <f t="shared" si="125"/>
        <v>42611.613564814819</v>
      </c>
      <c r="T1310" s="10">
        <f t="shared" si="126"/>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1"/>
        <v>1.1199130434782609</v>
      </c>
      <c r="P1311" s="6">
        <f t="shared" si="122"/>
        <v>367.97142857142859</v>
      </c>
      <c r="Q1311" t="str">
        <f t="shared" si="123"/>
        <v>technology</v>
      </c>
      <c r="R1311" t="str">
        <f t="shared" si="124"/>
        <v>wearables</v>
      </c>
      <c r="S1311" s="10">
        <f t="shared" si="125"/>
        <v>42257.882731481484</v>
      </c>
      <c r="T1311" s="10">
        <f t="shared" si="126"/>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1"/>
        <v>0.155</v>
      </c>
      <c r="P1312" s="6">
        <f t="shared" si="122"/>
        <v>129.16666666666666</v>
      </c>
      <c r="Q1312" t="str">
        <f t="shared" si="123"/>
        <v>technology</v>
      </c>
      <c r="R1312" t="str">
        <f t="shared" si="124"/>
        <v>wearables</v>
      </c>
      <c r="S1312" s="10">
        <f t="shared" si="125"/>
        <v>42556.667245370365</v>
      </c>
      <c r="T1312" s="10">
        <f t="shared" si="126"/>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1"/>
        <v>0.32028000000000001</v>
      </c>
      <c r="P1313" s="6">
        <f t="shared" si="122"/>
        <v>800.7</v>
      </c>
      <c r="Q1313" t="str">
        <f t="shared" si="123"/>
        <v>technology</v>
      </c>
      <c r="R1313" t="str">
        <f t="shared" si="124"/>
        <v>wearables</v>
      </c>
      <c r="S1313" s="10">
        <f t="shared" si="125"/>
        <v>42669.802303240736</v>
      </c>
      <c r="T1313" s="10">
        <f t="shared" si="126"/>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1"/>
        <v>6.0869565217391303E-3</v>
      </c>
      <c r="P1314" s="6">
        <f t="shared" si="122"/>
        <v>28</v>
      </c>
      <c r="Q1314" t="str">
        <f t="shared" si="123"/>
        <v>technology</v>
      </c>
      <c r="R1314" t="str">
        <f t="shared" si="124"/>
        <v>wearables</v>
      </c>
      <c r="S1314" s="10">
        <f t="shared" si="125"/>
        <v>42082.702800925923</v>
      </c>
      <c r="T1314" s="10">
        <f t="shared" si="126"/>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1"/>
        <v>0.31114999999999998</v>
      </c>
      <c r="P1315" s="6">
        <f t="shared" si="122"/>
        <v>102.01639344262296</v>
      </c>
      <c r="Q1315" t="str">
        <f t="shared" si="123"/>
        <v>technology</v>
      </c>
      <c r="R1315" t="str">
        <f t="shared" si="124"/>
        <v>wearables</v>
      </c>
      <c r="S1315" s="10">
        <f t="shared" si="125"/>
        <v>42402.709652777776</v>
      </c>
      <c r="T1315" s="10">
        <f t="shared" si="126"/>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1"/>
        <v>1.1266666666666666E-2</v>
      </c>
      <c r="P1316" s="6">
        <f t="shared" si="122"/>
        <v>184.36363636363637</v>
      </c>
      <c r="Q1316" t="str">
        <f t="shared" si="123"/>
        <v>technology</v>
      </c>
      <c r="R1316" t="str">
        <f t="shared" si="124"/>
        <v>wearables</v>
      </c>
      <c r="S1316" s="10">
        <f t="shared" si="125"/>
        <v>42604.669675925921</v>
      </c>
      <c r="T1316" s="10">
        <f t="shared" si="126"/>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1"/>
        <v>0.40404000000000001</v>
      </c>
      <c r="P1317" s="6">
        <f t="shared" si="122"/>
        <v>162.91935483870967</v>
      </c>
      <c r="Q1317" t="str">
        <f t="shared" si="123"/>
        <v>technology</v>
      </c>
      <c r="R1317" t="str">
        <f t="shared" si="124"/>
        <v>wearables</v>
      </c>
      <c r="S1317" s="10">
        <f t="shared" si="125"/>
        <v>42278.498240740737</v>
      </c>
      <c r="T1317" s="10">
        <f t="shared" si="126"/>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1"/>
        <v>1.3333333333333333E-5</v>
      </c>
      <c r="P1318" s="6">
        <f t="shared" si="122"/>
        <v>1</v>
      </c>
      <c r="Q1318" t="str">
        <f t="shared" si="123"/>
        <v>technology</v>
      </c>
      <c r="R1318" t="str">
        <f t="shared" si="124"/>
        <v>wearables</v>
      </c>
      <c r="S1318" s="10">
        <f t="shared" si="125"/>
        <v>42393.961909722217</v>
      </c>
      <c r="T1318" s="10">
        <f t="shared" si="126"/>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1"/>
        <v>5.7334999999999997E-2</v>
      </c>
      <c r="P1319" s="6">
        <f t="shared" si="122"/>
        <v>603.52631578947364</v>
      </c>
      <c r="Q1319" t="str">
        <f t="shared" si="123"/>
        <v>technology</v>
      </c>
      <c r="R1319" t="str">
        <f t="shared" si="124"/>
        <v>wearables</v>
      </c>
      <c r="S1319" s="10">
        <f t="shared" si="125"/>
        <v>42520.235486111109</v>
      </c>
      <c r="T1319" s="10">
        <f t="shared" si="126"/>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1"/>
        <v>0.15325</v>
      </c>
      <c r="P1320" s="6">
        <f t="shared" si="122"/>
        <v>45.407407407407405</v>
      </c>
      <c r="Q1320" t="str">
        <f t="shared" si="123"/>
        <v>technology</v>
      </c>
      <c r="R1320" t="str">
        <f t="shared" si="124"/>
        <v>wearables</v>
      </c>
      <c r="S1320" s="10">
        <f t="shared" si="125"/>
        <v>41985.043657407412</v>
      </c>
      <c r="T1320" s="10">
        <f t="shared" si="126"/>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1"/>
        <v>0.15103448275862069</v>
      </c>
      <c r="P1321" s="6">
        <f t="shared" si="122"/>
        <v>97.333333333333329</v>
      </c>
      <c r="Q1321" t="str">
        <f t="shared" si="123"/>
        <v>technology</v>
      </c>
      <c r="R1321" t="str">
        <f t="shared" si="124"/>
        <v>wearables</v>
      </c>
      <c r="S1321" s="10">
        <f t="shared" si="125"/>
        <v>41816.812094907407</v>
      </c>
      <c r="T1321" s="10">
        <f t="shared" si="126"/>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1"/>
        <v>5.0299999999999997E-3</v>
      </c>
      <c r="P1322" s="6">
        <f t="shared" si="122"/>
        <v>167.66666666666666</v>
      </c>
      <c r="Q1322" t="str">
        <f t="shared" si="123"/>
        <v>technology</v>
      </c>
      <c r="R1322" t="str">
        <f t="shared" si="124"/>
        <v>wearables</v>
      </c>
      <c r="S1322" s="10">
        <f t="shared" si="125"/>
        <v>42705.690347222218</v>
      </c>
      <c r="T1322" s="10">
        <f t="shared" si="126"/>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1"/>
        <v>1.3028138528138528E-2</v>
      </c>
      <c r="P1323" s="6">
        <f t="shared" si="122"/>
        <v>859.85714285714289</v>
      </c>
      <c r="Q1323" t="str">
        <f t="shared" si="123"/>
        <v>technology</v>
      </c>
      <c r="R1323" t="str">
        <f t="shared" si="124"/>
        <v>wearables</v>
      </c>
      <c r="S1323" s="10">
        <f t="shared" si="125"/>
        <v>42697.74927083333</v>
      </c>
      <c r="T1323" s="10">
        <f t="shared" si="126"/>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1"/>
        <v>3.0285714285714286E-3</v>
      </c>
      <c r="P1324" s="6">
        <f t="shared" si="122"/>
        <v>26.5</v>
      </c>
      <c r="Q1324" t="str">
        <f t="shared" si="123"/>
        <v>technology</v>
      </c>
      <c r="R1324" t="str">
        <f t="shared" si="124"/>
        <v>wearables</v>
      </c>
      <c r="S1324" s="10">
        <f t="shared" si="125"/>
        <v>42115.656539351854</v>
      </c>
      <c r="T1324" s="10">
        <f t="shared" si="126"/>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1"/>
        <v>8.8800000000000004E-2</v>
      </c>
      <c r="P1325" s="6">
        <f t="shared" si="122"/>
        <v>30.272727272727273</v>
      </c>
      <c r="Q1325" t="str">
        <f t="shared" si="123"/>
        <v>technology</v>
      </c>
      <c r="R1325" t="str">
        <f t="shared" si="124"/>
        <v>wearables</v>
      </c>
      <c r="S1325" s="10">
        <f t="shared" si="125"/>
        <v>42451.698449074072</v>
      </c>
      <c r="T1325" s="10">
        <f t="shared" si="126"/>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1"/>
        <v>9.8400000000000001E-2</v>
      </c>
      <c r="P1326" s="6">
        <f t="shared" si="122"/>
        <v>54.666666666666664</v>
      </c>
      <c r="Q1326" t="str">
        <f t="shared" si="123"/>
        <v>technology</v>
      </c>
      <c r="R1326" t="str">
        <f t="shared" si="124"/>
        <v>wearables</v>
      </c>
      <c r="S1326" s="10">
        <f t="shared" si="125"/>
        <v>42626.633703703701</v>
      </c>
      <c r="T1326" s="10">
        <f t="shared" si="126"/>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1"/>
        <v>2.4299999999999999E-2</v>
      </c>
      <c r="P1327" s="6">
        <f t="shared" si="122"/>
        <v>60.75</v>
      </c>
      <c r="Q1327" t="str">
        <f t="shared" si="123"/>
        <v>technology</v>
      </c>
      <c r="R1327" t="str">
        <f t="shared" si="124"/>
        <v>wearables</v>
      </c>
      <c r="S1327" s="10">
        <f t="shared" si="125"/>
        <v>42704.086053240739</v>
      </c>
      <c r="T1327" s="10">
        <f t="shared" si="126"/>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1"/>
        <v>1.1299999999999999E-2</v>
      </c>
      <c r="P1328" s="6">
        <f t="shared" si="122"/>
        <v>102.72727272727273</v>
      </c>
      <c r="Q1328" t="str">
        <f t="shared" si="123"/>
        <v>technology</v>
      </c>
      <c r="R1328" t="str">
        <f t="shared" si="124"/>
        <v>wearables</v>
      </c>
      <c r="S1328" s="10">
        <f t="shared" si="125"/>
        <v>41974.791990740734</v>
      </c>
      <c r="T1328" s="10">
        <f t="shared" si="126"/>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1"/>
        <v>3.5520833333333335E-2</v>
      </c>
      <c r="P1329" s="6">
        <f t="shared" si="122"/>
        <v>41.585365853658537</v>
      </c>
      <c r="Q1329" t="str">
        <f t="shared" si="123"/>
        <v>technology</v>
      </c>
      <c r="R1329" t="str">
        <f t="shared" si="124"/>
        <v>wearables</v>
      </c>
      <c r="S1329" s="10">
        <f t="shared" si="125"/>
        <v>42123.678645833337</v>
      </c>
      <c r="T1329" s="10">
        <f t="shared" si="126"/>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1"/>
        <v>2.3306666666666667E-2</v>
      </c>
      <c r="P1330" s="6">
        <f t="shared" si="122"/>
        <v>116.53333333333333</v>
      </c>
      <c r="Q1330" t="str">
        <f t="shared" si="123"/>
        <v>technology</v>
      </c>
      <c r="R1330" t="str">
        <f t="shared" si="124"/>
        <v>wearables</v>
      </c>
      <c r="S1330" s="10">
        <f t="shared" si="125"/>
        <v>42612.642754629633</v>
      </c>
      <c r="T1330" s="10">
        <f t="shared" si="126"/>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1"/>
        <v>8.1600000000000006E-3</v>
      </c>
      <c r="P1331" s="6">
        <f t="shared" si="122"/>
        <v>45.333333333333336</v>
      </c>
      <c r="Q1331" t="str">
        <f t="shared" si="123"/>
        <v>technology</v>
      </c>
      <c r="R1331" t="str">
        <f t="shared" si="124"/>
        <v>wearables</v>
      </c>
      <c r="S1331" s="10">
        <f t="shared" si="125"/>
        <v>41935.221585648149</v>
      </c>
      <c r="T1331" s="10">
        <f t="shared" si="126"/>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1"/>
        <v>0.22494285714285714</v>
      </c>
      <c r="P1332" s="6">
        <f t="shared" si="122"/>
        <v>157.46</v>
      </c>
      <c r="Q1332" t="str">
        <f t="shared" si="123"/>
        <v>technology</v>
      </c>
      <c r="R1332" t="str">
        <f t="shared" si="124"/>
        <v>wearables</v>
      </c>
      <c r="S1332" s="10">
        <f t="shared" si="125"/>
        <v>42522.276724537034</v>
      </c>
      <c r="T1332" s="10">
        <f t="shared" si="126"/>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1"/>
        <v>1.3668E-2</v>
      </c>
      <c r="P1333" s="6">
        <f t="shared" si="122"/>
        <v>100.5</v>
      </c>
      <c r="Q1333" t="str">
        <f t="shared" si="123"/>
        <v>technology</v>
      </c>
      <c r="R1333" t="str">
        <f t="shared" si="124"/>
        <v>wearables</v>
      </c>
      <c r="S1333" s="10">
        <f t="shared" si="125"/>
        <v>42569.50409722222</v>
      </c>
      <c r="T1333" s="10">
        <f t="shared" si="126"/>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1"/>
        <v>0</v>
      </c>
      <c r="P1334" s="6">
        <f t="shared" si="122"/>
        <v>0</v>
      </c>
      <c r="Q1334" t="str">
        <f t="shared" si="123"/>
        <v>technology</v>
      </c>
      <c r="R1334" t="str">
        <f t="shared" si="124"/>
        <v>wearables</v>
      </c>
      <c r="S1334" s="10">
        <f t="shared" si="125"/>
        <v>42732.060277777782</v>
      </c>
      <c r="T1334" s="10">
        <f t="shared" si="126"/>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1"/>
        <v>0</v>
      </c>
      <c r="P1335" s="6">
        <f t="shared" si="122"/>
        <v>0</v>
      </c>
      <c r="Q1335" t="str">
        <f t="shared" si="123"/>
        <v>technology</v>
      </c>
      <c r="R1335" t="str">
        <f t="shared" si="124"/>
        <v>wearables</v>
      </c>
      <c r="S1335" s="10">
        <f t="shared" si="125"/>
        <v>41806.106770833336</v>
      </c>
      <c r="T1335" s="10">
        <f t="shared" si="126"/>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1"/>
        <v>0.10754135338345865</v>
      </c>
      <c r="P1336" s="6">
        <f t="shared" si="122"/>
        <v>51.822463768115945</v>
      </c>
      <c r="Q1336" t="str">
        <f t="shared" si="123"/>
        <v>technology</v>
      </c>
      <c r="R1336" t="str">
        <f t="shared" si="124"/>
        <v>wearables</v>
      </c>
      <c r="S1336" s="10">
        <f t="shared" si="125"/>
        <v>42410.774155092593</v>
      </c>
      <c r="T1336" s="10">
        <f t="shared" si="126"/>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1"/>
        <v>0.1976</v>
      </c>
      <c r="P1337" s="6">
        <f t="shared" si="122"/>
        <v>308.75</v>
      </c>
      <c r="Q1337" t="str">
        <f t="shared" si="123"/>
        <v>technology</v>
      </c>
      <c r="R1337" t="str">
        <f t="shared" si="124"/>
        <v>wearables</v>
      </c>
      <c r="S1337" s="10">
        <f t="shared" si="125"/>
        <v>42313.936365740738</v>
      </c>
      <c r="T1337" s="10">
        <f t="shared" si="126"/>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1"/>
        <v>0.84946999999999995</v>
      </c>
      <c r="P1338" s="6">
        <f t="shared" si="122"/>
        <v>379.22767857142856</v>
      </c>
      <c r="Q1338" t="str">
        <f t="shared" si="123"/>
        <v>technology</v>
      </c>
      <c r="R1338" t="str">
        <f t="shared" si="124"/>
        <v>wearables</v>
      </c>
      <c r="S1338" s="10">
        <f t="shared" si="125"/>
        <v>41955.863750000004</v>
      </c>
      <c r="T1338" s="10">
        <f t="shared" si="126"/>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1"/>
        <v>0.49381999999999998</v>
      </c>
      <c r="P1339" s="6">
        <f t="shared" si="122"/>
        <v>176.36428571428573</v>
      </c>
      <c r="Q1339" t="str">
        <f t="shared" si="123"/>
        <v>technology</v>
      </c>
      <c r="R1339" t="str">
        <f t="shared" si="124"/>
        <v>wearables</v>
      </c>
      <c r="S1339" s="10">
        <f t="shared" si="125"/>
        <v>42767.577303240745</v>
      </c>
      <c r="T1339" s="10">
        <f t="shared" si="126"/>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1"/>
        <v>3.3033333333333331E-2</v>
      </c>
      <c r="P1340" s="6">
        <f t="shared" si="122"/>
        <v>66.066666666666663</v>
      </c>
      <c r="Q1340" t="str">
        <f t="shared" si="123"/>
        <v>technology</v>
      </c>
      <c r="R1340" t="str">
        <f t="shared" si="124"/>
        <v>wearables</v>
      </c>
      <c r="S1340" s="10">
        <f t="shared" si="125"/>
        <v>42188.803622685184</v>
      </c>
      <c r="T1340" s="10">
        <f t="shared" si="126"/>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1"/>
        <v>6.6339999999999996E-2</v>
      </c>
      <c r="P1341" s="6">
        <f t="shared" si="122"/>
        <v>89.648648648648646</v>
      </c>
      <c r="Q1341" t="str">
        <f t="shared" si="123"/>
        <v>technology</v>
      </c>
      <c r="R1341" t="str">
        <f t="shared" si="124"/>
        <v>wearables</v>
      </c>
      <c r="S1341" s="10">
        <f t="shared" si="125"/>
        <v>41936.647164351853</v>
      </c>
      <c r="T1341" s="10">
        <f t="shared" si="126"/>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1"/>
        <v>0</v>
      </c>
      <c r="P1342" s="6">
        <f t="shared" si="122"/>
        <v>0</v>
      </c>
      <c r="Q1342" t="str">
        <f t="shared" si="123"/>
        <v>technology</v>
      </c>
      <c r="R1342" t="str">
        <f t="shared" si="124"/>
        <v>wearables</v>
      </c>
      <c r="S1342" s="10">
        <f t="shared" si="125"/>
        <v>41836.595520833333</v>
      </c>
      <c r="T1342" s="10">
        <f t="shared" si="126"/>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1"/>
        <v>0.7036</v>
      </c>
      <c r="P1343" s="6">
        <f t="shared" si="122"/>
        <v>382.39130434782606</v>
      </c>
      <c r="Q1343" t="str">
        <f t="shared" si="123"/>
        <v>technology</v>
      </c>
      <c r="R1343" t="str">
        <f t="shared" si="124"/>
        <v>wearables</v>
      </c>
      <c r="S1343" s="10">
        <f t="shared" si="125"/>
        <v>42612.624039351853</v>
      </c>
      <c r="T1343" s="10">
        <f t="shared" si="126"/>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1"/>
        <v>2E-3</v>
      </c>
      <c r="P1344" s="6">
        <f t="shared" si="122"/>
        <v>100</v>
      </c>
      <c r="Q1344" t="str">
        <f t="shared" si="123"/>
        <v>technology</v>
      </c>
      <c r="R1344" t="str">
        <f t="shared" si="124"/>
        <v>wearables</v>
      </c>
      <c r="S1344" s="10">
        <f t="shared" si="125"/>
        <v>42172.816423611104</v>
      </c>
      <c r="T1344" s="10">
        <f t="shared" si="126"/>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1"/>
        <v>1.02298</v>
      </c>
      <c r="P1345" s="6">
        <f t="shared" si="122"/>
        <v>158.35603715170279</v>
      </c>
      <c r="Q1345" t="str">
        <f t="shared" si="123"/>
        <v>technology</v>
      </c>
      <c r="R1345" t="str">
        <f t="shared" si="124"/>
        <v>wearables</v>
      </c>
      <c r="S1345" s="10">
        <f t="shared" si="125"/>
        <v>42542.526423611111</v>
      </c>
      <c r="T1345" s="10">
        <f t="shared" si="126"/>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1"/>
        <v>3.7773333333333334</v>
      </c>
      <c r="P1346" s="6">
        <f t="shared" si="122"/>
        <v>40.762589928057551</v>
      </c>
      <c r="Q1346" t="str">
        <f t="shared" si="123"/>
        <v>publishing</v>
      </c>
      <c r="R1346" t="str">
        <f t="shared" si="124"/>
        <v>nonfiction</v>
      </c>
      <c r="S1346" s="10">
        <f t="shared" si="125"/>
        <v>42522.789803240739</v>
      </c>
      <c r="T1346" s="10">
        <f t="shared" si="126"/>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7">E1347/D1347</f>
        <v>1.25</v>
      </c>
      <c r="P1347" s="6">
        <f t="shared" ref="P1347:P1410" si="128">IFERROR(E1347/L1347,0)</f>
        <v>53.571428571428569</v>
      </c>
      <c r="Q1347" t="str">
        <f t="shared" ref="Q1347:Q1410" si="129">LEFT(N1347,SEARCH("/",N1347)-1)</f>
        <v>publishing</v>
      </c>
      <c r="R1347" t="str">
        <f t="shared" ref="R1347:R1410" si="130">RIGHT(N1347,LEN(N1347)-SEARCH("/",N1347))</f>
        <v>nonfiction</v>
      </c>
      <c r="S1347" s="10">
        <f t="shared" ref="S1347:S1410" si="131">(((J1347/60)/60)/24+DATE(1970,1,1))</f>
        <v>41799.814340277779</v>
      </c>
      <c r="T1347" s="10">
        <f t="shared" ref="T1347:T1410" si="132">(((I1347/60)/60)/24+DATE(1970,1,1))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7"/>
        <v>1.473265306122449</v>
      </c>
      <c r="P1348" s="6">
        <f t="shared" si="128"/>
        <v>48.449664429530202</v>
      </c>
      <c r="Q1348" t="str">
        <f t="shared" si="129"/>
        <v>publishing</v>
      </c>
      <c r="R1348" t="str">
        <f t="shared" si="130"/>
        <v>nonfiction</v>
      </c>
      <c r="S1348" s="10">
        <f t="shared" si="131"/>
        <v>41422.075821759259</v>
      </c>
      <c r="T1348" s="10">
        <f t="shared" si="132"/>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7"/>
        <v>1.022</v>
      </c>
      <c r="P1349" s="6">
        <f t="shared" si="128"/>
        <v>82.41935483870968</v>
      </c>
      <c r="Q1349" t="str">
        <f t="shared" si="129"/>
        <v>publishing</v>
      </c>
      <c r="R1349" t="str">
        <f t="shared" si="130"/>
        <v>nonfiction</v>
      </c>
      <c r="S1349" s="10">
        <f t="shared" si="131"/>
        <v>42040.638020833328</v>
      </c>
      <c r="T1349" s="10">
        <f t="shared" si="132"/>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7"/>
        <v>1.018723404255319</v>
      </c>
      <c r="P1350" s="6">
        <f t="shared" si="128"/>
        <v>230.19230769230768</v>
      </c>
      <c r="Q1350" t="str">
        <f t="shared" si="129"/>
        <v>publishing</v>
      </c>
      <c r="R1350" t="str">
        <f t="shared" si="130"/>
        <v>nonfiction</v>
      </c>
      <c r="S1350" s="10">
        <f t="shared" si="131"/>
        <v>41963.506168981476</v>
      </c>
      <c r="T1350" s="10">
        <f t="shared" si="132"/>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7"/>
        <v>2.0419999999999998</v>
      </c>
      <c r="P1351" s="6">
        <f t="shared" si="128"/>
        <v>59.360465116279073</v>
      </c>
      <c r="Q1351" t="str">
        <f t="shared" si="129"/>
        <v>publishing</v>
      </c>
      <c r="R1351" t="str">
        <f t="shared" si="130"/>
        <v>nonfiction</v>
      </c>
      <c r="S1351" s="10">
        <f t="shared" si="131"/>
        <v>42317.33258101852</v>
      </c>
      <c r="T1351" s="10">
        <f t="shared" si="132"/>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7"/>
        <v>1.0405</v>
      </c>
      <c r="P1352" s="6">
        <f t="shared" si="128"/>
        <v>66.698717948717942</v>
      </c>
      <c r="Q1352" t="str">
        <f t="shared" si="129"/>
        <v>publishing</v>
      </c>
      <c r="R1352" t="str">
        <f t="shared" si="130"/>
        <v>nonfiction</v>
      </c>
      <c r="S1352" s="10">
        <f t="shared" si="131"/>
        <v>42334.013124999998</v>
      </c>
      <c r="T1352" s="10">
        <f t="shared" si="132"/>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7"/>
        <v>1.0126500000000001</v>
      </c>
      <c r="P1353" s="6">
        <f t="shared" si="128"/>
        <v>168.77500000000001</v>
      </c>
      <c r="Q1353" t="str">
        <f t="shared" si="129"/>
        <v>publishing</v>
      </c>
      <c r="R1353" t="str">
        <f t="shared" si="130"/>
        <v>nonfiction</v>
      </c>
      <c r="S1353" s="10">
        <f t="shared" si="131"/>
        <v>42382.74009259259</v>
      </c>
      <c r="T1353" s="10">
        <f t="shared" si="132"/>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7"/>
        <v>1.3613999999999999</v>
      </c>
      <c r="P1354" s="6">
        <f t="shared" si="128"/>
        <v>59.973568281938327</v>
      </c>
      <c r="Q1354" t="str">
        <f t="shared" si="129"/>
        <v>publishing</v>
      </c>
      <c r="R1354" t="str">
        <f t="shared" si="130"/>
        <v>nonfiction</v>
      </c>
      <c r="S1354" s="10">
        <f t="shared" si="131"/>
        <v>42200.578310185185</v>
      </c>
      <c r="T1354" s="10">
        <f t="shared" si="132"/>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7"/>
        <v>1.3360000000000001</v>
      </c>
      <c r="P1355" s="6">
        <f t="shared" si="128"/>
        <v>31.80952380952381</v>
      </c>
      <c r="Q1355" t="str">
        <f t="shared" si="129"/>
        <v>publishing</v>
      </c>
      <c r="R1355" t="str">
        <f t="shared" si="130"/>
        <v>nonfiction</v>
      </c>
      <c r="S1355" s="10">
        <f t="shared" si="131"/>
        <v>41309.11791666667</v>
      </c>
      <c r="T1355" s="10">
        <f t="shared" si="132"/>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7"/>
        <v>1.3025</v>
      </c>
      <c r="P1356" s="6">
        <f t="shared" si="128"/>
        <v>24.421875</v>
      </c>
      <c r="Q1356" t="str">
        <f t="shared" si="129"/>
        <v>publishing</v>
      </c>
      <c r="R1356" t="str">
        <f t="shared" si="130"/>
        <v>nonfiction</v>
      </c>
      <c r="S1356" s="10">
        <f t="shared" si="131"/>
        <v>42502.807627314818</v>
      </c>
      <c r="T1356" s="10">
        <f t="shared" si="132"/>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7"/>
        <v>1.2267999999999999</v>
      </c>
      <c r="P1357" s="6">
        <f t="shared" si="128"/>
        <v>25.347107438016529</v>
      </c>
      <c r="Q1357" t="str">
        <f t="shared" si="129"/>
        <v>publishing</v>
      </c>
      <c r="R1357" t="str">
        <f t="shared" si="130"/>
        <v>nonfiction</v>
      </c>
      <c r="S1357" s="10">
        <f t="shared" si="131"/>
        <v>41213.254687499997</v>
      </c>
      <c r="T1357" s="10">
        <f t="shared" si="132"/>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7"/>
        <v>1.8281058823529412</v>
      </c>
      <c r="P1358" s="6">
        <f t="shared" si="128"/>
        <v>71.443218390804603</v>
      </c>
      <c r="Q1358" t="str">
        <f t="shared" si="129"/>
        <v>publishing</v>
      </c>
      <c r="R1358" t="str">
        <f t="shared" si="130"/>
        <v>nonfiction</v>
      </c>
      <c r="S1358" s="10">
        <f t="shared" si="131"/>
        <v>41430.038888888892</v>
      </c>
      <c r="T1358" s="10">
        <f t="shared" si="132"/>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7"/>
        <v>1.2529999999999999</v>
      </c>
      <c r="P1359" s="6">
        <f t="shared" si="128"/>
        <v>38.553846153846152</v>
      </c>
      <c r="Q1359" t="str">
        <f t="shared" si="129"/>
        <v>publishing</v>
      </c>
      <c r="R1359" t="str">
        <f t="shared" si="130"/>
        <v>nonfiction</v>
      </c>
      <c r="S1359" s="10">
        <f t="shared" si="131"/>
        <v>41304.962233796294</v>
      </c>
      <c r="T1359" s="10">
        <f t="shared" si="132"/>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7"/>
        <v>1.1166666666666667</v>
      </c>
      <c r="P1360" s="6">
        <f t="shared" si="128"/>
        <v>68.367346938775512</v>
      </c>
      <c r="Q1360" t="str">
        <f t="shared" si="129"/>
        <v>publishing</v>
      </c>
      <c r="R1360" t="str">
        <f t="shared" si="130"/>
        <v>nonfiction</v>
      </c>
      <c r="S1360" s="10">
        <f t="shared" si="131"/>
        <v>40689.570868055554</v>
      </c>
      <c r="T1360" s="10">
        <f t="shared" si="132"/>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7"/>
        <v>1.1575757575757575</v>
      </c>
      <c r="P1361" s="6">
        <f t="shared" si="128"/>
        <v>40.210526315789473</v>
      </c>
      <c r="Q1361" t="str">
        <f t="shared" si="129"/>
        <v>publishing</v>
      </c>
      <c r="R1361" t="str">
        <f t="shared" si="130"/>
        <v>nonfiction</v>
      </c>
      <c r="S1361" s="10">
        <f t="shared" si="131"/>
        <v>40668.814699074072</v>
      </c>
      <c r="T1361" s="10">
        <f t="shared" si="132"/>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7"/>
        <v>1.732</v>
      </c>
      <c r="P1362" s="6">
        <f t="shared" si="128"/>
        <v>32.074074074074076</v>
      </c>
      <c r="Q1362" t="str">
        <f t="shared" si="129"/>
        <v>publishing</v>
      </c>
      <c r="R1362" t="str">
        <f t="shared" si="130"/>
        <v>nonfiction</v>
      </c>
      <c r="S1362" s="10">
        <f t="shared" si="131"/>
        <v>41095.900694444441</v>
      </c>
      <c r="T1362" s="10">
        <f t="shared" si="132"/>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7"/>
        <v>1.2598333333333334</v>
      </c>
      <c r="P1363" s="6">
        <f t="shared" si="128"/>
        <v>28.632575757575758</v>
      </c>
      <c r="Q1363" t="str">
        <f t="shared" si="129"/>
        <v>publishing</v>
      </c>
      <c r="R1363" t="str">
        <f t="shared" si="130"/>
        <v>nonfiction</v>
      </c>
      <c r="S1363" s="10">
        <f t="shared" si="131"/>
        <v>41781.717268518521</v>
      </c>
      <c r="T1363" s="10">
        <f t="shared" si="132"/>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7"/>
        <v>1.091</v>
      </c>
      <c r="P1364" s="6">
        <f t="shared" si="128"/>
        <v>43.64</v>
      </c>
      <c r="Q1364" t="str">
        <f t="shared" si="129"/>
        <v>publishing</v>
      </c>
      <c r="R1364" t="str">
        <f t="shared" si="130"/>
        <v>nonfiction</v>
      </c>
      <c r="S1364" s="10">
        <f t="shared" si="131"/>
        <v>41464.934386574074</v>
      </c>
      <c r="T1364" s="10">
        <f t="shared" si="132"/>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7"/>
        <v>1</v>
      </c>
      <c r="P1365" s="6">
        <f t="shared" si="128"/>
        <v>40</v>
      </c>
      <c r="Q1365" t="str">
        <f t="shared" si="129"/>
        <v>publishing</v>
      </c>
      <c r="R1365" t="str">
        <f t="shared" si="130"/>
        <v>nonfiction</v>
      </c>
      <c r="S1365" s="10">
        <f t="shared" si="131"/>
        <v>42396.8440625</v>
      </c>
      <c r="T1365" s="10">
        <f t="shared" si="132"/>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7"/>
        <v>1.1864285714285714</v>
      </c>
      <c r="P1366" s="6">
        <f t="shared" si="128"/>
        <v>346.04166666666669</v>
      </c>
      <c r="Q1366" t="str">
        <f t="shared" si="129"/>
        <v>music</v>
      </c>
      <c r="R1366" t="str">
        <f t="shared" si="130"/>
        <v>rock</v>
      </c>
      <c r="S1366" s="10">
        <f t="shared" si="131"/>
        <v>41951.695671296293</v>
      </c>
      <c r="T1366" s="10">
        <f t="shared" si="132"/>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7"/>
        <v>1.0026666666666666</v>
      </c>
      <c r="P1367" s="6">
        <f t="shared" si="128"/>
        <v>81.739130434782609</v>
      </c>
      <c r="Q1367" t="str">
        <f t="shared" si="129"/>
        <v>music</v>
      </c>
      <c r="R1367" t="str">
        <f t="shared" si="130"/>
        <v>rock</v>
      </c>
      <c r="S1367" s="10">
        <f t="shared" si="131"/>
        <v>42049.733240740738</v>
      </c>
      <c r="T1367" s="10">
        <f t="shared" si="132"/>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7"/>
        <v>1.2648920000000001</v>
      </c>
      <c r="P1368" s="6">
        <f t="shared" si="128"/>
        <v>64.535306122448986</v>
      </c>
      <c r="Q1368" t="str">
        <f t="shared" si="129"/>
        <v>music</v>
      </c>
      <c r="R1368" t="str">
        <f t="shared" si="130"/>
        <v>rock</v>
      </c>
      <c r="S1368" s="10">
        <f t="shared" si="131"/>
        <v>41924.996099537035</v>
      </c>
      <c r="T1368" s="10">
        <f t="shared" si="132"/>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7"/>
        <v>1.1426000000000001</v>
      </c>
      <c r="P1369" s="6">
        <f t="shared" si="128"/>
        <v>63.477777777777774</v>
      </c>
      <c r="Q1369" t="str">
        <f t="shared" si="129"/>
        <v>music</v>
      </c>
      <c r="R1369" t="str">
        <f t="shared" si="130"/>
        <v>rock</v>
      </c>
      <c r="S1369" s="10">
        <f t="shared" si="131"/>
        <v>42292.002893518518</v>
      </c>
      <c r="T1369" s="10">
        <f t="shared" si="132"/>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7"/>
        <v>1.107</v>
      </c>
      <c r="P1370" s="6">
        <f t="shared" si="128"/>
        <v>63.620689655172413</v>
      </c>
      <c r="Q1370" t="str">
        <f t="shared" si="129"/>
        <v>music</v>
      </c>
      <c r="R1370" t="str">
        <f t="shared" si="130"/>
        <v>rock</v>
      </c>
      <c r="S1370" s="10">
        <f t="shared" si="131"/>
        <v>42146.190902777773</v>
      </c>
      <c r="T1370" s="10">
        <f t="shared" si="132"/>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7"/>
        <v>1.0534805315203954</v>
      </c>
      <c r="P1371" s="6">
        <f t="shared" si="128"/>
        <v>83.967068965517228</v>
      </c>
      <c r="Q1371" t="str">
        <f t="shared" si="129"/>
        <v>music</v>
      </c>
      <c r="R1371" t="str">
        <f t="shared" si="130"/>
        <v>rock</v>
      </c>
      <c r="S1371" s="10">
        <f t="shared" si="131"/>
        <v>41710.594282407408</v>
      </c>
      <c r="T1371" s="10">
        <f t="shared" si="132"/>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7"/>
        <v>1.0366666666666666</v>
      </c>
      <c r="P1372" s="6">
        <f t="shared" si="128"/>
        <v>77.75</v>
      </c>
      <c r="Q1372" t="str">
        <f t="shared" si="129"/>
        <v>music</v>
      </c>
      <c r="R1372" t="str">
        <f t="shared" si="130"/>
        <v>rock</v>
      </c>
      <c r="S1372" s="10">
        <f t="shared" si="131"/>
        <v>41548.00335648148</v>
      </c>
      <c r="T1372" s="10">
        <f t="shared" si="132"/>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7"/>
        <v>1.0708672667523933</v>
      </c>
      <c r="P1373" s="6">
        <f t="shared" si="128"/>
        <v>107.07142857142857</v>
      </c>
      <c r="Q1373" t="str">
        <f t="shared" si="129"/>
        <v>music</v>
      </c>
      <c r="R1373" t="str">
        <f t="shared" si="130"/>
        <v>rock</v>
      </c>
      <c r="S1373" s="10">
        <f t="shared" si="131"/>
        <v>42101.758587962962</v>
      </c>
      <c r="T1373" s="10">
        <f t="shared" si="132"/>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7"/>
        <v>1.24</v>
      </c>
      <c r="P1374" s="6">
        <f t="shared" si="128"/>
        <v>38.75</v>
      </c>
      <c r="Q1374" t="str">
        <f t="shared" si="129"/>
        <v>music</v>
      </c>
      <c r="R1374" t="str">
        <f t="shared" si="130"/>
        <v>rock</v>
      </c>
      <c r="S1374" s="10">
        <f t="shared" si="131"/>
        <v>41072.739953703705</v>
      </c>
      <c r="T1374" s="10">
        <f t="shared" si="132"/>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7"/>
        <v>1.0501</v>
      </c>
      <c r="P1375" s="6">
        <f t="shared" si="128"/>
        <v>201.94230769230768</v>
      </c>
      <c r="Q1375" t="str">
        <f t="shared" si="129"/>
        <v>music</v>
      </c>
      <c r="R1375" t="str">
        <f t="shared" si="130"/>
        <v>rock</v>
      </c>
      <c r="S1375" s="10">
        <f t="shared" si="131"/>
        <v>42704.95177083333</v>
      </c>
      <c r="T1375" s="10">
        <f t="shared" si="132"/>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7"/>
        <v>1.8946666666666667</v>
      </c>
      <c r="P1376" s="6">
        <f t="shared" si="128"/>
        <v>43.060606060606062</v>
      </c>
      <c r="Q1376" t="str">
        <f t="shared" si="129"/>
        <v>music</v>
      </c>
      <c r="R1376" t="str">
        <f t="shared" si="130"/>
        <v>rock</v>
      </c>
      <c r="S1376" s="10">
        <f t="shared" si="131"/>
        <v>42424.161898148144</v>
      </c>
      <c r="T1376" s="10">
        <f t="shared" si="132"/>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7"/>
        <v>1.7132499999999999</v>
      </c>
      <c r="P1377" s="6">
        <f t="shared" si="128"/>
        <v>62.871559633027523</v>
      </c>
      <c r="Q1377" t="str">
        <f t="shared" si="129"/>
        <v>music</v>
      </c>
      <c r="R1377" t="str">
        <f t="shared" si="130"/>
        <v>rock</v>
      </c>
      <c r="S1377" s="10">
        <f t="shared" si="131"/>
        <v>42720.066192129627</v>
      </c>
      <c r="T1377" s="10">
        <f t="shared" si="132"/>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7"/>
        <v>2.5248648648648651</v>
      </c>
      <c r="P1378" s="6">
        <f t="shared" si="128"/>
        <v>55.607142857142854</v>
      </c>
      <c r="Q1378" t="str">
        <f t="shared" si="129"/>
        <v>music</v>
      </c>
      <c r="R1378" t="str">
        <f t="shared" si="130"/>
        <v>rock</v>
      </c>
      <c r="S1378" s="10">
        <f t="shared" si="131"/>
        <v>42677.669050925921</v>
      </c>
      <c r="T1378" s="10">
        <f t="shared" si="132"/>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7"/>
        <v>1.1615384615384616</v>
      </c>
      <c r="P1379" s="6">
        <f t="shared" si="128"/>
        <v>48.70967741935484</v>
      </c>
      <c r="Q1379" t="str">
        <f t="shared" si="129"/>
        <v>music</v>
      </c>
      <c r="R1379" t="str">
        <f t="shared" si="130"/>
        <v>rock</v>
      </c>
      <c r="S1379" s="10">
        <f t="shared" si="131"/>
        <v>42747.219560185185</v>
      </c>
      <c r="T1379" s="10">
        <f t="shared" si="132"/>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7"/>
        <v>2.0335000000000001</v>
      </c>
      <c r="P1380" s="6">
        <f t="shared" si="128"/>
        <v>30.578947368421051</v>
      </c>
      <c r="Q1380" t="str">
        <f t="shared" si="129"/>
        <v>music</v>
      </c>
      <c r="R1380" t="str">
        <f t="shared" si="130"/>
        <v>rock</v>
      </c>
      <c r="S1380" s="10">
        <f t="shared" si="131"/>
        <v>42568.759374999994</v>
      </c>
      <c r="T1380" s="10">
        <f t="shared" si="132"/>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7"/>
        <v>1.1160000000000001</v>
      </c>
      <c r="P1381" s="6">
        <f t="shared" si="128"/>
        <v>73.907284768211923</v>
      </c>
      <c r="Q1381" t="str">
        <f t="shared" si="129"/>
        <v>music</v>
      </c>
      <c r="R1381" t="str">
        <f t="shared" si="130"/>
        <v>rock</v>
      </c>
      <c r="S1381" s="10">
        <f t="shared" si="131"/>
        <v>42130.491620370376</v>
      </c>
      <c r="T1381" s="10">
        <f t="shared" si="132"/>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7"/>
        <v>4.24</v>
      </c>
      <c r="P1382" s="6">
        <f t="shared" si="128"/>
        <v>21.2</v>
      </c>
      <c r="Q1382" t="str">
        <f t="shared" si="129"/>
        <v>music</v>
      </c>
      <c r="R1382" t="str">
        <f t="shared" si="130"/>
        <v>rock</v>
      </c>
      <c r="S1382" s="10">
        <f t="shared" si="131"/>
        <v>42141.762800925921</v>
      </c>
      <c r="T1382" s="10">
        <f t="shared" si="132"/>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7"/>
        <v>1.071</v>
      </c>
      <c r="P1383" s="6">
        <f t="shared" si="128"/>
        <v>73.356164383561648</v>
      </c>
      <c r="Q1383" t="str">
        <f t="shared" si="129"/>
        <v>music</v>
      </c>
      <c r="R1383" t="str">
        <f t="shared" si="130"/>
        <v>rock</v>
      </c>
      <c r="S1383" s="10">
        <f t="shared" si="131"/>
        <v>42703.214409722219</v>
      </c>
      <c r="T1383" s="10">
        <f t="shared" si="132"/>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7"/>
        <v>1.043625</v>
      </c>
      <c r="P1384" s="6">
        <f t="shared" si="128"/>
        <v>56.412162162162161</v>
      </c>
      <c r="Q1384" t="str">
        <f t="shared" si="129"/>
        <v>music</v>
      </c>
      <c r="R1384" t="str">
        <f t="shared" si="130"/>
        <v>rock</v>
      </c>
      <c r="S1384" s="10">
        <f t="shared" si="131"/>
        <v>41370.800185185188</v>
      </c>
      <c r="T1384" s="10">
        <f t="shared" si="132"/>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7"/>
        <v>2.124090909090909</v>
      </c>
      <c r="P1385" s="6">
        <f t="shared" si="128"/>
        <v>50.247311827956992</v>
      </c>
      <c r="Q1385" t="str">
        <f t="shared" si="129"/>
        <v>music</v>
      </c>
      <c r="R1385" t="str">
        <f t="shared" si="130"/>
        <v>rock</v>
      </c>
      <c r="S1385" s="10">
        <f t="shared" si="131"/>
        <v>42707.074976851851</v>
      </c>
      <c r="T1385" s="10">
        <f t="shared" si="132"/>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7"/>
        <v>1.2408571428571429</v>
      </c>
      <c r="P1386" s="6">
        <f t="shared" si="128"/>
        <v>68.936507936507937</v>
      </c>
      <c r="Q1386" t="str">
        <f t="shared" si="129"/>
        <v>music</v>
      </c>
      <c r="R1386" t="str">
        <f t="shared" si="130"/>
        <v>rock</v>
      </c>
      <c r="S1386" s="10">
        <f t="shared" si="131"/>
        <v>42160.735208333332</v>
      </c>
      <c r="T1386" s="10">
        <f t="shared" si="132"/>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7"/>
        <v>1.10406125</v>
      </c>
      <c r="P1387" s="6">
        <f t="shared" si="128"/>
        <v>65.914104477611943</v>
      </c>
      <c r="Q1387" t="str">
        <f t="shared" si="129"/>
        <v>music</v>
      </c>
      <c r="R1387" t="str">
        <f t="shared" si="130"/>
        <v>rock</v>
      </c>
      <c r="S1387" s="10">
        <f t="shared" si="131"/>
        <v>42433.688900462963</v>
      </c>
      <c r="T1387" s="10">
        <f t="shared" si="132"/>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7"/>
        <v>2.1875</v>
      </c>
      <c r="P1388" s="6">
        <f t="shared" si="128"/>
        <v>62.5</v>
      </c>
      <c r="Q1388" t="str">
        <f t="shared" si="129"/>
        <v>music</v>
      </c>
      <c r="R1388" t="str">
        <f t="shared" si="130"/>
        <v>rock</v>
      </c>
      <c r="S1388" s="10">
        <f t="shared" si="131"/>
        <v>42184.646863425922</v>
      </c>
      <c r="T1388" s="10">
        <f t="shared" si="132"/>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7"/>
        <v>1.36625</v>
      </c>
      <c r="P1389" s="6">
        <f t="shared" si="128"/>
        <v>70.064102564102569</v>
      </c>
      <c r="Q1389" t="str">
        <f t="shared" si="129"/>
        <v>music</v>
      </c>
      <c r="R1389" t="str">
        <f t="shared" si="130"/>
        <v>rock</v>
      </c>
      <c r="S1389" s="10">
        <f t="shared" si="131"/>
        <v>42126.92123842593</v>
      </c>
      <c r="T1389" s="10">
        <f t="shared" si="132"/>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7"/>
        <v>1.348074</v>
      </c>
      <c r="P1390" s="6">
        <f t="shared" si="128"/>
        <v>60.181874999999998</v>
      </c>
      <c r="Q1390" t="str">
        <f t="shared" si="129"/>
        <v>music</v>
      </c>
      <c r="R1390" t="str">
        <f t="shared" si="130"/>
        <v>rock</v>
      </c>
      <c r="S1390" s="10">
        <f t="shared" si="131"/>
        <v>42634.614780092597</v>
      </c>
      <c r="T1390" s="10">
        <f t="shared" si="132"/>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7"/>
        <v>1.454</v>
      </c>
      <c r="P1391" s="6">
        <f t="shared" si="128"/>
        <v>21.382352941176471</v>
      </c>
      <c r="Q1391" t="str">
        <f t="shared" si="129"/>
        <v>music</v>
      </c>
      <c r="R1391" t="str">
        <f t="shared" si="130"/>
        <v>rock</v>
      </c>
      <c r="S1391" s="10">
        <f t="shared" si="131"/>
        <v>42565.480983796297</v>
      </c>
      <c r="T1391" s="10">
        <f t="shared" si="132"/>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7"/>
        <v>1.0910714285714285</v>
      </c>
      <c r="P1392" s="6">
        <f t="shared" si="128"/>
        <v>160.78947368421052</v>
      </c>
      <c r="Q1392" t="str">
        <f t="shared" si="129"/>
        <v>music</v>
      </c>
      <c r="R1392" t="str">
        <f t="shared" si="130"/>
        <v>rock</v>
      </c>
      <c r="S1392" s="10">
        <f t="shared" si="131"/>
        <v>42087.803310185183</v>
      </c>
      <c r="T1392" s="10">
        <f t="shared" si="132"/>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7"/>
        <v>1.1020000000000001</v>
      </c>
      <c r="P1393" s="6">
        <f t="shared" si="128"/>
        <v>42.384615384615387</v>
      </c>
      <c r="Q1393" t="str">
        <f t="shared" si="129"/>
        <v>music</v>
      </c>
      <c r="R1393" t="str">
        <f t="shared" si="130"/>
        <v>rock</v>
      </c>
      <c r="S1393" s="10">
        <f t="shared" si="131"/>
        <v>42193.650671296295</v>
      </c>
      <c r="T1393" s="10">
        <f t="shared" si="132"/>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7"/>
        <v>1.1364000000000001</v>
      </c>
      <c r="P1394" s="6">
        <f t="shared" si="128"/>
        <v>27.317307692307693</v>
      </c>
      <c r="Q1394" t="str">
        <f t="shared" si="129"/>
        <v>music</v>
      </c>
      <c r="R1394" t="str">
        <f t="shared" si="130"/>
        <v>rock</v>
      </c>
      <c r="S1394" s="10">
        <f t="shared" si="131"/>
        <v>42401.154930555553</v>
      </c>
      <c r="T1394" s="10">
        <f t="shared" si="132"/>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7"/>
        <v>1.0235000000000001</v>
      </c>
      <c r="P1395" s="6">
        <f t="shared" si="128"/>
        <v>196.82692307692307</v>
      </c>
      <c r="Q1395" t="str">
        <f t="shared" si="129"/>
        <v>music</v>
      </c>
      <c r="R1395" t="str">
        <f t="shared" si="130"/>
        <v>rock</v>
      </c>
      <c r="S1395" s="10">
        <f t="shared" si="131"/>
        <v>42553.681979166664</v>
      </c>
      <c r="T1395" s="10">
        <f t="shared" si="132"/>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7"/>
        <v>1.2213333333333334</v>
      </c>
      <c r="P1396" s="6">
        <f t="shared" si="128"/>
        <v>53.882352941176471</v>
      </c>
      <c r="Q1396" t="str">
        <f t="shared" si="129"/>
        <v>music</v>
      </c>
      <c r="R1396" t="str">
        <f t="shared" si="130"/>
        <v>rock</v>
      </c>
      <c r="S1396" s="10">
        <f t="shared" si="131"/>
        <v>42752.144976851851</v>
      </c>
      <c r="T1396" s="10">
        <f t="shared" si="132"/>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7"/>
        <v>1.1188571428571428</v>
      </c>
      <c r="P1397" s="6">
        <f t="shared" si="128"/>
        <v>47.756097560975611</v>
      </c>
      <c r="Q1397" t="str">
        <f t="shared" si="129"/>
        <v>music</v>
      </c>
      <c r="R1397" t="str">
        <f t="shared" si="130"/>
        <v>rock</v>
      </c>
      <c r="S1397" s="10">
        <f t="shared" si="131"/>
        <v>42719.90834490741</v>
      </c>
      <c r="T1397" s="10">
        <f t="shared" si="132"/>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7"/>
        <v>1.073</v>
      </c>
      <c r="P1398" s="6">
        <f t="shared" si="128"/>
        <v>88.191780821917803</v>
      </c>
      <c r="Q1398" t="str">
        <f t="shared" si="129"/>
        <v>music</v>
      </c>
      <c r="R1398" t="str">
        <f t="shared" si="130"/>
        <v>rock</v>
      </c>
      <c r="S1398" s="10">
        <f t="shared" si="131"/>
        <v>42018.99863425926</v>
      </c>
      <c r="T1398" s="10">
        <f t="shared" si="132"/>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7"/>
        <v>1.1385000000000001</v>
      </c>
      <c r="P1399" s="6">
        <f t="shared" si="128"/>
        <v>72.056962025316452</v>
      </c>
      <c r="Q1399" t="str">
        <f t="shared" si="129"/>
        <v>music</v>
      </c>
      <c r="R1399" t="str">
        <f t="shared" si="130"/>
        <v>rock</v>
      </c>
      <c r="S1399" s="10">
        <f t="shared" si="131"/>
        <v>42640.917939814812</v>
      </c>
      <c r="T1399" s="10">
        <f t="shared" si="132"/>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7"/>
        <v>1.0968181818181819</v>
      </c>
      <c r="P1400" s="6">
        <f t="shared" si="128"/>
        <v>74.246153846153845</v>
      </c>
      <c r="Q1400" t="str">
        <f t="shared" si="129"/>
        <v>music</v>
      </c>
      <c r="R1400" t="str">
        <f t="shared" si="130"/>
        <v>rock</v>
      </c>
      <c r="S1400" s="10">
        <f t="shared" si="131"/>
        <v>42526.874236111107</v>
      </c>
      <c r="T1400" s="10">
        <f t="shared" si="132"/>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7"/>
        <v>1.2614444444444444</v>
      </c>
      <c r="P1401" s="6">
        <f t="shared" si="128"/>
        <v>61.701086956521742</v>
      </c>
      <c r="Q1401" t="str">
        <f t="shared" si="129"/>
        <v>music</v>
      </c>
      <c r="R1401" t="str">
        <f t="shared" si="130"/>
        <v>rock</v>
      </c>
      <c r="S1401" s="10">
        <f t="shared" si="131"/>
        <v>41889.004317129627</v>
      </c>
      <c r="T1401" s="10">
        <f t="shared" si="132"/>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7"/>
        <v>1.6742857142857144</v>
      </c>
      <c r="P1402" s="6">
        <f t="shared" si="128"/>
        <v>17.235294117647058</v>
      </c>
      <c r="Q1402" t="str">
        <f t="shared" si="129"/>
        <v>music</v>
      </c>
      <c r="R1402" t="str">
        <f t="shared" si="130"/>
        <v>rock</v>
      </c>
      <c r="S1402" s="10">
        <f t="shared" si="131"/>
        <v>42498.341122685189</v>
      </c>
      <c r="T1402" s="10">
        <f t="shared" si="132"/>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7"/>
        <v>4.9652000000000003</v>
      </c>
      <c r="P1403" s="6">
        <f t="shared" si="128"/>
        <v>51.720833333333331</v>
      </c>
      <c r="Q1403" t="str">
        <f t="shared" si="129"/>
        <v>music</v>
      </c>
      <c r="R1403" t="str">
        <f t="shared" si="130"/>
        <v>rock</v>
      </c>
      <c r="S1403" s="10">
        <f t="shared" si="131"/>
        <v>41399.99622685185</v>
      </c>
      <c r="T1403" s="10">
        <f t="shared" si="132"/>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7"/>
        <v>1.0915999999999999</v>
      </c>
      <c r="P1404" s="6">
        <f t="shared" si="128"/>
        <v>24.150442477876105</v>
      </c>
      <c r="Q1404" t="str">
        <f t="shared" si="129"/>
        <v>music</v>
      </c>
      <c r="R1404" t="str">
        <f t="shared" si="130"/>
        <v>rock</v>
      </c>
      <c r="S1404" s="10">
        <f t="shared" si="131"/>
        <v>42065.053368055553</v>
      </c>
      <c r="T1404" s="10">
        <f t="shared" si="132"/>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7"/>
        <v>1.0257499999999999</v>
      </c>
      <c r="P1405" s="6">
        <f t="shared" si="128"/>
        <v>62.166666666666664</v>
      </c>
      <c r="Q1405" t="str">
        <f t="shared" si="129"/>
        <v>music</v>
      </c>
      <c r="R1405" t="str">
        <f t="shared" si="130"/>
        <v>rock</v>
      </c>
      <c r="S1405" s="10">
        <f t="shared" si="131"/>
        <v>41451.062905092593</v>
      </c>
      <c r="T1405" s="10">
        <f t="shared" si="132"/>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7"/>
        <v>1.6620689655172414E-2</v>
      </c>
      <c r="P1406" s="6">
        <f t="shared" si="128"/>
        <v>48.2</v>
      </c>
      <c r="Q1406" t="str">
        <f t="shared" si="129"/>
        <v>publishing</v>
      </c>
      <c r="R1406" t="str">
        <f t="shared" si="130"/>
        <v>translations</v>
      </c>
      <c r="S1406" s="10">
        <f t="shared" si="131"/>
        <v>42032.510243055556</v>
      </c>
      <c r="T1406" s="10">
        <f t="shared" si="132"/>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7"/>
        <v>4.1999999999999997E-3</v>
      </c>
      <c r="P1407" s="6">
        <f t="shared" si="128"/>
        <v>6.1764705882352944</v>
      </c>
      <c r="Q1407" t="str">
        <f t="shared" si="129"/>
        <v>publishing</v>
      </c>
      <c r="R1407" t="str">
        <f t="shared" si="130"/>
        <v>translations</v>
      </c>
      <c r="S1407" s="10">
        <f t="shared" si="131"/>
        <v>41941.680567129632</v>
      </c>
      <c r="T1407" s="10">
        <f t="shared" si="132"/>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7"/>
        <v>1.25E-3</v>
      </c>
      <c r="P1408" s="6">
        <f t="shared" si="128"/>
        <v>5</v>
      </c>
      <c r="Q1408" t="str">
        <f t="shared" si="129"/>
        <v>publishing</v>
      </c>
      <c r="R1408" t="str">
        <f t="shared" si="130"/>
        <v>translations</v>
      </c>
      <c r="S1408" s="10">
        <f t="shared" si="131"/>
        <v>42297.432951388888</v>
      </c>
      <c r="T1408" s="10">
        <f t="shared" si="132"/>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7"/>
        <v>5.0000000000000001E-3</v>
      </c>
      <c r="P1409" s="6">
        <f t="shared" si="128"/>
        <v>7.5</v>
      </c>
      <c r="Q1409" t="str">
        <f t="shared" si="129"/>
        <v>publishing</v>
      </c>
      <c r="R1409" t="str">
        <f t="shared" si="130"/>
        <v>translations</v>
      </c>
      <c r="S1409" s="10">
        <f t="shared" si="131"/>
        <v>41838.536782407406</v>
      </c>
      <c r="T1409" s="10">
        <f t="shared" si="132"/>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7"/>
        <v>7.1999999999999995E-2</v>
      </c>
      <c r="P1410" s="6">
        <f t="shared" si="128"/>
        <v>12</v>
      </c>
      <c r="Q1410" t="str">
        <f t="shared" si="129"/>
        <v>publishing</v>
      </c>
      <c r="R1410" t="str">
        <f t="shared" si="130"/>
        <v>translations</v>
      </c>
      <c r="S1410" s="10">
        <f t="shared" si="131"/>
        <v>42291.872175925921</v>
      </c>
      <c r="T1410" s="10">
        <f t="shared" si="132"/>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3">E1411/D1411</f>
        <v>0</v>
      </c>
      <c r="P1411" s="6">
        <f t="shared" ref="P1411:P1474" si="134">IFERROR(E1411/L1411,0)</f>
        <v>0</v>
      </c>
      <c r="Q1411" t="str">
        <f t="shared" ref="Q1411:Q1474" si="135">LEFT(N1411,SEARCH("/",N1411)-1)</f>
        <v>publishing</v>
      </c>
      <c r="R1411" t="str">
        <f t="shared" ref="R1411:R1474" si="136">RIGHT(N1411,LEN(N1411)-SEARCH("/",N1411))</f>
        <v>translations</v>
      </c>
      <c r="S1411" s="10">
        <f t="shared" ref="S1411:S1474" si="137">(((J1411/60)/60)/24+DATE(1970,1,1))</f>
        <v>41945.133506944447</v>
      </c>
      <c r="T1411" s="10">
        <f t="shared" ref="T1411:T1474" si="138">(((I1411/60)/60)/24+DATE(1970,1,1))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3"/>
        <v>1.6666666666666666E-4</v>
      </c>
      <c r="P1412" s="6">
        <f t="shared" si="134"/>
        <v>1</v>
      </c>
      <c r="Q1412" t="str">
        <f t="shared" si="135"/>
        <v>publishing</v>
      </c>
      <c r="R1412" t="str">
        <f t="shared" si="136"/>
        <v>translations</v>
      </c>
      <c r="S1412" s="10">
        <f t="shared" si="137"/>
        <v>42479.318518518514</v>
      </c>
      <c r="T1412" s="10">
        <f t="shared" si="138"/>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3"/>
        <v>2.3333333333333335E-3</v>
      </c>
      <c r="P1413" s="6">
        <f t="shared" si="134"/>
        <v>2.3333333333333335</v>
      </c>
      <c r="Q1413" t="str">
        <f t="shared" si="135"/>
        <v>publishing</v>
      </c>
      <c r="R1413" t="str">
        <f t="shared" si="136"/>
        <v>translations</v>
      </c>
      <c r="S1413" s="10">
        <f t="shared" si="137"/>
        <v>42013.059027777781</v>
      </c>
      <c r="T1413" s="10">
        <f t="shared" si="138"/>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3"/>
        <v>4.5714285714285714E-2</v>
      </c>
      <c r="P1414" s="6">
        <f t="shared" si="134"/>
        <v>24.615384615384617</v>
      </c>
      <c r="Q1414" t="str">
        <f t="shared" si="135"/>
        <v>publishing</v>
      </c>
      <c r="R1414" t="str">
        <f t="shared" si="136"/>
        <v>translations</v>
      </c>
      <c r="S1414" s="10">
        <f t="shared" si="137"/>
        <v>41947.063645833332</v>
      </c>
      <c r="T1414" s="10">
        <f t="shared" si="138"/>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3"/>
        <v>0.05</v>
      </c>
      <c r="P1415" s="6">
        <f t="shared" si="134"/>
        <v>100</v>
      </c>
      <c r="Q1415" t="str">
        <f t="shared" si="135"/>
        <v>publishing</v>
      </c>
      <c r="R1415" t="str">
        <f t="shared" si="136"/>
        <v>translations</v>
      </c>
      <c r="S1415" s="10">
        <f t="shared" si="137"/>
        <v>42360.437152777777</v>
      </c>
      <c r="T1415" s="10">
        <f t="shared" si="138"/>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3"/>
        <v>2E-3</v>
      </c>
      <c r="P1416" s="6">
        <f t="shared" si="134"/>
        <v>1</v>
      </c>
      <c r="Q1416" t="str">
        <f t="shared" si="135"/>
        <v>publishing</v>
      </c>
      <c r="R1416" t="str">
        <f t="shared" si="136"/>
        <v>translations</v>
      </c>
      <c r="S1416" s="10">
        <f t="shared" si="137"/>
        <v>42708.25309027778</v>
      </c>
      <c r="T1416" s="10">
        <f t="shared" si="138"/>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3"/>
        <v>0.18181818181818182</v>
      </c>
      <c r="P1417" s="6">
        <f t="shared" si="134"/>
        <v>88.888888888888886</v>
      </c>
      <c r="Q1417" t="str">
        <f t="shared" si="135"/>
        <v>publishing</v>
      </c>
      <c r="R1417" t="str">
        <f t="shared" si="136"/>
        <v>translations</v>
      </c>
      <c r="S1417" s="10">
        <f t="shared" si="137"/>
        <v>42192.675821759258</v>
      </c>
      <c r="T1417" s="10">
        <f t="shared" si="138"/>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3"/>
        <v>0</v>
      </c>
      <c r="P1418" s="6">
        <f t="shared" si="134"/>
        <v>0</v>
      </c>
      <c r="Q1418" t="str">
        <f t="shared" si="135"/>
        <v>publishing</v>
      </c>
      <c r="R1418" t="str">
        <f t="shared" si="136"/>
        <v>translations</v>
      </c>
      <c r="S1418" s="10">
        <f t="shared" si="137"/>
        <v>42299.926145833335</v>
      </c>
      <c r="T1418" s="10">
        <f t="shared" si="138"/>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3"/>
        <v>1.2222222222222223E-2</v>
      </c>
      <c r="P1419" s="6">
        <f t="shared" si="134"/>
        <v>27.5</v>
      </c>
      <c r="Q1419" t="str">
        <f t="shared" si="135"/>
        <v>publishing</v>
      </c>
      <c r="R1419" t="str">
        <f t="shared" si="136"/>
        <v>translations</v>
      </c>
      <c r="S1419" s="10">
        <f t="shared" si="137"/>
        <v>42232.15016203704</v>
      </c>
      <c r="T1419" s="10">
        <f t="shared" si="138"/>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3"/>
        <v>2E-3</v>
      </c>
      <c r="P1420" s="6">
        <f t="shared" si="134"/>
        <v>6</v>
      </c>
      <c r="Q1420" t="str">
        <f t="shared" si="135"/>
        <v>publishing</v>
      </c>
      <c r="R1420" t="str">
        <f t="shared" si="136"/>
        <v>translations</v>
      </c>
      <c r="S1420" s="10">
        <f t="shared" si="137"/>
        <v>42395.456412037034</v>
      </c>
      <c r="T1420" s="10">
        <f t="shared" si="138"/>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3"/>
        <v>7.0634920634920634E-2</v>
      </c>
      <c r="P1421" s="6">
        <f t="shared" si="134"/>
        <v>44.5</v>
      </c>
      <c r="Q1421" t="str">
        <f t="shared" si="135"/>
        <v>publishing</v>
      </c>
      <c r="R1421" t="str">
        <f t="shared" si="136"/>
        <v>translations</v>
      </c>
      <c r="S1421" s="10">
        <f t="shared" si="137"/>
        <v>42622.456238425926</v>
      </c>
      <c r="T1421" s="10">
        <f t="shared" si="138"/>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3"/>
        <v>2.7272727272727271E-2</v>
      </c>
      <c r="P1422" s="6">
        <f t="shared" si="134"/>
        <v>1</v>
      </c>
      <c r="Q1422" t="str">
        <f t="shared" si="135"/>
        <v>publishing</v>
      </c>
      <c r="R1422" t="str">
        <f t="shared" si="136"/>
        <v>translations</v>
      </c>
      <c r="S1422" s="10">
        <f t="shared" si="137"/>
        <v>42524.667662037042</v>
      </c>
      <c r="T1422" s="10">
        <f t="shared" si="138"/>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3"/>
        <v>1E-3</v>
      </c>
      <c r="P1423" s="6">
        <f t="shared" si="134"/>
        <v>100</v>
      </c>
      <c r="Q1423" t="str">
        <f t="shared" si="135"/>
        <v>publishing</v>
      </c>
      <c r="R1423" t="str">
        <f t="shared" si="136"/>
        <v>translations</v>
      </c>
      <c r="S1423" s="10">
        <f t="shared" si="137"/>
        <v>42013.915613425925</v>
      </c>
      <c r="T1423" s="10">
        <f t="shared" si="138"/>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3"/>
        <v>1.0399999999999999E-3</v>
      </c>
      <c r="P1424" s="6">
        <f t="shared" si="134"/>
        <v>13</v>
      </c>
      <c r="Q1424" t="str">
        <f t="shared" si="135"/>
        <v>publishing</v>
      </c>
      <c r="R1424" t="str">
        <f t="shared" si="136"/>
        <v>translations</v>
      </c>
      <c r="S1424" s="10">
        <f t="shared" si="137"/>
        <v>42604.239629629628</v>
      </c>
      <c r="T1424" s="10">
        <f t="shared" si="138"/>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3"/>
        <v>3.3333333333333335E-3</v>
      </c>
      <c r="P1425" s="6">
        <f t="shared" si="134"/>
        <v>100</v>
      </c>
      <c r="Q1425" t="str">
        <f t="shared" si="135"/>
        <v>publishing</v>
      </c>
      <c r="R1425" t="str">
        <f t="shared" si="136"/>
        <v>translations</v>
      </c>
      <c r="S1425" s="10">
        <f t="shared" si="137"/>
        <v>42340.360312500001</v>
      </c>
      <c r="T1425" s="10">
        <f t="shared" si="138"/>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3"/>
        <v>0.2036</v>
      </c>
      <c r="P1426" s="6">
        <f t="shared" si="134"/>
        <v>109.07142857142857</v>
      </c>
      <c r="Q1426" t="str">
        <f t="shared" si="135"/>
        <v>publishing</v>
      </c>
      <c r="R1426" t="str">
        <f t="shared" si="136"/>
        <v>translations</v>
      </c>
      <c r="S1426" s="10">
        <f t="shared" si="137"/>
        <v>42676.717615740738</v>
      </c>
      <c r="T1426" s="10">
        <f t="shared" si="138"/>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3"/>
        <v>0</v>
      </c>
      <c r="P1427" s="6">
        <f t="shared" si="134"/>
        <v>0</v>
      </c>
      <c r="Q1427" t="str">
        <f t="shared" si="135"/>
        <v>publishing</v>
      </c>
      <c r="R1427" t="str">
        <f t="shared" si="136"/>
        <v>translations</v>
      </c>
      <c r="S1427" s="10">
        <f t="shared" si="137"/>
        <v>42093.131469907406</v>
      </c>
      <c r="T1427" s="10">
        <f t="shared" si="138"/>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3"/>
        <v>0</v>
      </c>
      <c r="P1428" s="6">
        <f t="shared" si="134"/>
        <v>0</v>
      </c>
      <c r="Q1428" t="str">
        <f t="shared" si="135"/>
        <v>publishing</v>
      </c>
      <c r="R1428" t="str">
        <f t="shared" si="136"/>
        <v>translations</v>
      </c>
      <c r="S1428" s="10">
        <f t="shared" si="137"/>
        <v>42180.390277777777</v>
      </c>
      <c r="T1428" s="10">
        <f t="shared" si="138"/>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3"/>
        <v>8.3799999999999999E-2</v>
      </c>
      <c r="P1429" s="6">
        <f t="shared" si="134"/>
        <v>104.75</v>
      </c>
      <c r="Q1429" t="str">
        <f t="shared" si="135"/>
        <v>publishing</v>
      </c>
      <c r="R1429" t="str">
        <f t="shared" si="136"/>
        <v>translations</v>
      </c>
      <c r="S1429" s="10">
        <f t="shared" si="137"/>
        <v>42601.851678240739</v>
      </c>
      <c r="T1429" s="10">
        <f t="shared" si="138"/>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3"/>
        <v>4.4999999999999998E-2</v>
      </c>
      <c r="P1430" s="6">
        <f t="shared" si="134"/>
        <v>15</v>
      </c>
      <c r="Q1430" t="str">
        <f t="shared" si="135"/>
        <v>publishing</v>
      </c>
      <c r="R1430" t="str">
        <f t="shared" si="136"/>
        <v>translations</v>
      </c>
      <c r="S1430" s="10">
        <f t="shared" si="137"/>
        <v>42432.379826388889</v>
      </c>
      <c r="T1430" s="10">
        <f t="shared" si="138"/>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3"/>
        <v>0</v>
      </c>
      <c r="P1431" s="6">
        <f t="shared" si="134"/>
        <v>0</v>
      </c>
      <c r="Q1431" t="str">
        <f t="shared" si="135"/>
        <v>publishing</v>
      </c>
      <c r="R1431" t="str">
        <f t="shared" si="136"/>
        <v>translations</v>
      </c>
      <c r="S1431" s="10">
        <f t="shared" si="137"/>
        <v>42074.060671296291</v>
      </c>
      <c r="T1431" s="10">
        <f t="shared" si="138"/>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3"/>
        <v>8.0600000000000005E-2</v>
      </c>
      <c r="P1432" s="6">
        <f t="shared" si="134"/>
        <v>80.599999999999994</v>
      </c>
      <c r="Q1432" t="str">
        <f t="shared" si="135"/>
        <v>publishing</v>
      </c>
      <c r="R1432" t="str">
        <f t="shared" si="136"/>
        <v>translations</v>
      </c>
      <c r="S1432" s="10">
        <f t="shared" si="137"/>
        <v>41961.813518518517</v>
      </c>
      <c r="T1432" s="10">
        <f t="shared" si="138"/>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3"/>
        <v>0.31947058823529412</v>
      </c>
      <c r="P1433" s="6">
        <f t="shared" si="134"/>
        <v>115.55319148936171</v>
      </c>
      <c r="Q1433" t="str">
        <f t="shared" si="135"/>
        <v>publishing</v>
      </c>
      <c r="R1433" t="str">
        <f t="shared" si="136"/>
        <v>translations</v>
      </c>
      <c r="S1433" s="10">
        <f t="shared" si="137"/>
        <v>42304.210833333331</v>
      </c>
      <c r="T1433" s="10">
        <f t="shared" si="138"/>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3"/>
        <v>0</v>
      </c>
      <c r="P1434" s="6">
        <f t="shared" si="134"/>
        <v>0</v>
      </c>
      <c r="Q1434" t="str">
        <f t="shared" si="135"/>
        <v>publishing</v>
      </c>
      <c r="R1434" t="str">
        <f t="shared" si="136"/>
        <v>translations</v>
      </c>
      <c r="S1434" s="10">
        <f t="shared" si="137"/>
        <v>42175.780416666668</v>
      </c>
      <c r="T1434" s="10">
        <f t="shared" si="138"/>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3"/>
        <v>6.7083333333333328E-2</v>
      </c>
      <c r="P1435" s="6">
        <f t="shared" si="134"/>
        <v>80.5</v>
      </c>
      <c r="Q1435" t="str">
        <f t="shared" si="135"/>
        <v>publishing</v>
      </c>
      <c r="R1435" t="str">
        <f t="shared" si="136"/>
        <v>translations</v>
      </c>
      <c r="S1435" s="10">
        <f t="shared" si="137"/>
        <v>42673.625868055555</v>
      </c>
      <c r="T1435" s="10">
        <f t="shared" si="138"/>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3"/>
        <v>9.987804878048781E-2</v>
      </c>
      <c r="P1436" s="6">
        <f t="shared" si="134"/>
        <v>744.5454545454545</v>
      </c>
      <c r="Q1436" t="str">
        <f t="shared" si="135"/>
        <v>publishing</v>
      </c>
      <c r="R1436" t="str">
        <f t="shared" si="136"/>
        <v>translations</v>
      </c>
      <c r="S1436" s="10">
        <f t="shared" si="137"/>
        <v>42142.767106481479</v>
      </c>
      <c r="T1436" s="10">
        <f t="shared" si="138"/>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3"/>
        <v>1E-3</v>
      </c>
      <c r="P1437" s="6">
        <f t="shared" si="134"/>
        <v>7.5</v>
      </c>
      <c r="Q1437" t="str">
        <f t="shared" si="135"/>
        <v>publishing</v>
      </c>
      <c r="R1437" t="str">
        <f t="shared" si="136"/>
        <v>translations</v>
      </c>
      <c r="S1437" s="10">
        <f t="shared" si="137"/>
        <v>42258.780324074076</v>
      </c>
      <c r="T1437" s="10">
        <f t="shared" si="138"/>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3"/>
        <v>7.7000000000000002E-3</v>
      </c>
      <c r="P1438" s="6">
        <f t="shared" si="134"/>
        <v>38.5</v>
      </c>
      <c r="Q1438" t="str">
        <f t="shared" si="135"/>
        <v>publishing</v>
      </c>
      <c r="R1438" t="str">
        <f t="shared" si="136"/>
        <v>translations</v>
      </c>
      <c r="S1438" s="10">
        <f t="shared" si="137"/>
        <v>42391.35019675926</v>
      </c>
      <c r="T1438" s="10">
        <f t="shared" si="138"/>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3"/>
        <v>0.26900000000000002</v>
      </c>
      <c r="P1439" s="6">
        <f t="shared" si="134"/>
        <v>36.68181818181818</v>
      </c>
      <c r="Q1439" t="str">
        <f t="shared" si="135"/>
        <v>publishing</v>
      </c>
      <c r="R1439" t="str">
        <f t="shared" si="136"/>
        <v>translations</v>
      </c>
      <c r="S1439" s="10">
        <f t="shared" si="137"/>
        <v>41796.531701388885</v>
      </c>
      <c r="T1439" s="10">
        <f t="shared" si="138"/>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3"/>
        <v>0.03</v>
      </c>
      <c r="P1440" s="6">
        <f t="shared" si="134"/>
        <v>75</v>
      </c>
      <c r="Q1440" t="str">
        <f t="shared" si="135"/>
        <v>publishing</v>
      </c>
      <c r="R1440" t="str">
        <f t="shared" si="136"/>
        <v>translations</v>
      </c>
      <c r="S1440" s="10">
        <f t="shared" si="137"/>
        <v>42457.871516203704</v>
      </c>
      <c r="T1440" s="10">
        <f t="shared" si="138"/>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3"/>
        <v>6.6055045871559637E-2</v>
      </c>
      <c r="P1441" s="6">
        <f t="shared" si="134"/>
        <v>30</v>
      </c>
      <c r="Q1441" t="str">
        <f t="shared" si="135"/>
        <v>publishing</v>
      </c>
      <c r="R1441" t="str">
        <f t="shared" si="136"/>
        <v>translations</v>
      </c>
      <c r="S1441" s="10">
        <f t="shared" si="137"/>
        <v>42040.829872685179</v>
      </c>
      <c r="T1441" s="10">
        <f t="shared" si="138"/>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3"/>
        <v>7.6923076923076926E-5</v>
      </c>
      <c r="P1442" s="6">
        <f t="shared" si="134"/>
        <v>1</v>
      </c>
      <c r="Q1442" t="str">
        <f t="shared" si="135"/>
        <v>publishing</v>
      </c>
      <c r="R1442" t="str">
        <f t="shared" si="136"/>
        <v>translations</v>
      </c>
      <c r="S1442" s="10">
        <f t="shared" si="137"/>
        <v>42486.748414351852</v>
      </c>
      <c r="T1442" s="10">
        <f t="shared" si="138"/>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3"/>
        <v>1.1222222222222222E-2</v>
      </c>
      <c r="P1443" s="6">
        <f t="shared" si="134"/>
        <v>673.33333333333337</v>
      </c>
      <c r="Q1443" t="str">
        <f t="shared" si="135"/>
        <v>publishing</v>
      </c>
      <c r="R1443" t="str">
        <f t="shared" si="136"/>
        <v>translations</v>
      </c>
      <c r="S1443" s="10">
        <f t="shared" si="137"/>
        <v>42198.765844907408</v>
      </c>
      <c r="T1443" s="10">
        <f t="shared" si="138"/>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3"/>
        <v>0</v>
      </c>
      <c r="P1444" s="6">
        <f t="shared" si="134"/>
        <v>0</v>
      </c>
      <c r="Q1444" t="str">
        <f t="shared" si="135"/>
        <v>publishing</v>
      </c>
      <c r="R1444" t="str">
        <f t="shared" si="136"/>
        <v>translations</v>
      </c>
      <c r="S1444" s="10">
        <f t="shared" si="137"/>
        <v>42485.64534722222</v>
      </c>
      <c r="T1444" s="10">
        <f t="shared" si="138"/>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3"/>
        <v>0</v>
      </c>
      <c r="P1445" s="6">
        <f t="shared" si="134"/>
        <v>0</v>
      </c>
      <c r="Q1445" t="str">
        <f t="shared" si="135"/>
        <v>publishing</v>
      </c>
      <c r="R1445" t="str">
        <f t="shared" si="136"/>
        <v>translations</v>
      </c>
      <c r="S1445" s="10">
        <f t="shared" si="137"/>
        <v>42707.926030092596</v>
      </c>
      <c r="T1445" s="10">
        <f t="shared" si="138"/>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3"/>
        <v>0</v>
      </c>
      <c r="P1446" s="6">
        <f t="shared" si="134"/>
        <v>0</v>
      </c>
      <c r="Q1446" t="str">
        <f t="shared" si="135"/>
        <v>publishing</v>
      </c>
      <c r="R1446" t="str">
        <f t="shared" si="136"/>
        <v>translations</v>
      </c>
      <c r="S1446" s="10">
        <f t="shared" si="137"/>
        <v>42199.873402777783</v>
      </c>
      <c r="T1446" s="10">
        <f t="shared" si="138"/>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3"/>
        <v>0</v>
      </c>
      <c r="P1447" s="6">
        <f t="shared" si="134"/>
        <v>0</v>
      </c>
      <c r="Q1447" t="str">
        <f t="shared" si="135"/>
        <v>publishing</v>
      </c>
      <c r="R1447" t="str">
        <f t="shared" si="136"/>
        <v>translations</v>
      </c>
      <c r="S1447" s="10">
        <f t="shared" si="137"/>
        <v>42139.542303240742</v>
      </c>
      <c r="T1447" s="10">
        <f t="shared" si="138"/>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3"/>
        <v>0</v>
      </c>
      <c r="P1448" s="6">
        <f t="shared" si="134"/>
        <v>0</v>
      </c>
      <c r="Q1448" t="str">
        <f t="shared" si="135"/>
        <v>publishing</v>
      </c>
      <c r="R1448" t="str">
        <f t="shared" si="136"/>
        <v>translations</v>
      </c>
      <c r="S1448" s="10">
        <f t="shared" si="137"/>
        <v>42461.447662037041</v>
      </c>
      <c r="T1448" s="10">
        <f t="shared" si="138"/>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3"/>
        <v>1.4999999999999999E-4</v>
      </c>
      <c r="P1449" s="6">
        <f t="shared" si="134"/>
        <v>25</v>
      </c>
      <c r="Q1449" t="str">
        <f t="shared" si="135"/>
        <v>publishing</v>
      </c>
      <c r="R1449" t="str">
        <f t="shared" si="136"/>
        <v>translations</v>
      </c>
      <c r="S1449" s="10">
        <f t="shared" si="137"/>
        <v>42529.730717592596</v>
      </c>
      <c r="T1449" s="10">
        <f t="shared" si="138"/>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3"/>
        <v>0</v>
      </c>
      <c r="P1450" s="6">
        <f t="shared" si="134"/>
        <v>0</v>
      </c>
      <c r="Q1450" t="str">
        <f t="shared" si="135"/>
        <v>publishing</v>
      </c>
      <c r="R1450" t="str">
        <f t="shared" si="136"/>
        <v>translations</v>
      </c>
      <c r="S1450" s="10">
        <f t="shared" si="137"/>
        <v>42115.936550925922</v>
      </c>
      <c r="T1450" s="10">
        <f t="shared" si="138"/>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3"/>
        <v>0</v>
      </c>
      <c r="P1451" s="6">
        <f t="shared" si="134"/>
        <v>0</v>
      </c>
      <c r="Q1451" t="str">
        <f t="shared" si="135"/>
        <v>publishing</v>
      </c>
      <c r="R1451" t="str">
        <f t="shared" si="136"/>
        <v>translations</v>
      </c>
      <c r="S1451" s="10">
        <f t="shared" si="137"/>
        <v>42086.811400462961</v>
      </c>
      <c r="T1451" s="10">
        <f t="shared" si="138"/>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3"/>
        <v>1.0000000000000001E-5</v>
      </c>
      <c r="P1452" s="6">
        <f t="shared" si="134"/>
        <v>1</v>
      </c>
      <c r="Q1452" t="str">
        <f t="shared" si="135"/>
        <v>publishing</v>
      </c>
      <c r="R1452" t="str">
        <f t="shared" si="136"/>
        <v>translations</v>
      </c>
      <c r="S1452" s="10">
        <f t="shared" si="137"/>
        <v>42390.171261574069</v>
      </c>
      <c r="T1452" s="10">
        <f t="shared" si="138"/>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3"/>
        <v>1.0554089709762533E-4</v>
      </c>
      <c r="P1453" s="6">
        <f t="shared" si="134"/>
        <v>1</v>
      </c>
      <c r="Q1453" t="str">
        <f t="shared" si="135"/>
        <v>publishing</v>
      </c>
      <c r="R1453" t="str">
        <f t="shared" si="136"/>
        <v>translations</v>
      </c>
      <c r="S1453" s="10">
        <f t="shared" si="137"/>
        <v>41931.959016203706</v>
      </c>
      <c r="T1453" s="10">
        <f t="shared" si="138"/>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3"/>
        <v>0</v>
      </c>
      <c r="P1454" s="6">
        <f t="shared" si="134"/>
        <v>0</v>
      </c>
      <c r="Q1454" t="str">
        <f t="shared" si="135"/>
        <v>publishing</v>
      </c>
      <c r="R1454" t="str">
        <f t="shared" si="136"/>
        <v>translations</v>
      </c>
      <c r="S1454" s="10">
        <f t="shared" si="137"/>
        <v>41818.703275462962</v>
      </c>
      <c r="T1454" s="10">
        <f t="shared" si="138"/>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3"/>
        <v>0</v>
      </c>
      <c r="P1455" s="6">
        <f t="shared" si="134"/>
        <v>0</v>
      </c>
      <c r="Q1455" t="str">
        <f t="shared" si="135"/>
        <v>publishing</v>
      </c>
      <c r="R1455" t="str">
        <f t="shared" si="136"/>
        <v>translations</v>
      </c>
      <c r="S1455" s="10">
        <f t="shared" si="137"/>
        <v>42795.696145833332</v>
      </c>
      <c r="T1455" s="10">
        <f t="shared" si="138"/>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3"/>
        <v>8.5714285714285719E-3</v>
      </c>
      <c r="P1456" s="6">
        <f t="shared" si="134"/>
        <v>15</v>
      </c>
      <c r="Q1456" t="str">
        <f t="shared" si="135"/>
        <v>publishing</v>
      </c>
      <c r="R1456" t="str">
        <f t="shared" si="136"/>
        <v>translations</v>
      </c>
      <c r="S1456" s="10">
        <f t="shared" si="137"/>
        <v>42463.866666666669</v>
      </c>
      <c r="T1456" s="10">
        <f t="shared" si="138"/>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3"/>
        <v>0.105</v>
      </c>
      <c r="P1457" s="6">
        <f t="shared" si="134"/>
        <v>225</v>
      </c>
      <c r="Q1457" t="str">
        <f t="shared" si="135"/>
        <v>publishing</v>
      </c>
      <c r="R1457" t="str">
        <f t="shared" si="136"/>
        <v>translations</v>
      </c>
      <c r="S1457" s="10">
        <f t="shared" si="137"/>
        <v>41832.672685185185</v>
      </c>
      <c r="T1457" s="10">
        <f t="shared" si="138"/>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3"/>
        <v>2.9000000000000001E-2</v>
      </c>
      <c r="P1458" s="6">
        <f t="shared" si="134"/>
        <v>48.333333333333336</v>
      </c>
      <c r="Q1458" t="str">
        <f t="shared" si="135"/>
        <v>publishing</v>
      </c>
      <c r="R1458" t="str">
        <f t="shared" si="136"/>
        <v>translations</v>
      </c>
      <c r="S1458" s="10">
        <f t="shared" si="137"/>
        <v>42708.668576388889</v>
      </c>
      <c r="T1458" s="10">
        <f t="shared" si="138"/>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3"/>
        <v>0</v>
      </c>
      <c r="P1459" s="6">
        <f t="shared" si="134"/>
        <v>0</v>
      </c>
      <c r="Q1459" t="str">
        <f t="shared" si="135"/>
        <v>publishing</v>
      </c>
      <c r="R1459" t="str">
        <f t="shared" si="136"/>
        <v>translations</v>
      </c>
      <c r="S1459" s="10">
        <f t="shared" si="137"/>
        <v>42289.89634259259</v>
      </c>
      <c r="T1459" s="10">
        <f t="shared" si="138"/>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3"/>
        <v>0</v>
      </c>
      <c r="P1460" s="6">
        <f t="shared" si="134"/>
        <v>0</v>
      </c>
      <c r="Q1460" t="str">
        <f t="shared" si="135"/>
        <v>publishing</v>
      </c>
      <c r="R1460" t="str">
        <f t="shared" si="136"/>
        <v>translations</v>
      </c>
      <c r="S1460" s="10">
        <f t="shared" si="137"/>
        <v>41831.705555555556</v>
      </c>
      <c r="T1460" s="10">
        <f t="shared" si="138"/>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3"/>
        <v>0</v>
      </c>
      <c r="P1461" s="6">
        <f t="shared" si="134"/>
        <v>0</v>
      </c>
      <c r="Q1461" t="str">
        <f t="shared" si="135"/>
        <v>publishing</v>
      </c>
      <c r="R1461" t="str">
        <f t="shared" si="136"/>
        <v>translations</v>
      </c>
      <c r="S1461" s="10">
        <f t="shared" si="137"/>
        <v>42312.204814814817</v>
      </c>
      <c r="T1461" s="10">
        <f t="shared" si="138"/>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3"/>
        <v>0</v>
      </c>
      <c r="P1462" s="6">
        <f t="shared" si="134"/>
        <v>0</v>
      </c>
      <c r="Q1462" t="str">
        <f t="shared" si="135"/>
        <v>publishing</v>
      </c>
      <c r="R1462" t="str">
        <f t="shared" si="136"/>
        <v>translations</v>
      </c>
      <c r="S1462" s="10">
        <f t="shared" si="137"/>
        <v>41915.896967592591</v>
      </c>
      <c r="T1462" s="10">
        <f t="shared" si="138"/>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3"/>
        <v>1.012446</v>
      </c>
      <c r="P1463" s="6">
        <f t="shared" si="134"/>
        <v>44.66673529411765</v>
      </c>
      <c r="Q1463" t="str">
        <f t="shared" si="135"/>
        <v>publishing</v>
      </c>
      <c r="R1463" t="str">
        <f t="shared" si="136"/>
        <v>radio &amp; podcasts</v>
      </c>
      <c r="S1463" s="10">
        <f t="shared" si="137"/>
        <v>41899.645300925928</v>
      </c>
      <c r="T1463" s="10">
        <f t="shared" si="138"/>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3"/>
        <v>1.085175</v>
      </c>
      <c r="P1464" s="6">
        <f t="shared" si="134"/>
        <v>28.937999999999999</v>
      </c>
      <c r="Q1464" t="str">
        <f t="shared" si="135"/>
        <v>publishing</v>
      </c>
      <c r="R1464" t="str">
        <f t="shared" si="136"/>
        <v>radio &amp; podcasts</v>
      </c>
      <c r="S1464" s="10">
        <f t="shared" si="137"/>
        <v>41344.662858796299</v>
      </c>
      <c r="T1464" s="10">
        <f t="shared" si="138"/>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3"/>
        <v>1.4766666666666666</v>
      </c>
      <c r="P1465" s="6">
        <f t="shared" si="134"/>
        <v>35.44</v>
      </c>
      <c r="Q1465" t="str">
        <f t="shared" si="135"/>
        <v>publishing</v>
      </c>
      <c r="R1465" t="str">
        <f t="shared" si="136"/>
        <v>radio &amp; podcasts</v>
      </c>
      <c r="S1465" s="10">
        <f t="shared" si="137"/>
        <v>41326.911319444444</v>
      </c>
      <c r="T1465" s="10">
        <f t="shared" si="138"/>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3"/>
        <v>1.6319999999999999</v>
      </c>
      <c r="P1466" s="6">
        <f t="shared" si="134"/>
        <v>34.871794871794869</v>
      </c>
      <c r="Q1466" t="str">
        <f t="shared" si="135"/>
        <v>publishing</v>
      </c>
      <c r="R1466" t="str">
        <f t="shared" si="136"/>
        <v>radio &amp; podcasts</v>
      </c>
      <c r="S1466" s="10">
        <f t="shared" si="137"/>
        <v>41291.661550925928</v>
      </c>
      <c r="T1466" s="10">
        <f t="shared" si="138"/>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3"/>
        <v>4.5641449999999999</v>
      </c>
      <c r="P1467" s="6">
        <f t="shared" si="134"/>
        <v>52.622732513451197</v>
      </c>
      <c r="Q1467" t="str">
        <f t="shared" si="135"/>
        <v>publishing</v>
      </c>
      <c r="R1467" t="str">
        <f t="shared" si="136"/>
        <v>radio &amp; podcasts</v>
      </c>
      <c r="S1467" s="10">
        <f t="shared" si="137"/>
        <v>40959.734398148146</v>
      </c>
      <c r="T1467" s="10">
        <f t="shared" si="138"/>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3"/>
        <v>1.0787731249999999</v>
      </c>
      <c r="P1468" s="6">
        <f t="shared" si="134"/>
        <v>69.598266129032254</v>
      </c>
      <c r="Q1468" t="str">
        <f t="shared" si="135"/>
        <v>publishing</v>
      </c>
      <c r="R1468" t="str">
        <f t="shared" si="136"/>
        <v>radio &amp; podcasts</v>
      </c>
      <c r="S1468" s="10">
        <f t="shared" si="137"/>
        <v>42340.172060185185</v>
      </c>
      <c r="T1468" s="10">
        <f t="shared" si="138"/>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3"/>
        <v>1.1508</v>
      </c>
      <c r="P1469" s="6">
        <f t="shared" si="134"/>
        <v>76.72</v>
      </c>
      <c r="Q1469" t="str">
        <f t="shared" si="135"/>
        <v>publishing</v>
      </c>
      <c r="R1469" t="str">
        <f t="shared" si="136"/>
        <v>radio &amp; podcasts</v>
      </c>
      <c r="S1469" s="10">
        <f t="shared" si="137"/>
        <v>40933.80190972222</v>
      </c>
      <c r="T1469" s="10">
        <f t="shared" si="138"/>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3"/>
        <v>1.0236842105263158</v>
      </c>
      <c r="P1470" s="6">
        <f t="shared" si="134"/>
        <v>33.191126279863482</v>
      </c>
      <c r="Q1470" t="str">
        <f t="shared" si="135"/>
        <v>publishing</v>
      </c>
      <c r="R1470" t="str">
        <f t="shared" si="136"/>
        <v>radio &amp; podcasts</v>
      </c>
      <c r="S1470" s="10">
        <f t="shared" si="137"/>
        <v>40646.014456018522</v>
      </c>
      <c r="T1470" s="10">
        <f t="shared" si="138"/>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3"/>
        <v>1.0842485875706214</v>
      </c>
      <c r="P1471" s="6">
        <f t="shared" si="134"/>
        <v>149.46417445482865</v>
      </c>
      <c r="Q1471" t="str">
        <f t="shared" si="135"/>
        <v>publishing</v>
      </c>
      <c r="R1471" t="str">
        <f t="shared" si="136"/>
        <v>radio &amp; podcasts</v>
      </c>
      <c r="S1471" s="10">
        <f t="shared" si="137"/>
        <v>41290.598483796297</v>
      </c>
      <c r="T1471" s="10">
        <f t="shared" si="138"/>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3"/>
        <v>1.2513333333333334</v>
      </c>
      <c r="P1472" s="6">
        <f t="shared" si="134"/>
        <v>23.172839506172838</v>
      </c>
      <c r="Q1472" t="str">
        <f t="shared" si="135"/>
        <v>publishing</v>
      </c>
      <c r="R1472" t="str">
        <f t="shared" si="136"/>
        <v>radio &amp; podcasts</v>
      </c>
      <c r="S1472" s="10">
        <f t="shared" si="137"/>
        <v>41250.827118055553</v>
      </c>
      <c r="T1472" s="10">
        <f t="shared" si="138"/>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3"/>
        <v>1.03840625</v>
      </c>
      <c r="P1473" s="6">
        <f t="shared" si="134"/>
        <v>96.877551020408163</v>
      </c>
      <c r="Q1473" t="str">
        <f t="shared" si="135"/>
        <v>publishing</v>
      </c>
      <c r="R1473" t="str">
        <f t="shared" si="136"/>
        <v>radio &amp; podcasts</v>
      </c>
      <c r="S1473" s="10">
        <f t="shared" si="137"/>
        <v>42073.957569444443</v>
      </c>
      <c r="T1473" s="10">
        <f t="shared" si="138"/>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3"/>
        <v>1.3870400000000001</v>
      </c>
      <c r="P1474" s="6">
        <f t="shared" si="134"/>
        <v>103.20238095238095</v>
      </c>
      <c r="Q1474" t="str">
        <f t="shared" si="135"/>
        <v>publishing</v>
      </c>
      <c r="R1474" t="str">
        <f t="shared" si="136"/>
        <v>radio &amp; podcasts</v>
      </c>
      <c r="S1474" s="10">
        <f t="shared" si="137"/>
        <v>41533.542858796296</v>
      </c>
      <c r="T1474" s="10">
        <f t="shared" si="138"/>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9">E1475/D1475</f>
        <v>1.20516</v>
      </c>
      <c r="P1475" s="6">
        <f t="shared" ref="P1475:P1538" si="140">IFERROR(E1475/L1475,0)</f>
        <v>38.462553191489363</v>
      </c>
      <c r="Q1475" t="str">
        <f t="shared" ref="Q1475:Q1538" si="141">LEFT(N1475,SEARCH("/",N1475)-1)</f>
        <v>publishing</v>
      </c>
      <c r="R1475" t="str">
        <f t="shared" ref="R1475:R1538" si="142">RIGHT(N1475,LEN(N1475)-SEARCH("/",N1475))</f>
        <v>radio &amp; podcasts</v>
      </c>
      <c r="S1475" s="10">
        <f t="shared" ref="S1475:S1538" si="143">(((J1475/60)/60)/24+DATE(1970,1,1))</f>
        <v>40939.979618055557</v>
      </c>
      <c r="T1475" s="10">
        <f t="shared" ref="T1475:T1538" si="144">(((I1475/60)/60)/24+DATE(1970,1,1))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9"/>
        <v>1.1226666666666667</v>
      </c>
      <c r="P1476" s="6">
        <f t="shared" si="140"/>
        <v>44.315789473684212</v>
      </c>
      <c r="Q1476" t="str">
        <f t="shared" si="141"/>
        <v>publishing</v>
      </c>
      <c r="R1476" t="str">
        <f t="shared" si="142"/>
        <v>radio &amp; podcasts</v>
      </c>
      <c r="S1476" s="10">
        <f t="shared" si="143"/>
        <v>41500.727916666663</v>
      </c>
      <c r="T1476" s="10">
        <f t="shared" si="144"/>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9"/>
        <v>1.8866966666666667</v>
      </c>
      <c r="P1477" s="6">
        <f t="shared" si="140"/>
        <v>64.173356009070289</v>
      </c>
      <c r="Q1477" t="str">
        <f t="shared" si="141"/>
        <v>publishing</v>
      </c>
      <c r="R1477" t="str">
        <f t="shared" si="142"/>
        <v>radio &amp; podcasts</v>
      </c>
      <c r="S1477" s="10">
        <f t="shared" si="143"/>
        <v>41960.722951388889</v>
      </c>
      <c r="T1477" s="10">
        <f t="shared" si="144"/>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9"/>
        <v>6.6155466666666669</v>
      </c>
      <c r="P1478" s="6">
        <f t="shared" si="140"/>
        <v>43.333275109170302</v>
      </c>
      <c r="Q1478" t="str">
        <f t="shared" si="141"/>
        <v>publishing</v>
      </c>
      <c r="R1478" t="str">
        <f t="shared" si="142"/>
        <v>radio &amp; podcasts</v>
      </c>
      <c r="S1478" s="10">
        <f t="shared" si="143"/>
        <v>40766.041921296295</v>
      </c>
      <c r="T1478" s="10">
        <f t="shared" si="144"/>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9"/>
        <v>1.1131</v>
      </c>
      <c r="P1479" s="6">
        <f t="shared" si="140"/>
        <v>90.495934959349597</v>
      </c>
      <c r="Q1479" t="str">
        <f t="shared" si="141"/>
        <v>publishing</v>
      </c>
      <c r="R1479" t="str">
        <f t="shared" si="142"/>
        <v>radio &amp; podcasts</v>
      </c>
      <c r="S1479" s="10">
        <f t="shared" si="143"/>
        <v>40840.615787037037</v>
      </c>
      <c r="T1479" s="10">
        <f t="shared" si="144"/>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9"/>
        <v>11.8161422</v>
      </c>
      <c r="P1480" s="6">
        <f t="shared" si="140"/>
        <v>29.187190495010373</v>
      </c>
      <c r="Q1480" t="str">
        <f t="shared" si="141"/>
        <v>publishing</v>
      </c>
      <c r="R1480" t="str">
        <f t="shared" si="142"/>
        <v>radio &amp; podcasts</v>
      </c>
      <c r="S1480" s="10">
        <f t="shared" si="143"/>
        <v>41394.871678240743</v>
      </c>
      <c r="T1480" s="10">
        <f t="shared" si="144"/>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9"/>
        <v>1.37375</v>
      </c>
      <c r="P1481" s="6">
        <f t="shared" si="140"/>
        <v>30.95774647887324</v>
      </c>
      <c r="Q1481" t="str">
        <f t="shared" si="141"/>
        <v>publishing</v>
      </c>
      <c r="R1481" t="str">
        <f t="shared" si="142"/>
        <v>radio &amp; podcasts</v>
      </c>
      <c r="S1481" s="10">
        <f t="shared" si="143"/>
        <v>41754.745243055557</v>
      </c>
      <c r="T1481" s="10">
        <f t="shared" si="144"/>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9"/>
        <v>1.170404</v>
      </c>
      <c r="P1482" s="6">
        <f t="shared" si="140"/>
        <v>92.157795275590544</v>
      </c>
      <c r="Q1482" t="str">
        <f t="shared" si="141"/>
        <v>publishing</v>
      </c>
      <c r="R1482" t="str">
        <f t="shared" si="142"/>
        <v>radio &amp; podcasts</v>
      </c>
      <c r="S1482" s="10">
        <f t="shared" si="143"/>
        <v>41464.934016203704</v>
      </c>
      <c r="T1482" s="10">
        <f t="shared" si="144"/>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9"/>
        <v>2.1000000000000001E-2</v>
      </c>
      <c r="P1483" s="6">
        <f t="shared" si="140"/>
        <v>17.5</v>
      </c>
      <c r="Q1483" t="str">
        <f t="shared" si="141"/>
        <v>publishing</v>
      </c>
      <c r="R1483" t="str">
        <f t="shared" si="142"/>
        <v>fiction</v>
      </c>
      <c r="S1483" s="10">
        <f t="shared" si="143"/>
        <v>41550.922974537039</v>
      </c>
      <c r="T1483" s="10">
        <f t="shared" si="144"/>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9"/>
        <v>1E-3</v>
      </c>
      <c r="P1484" s="6">
        <f t="shared" si="140"/>
        <v>5</v>
      </c>
      <c r="Q1484" t="str">
        <f t="shared" si="141"/>
        <v>publishing</v>
      </c>
      <c r="R1484" t="str">
        <f t="shared" si="142"/>
        <v>fiction</v>
      </c>
      <c r="S1484" s="10">
        <f t="shared" si="143"/>
        <v>41136.85805555556</v>
      </c>
      <c r="T1484" s="10">
        <f t="shared" si="144"/>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9"/>
        <v>7.1428571428571426E-3</v>
      </c>
      <c r="P1485" s="6">
        <f t="shared" si="140"/>
        <v>25</v>
      </c>
      <c r="Q1485" t="str">
        <f t="shared" si="141"/>
        <v>publishing</v>
      </c>
      <c r="R1485" t="str">
        <f t="shared" si="142"/>
        <v>fiction</v>
      </c>
      <c r="S1485" s="10">
        <f t="shared" si="143"/>
        <v>42548.192997685182</v>
      </c>
      <c r="T1485" s="10">
        <f t="shared" si="144"/>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9"/>
        <v>0</v>
      </c>
      <c r="P1486" s="6">
        <f t="shared" si="140"/>
        <v>0</v>
      </c>
      <c r="Q1486" t="str">
        <f t="shared" si="141"/>
        <v>publishing</v>
      </c>
      <c r="R1486" t="str">
        <f t="shared" si="142"/>
        <v>fiction</v>
      </c>
      <c r="S1486" s="10">
        <f t="shared" si="143"/>
        <v>41053.200960648144</v>
      </c>
      <c r="T1486" s="10">
        <f t="shared" si="144"/>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9"/>
        <v>2.2388059701492536E-2</v>
      </c>
      <c r="P1487" s="6">
        <f t="shared" si="140"/>
        <v>50</v>
      </c>
      <c r="Q1487" t="str">
        <f t="shared" si="141"/>
        <v>publishing</v>
      </c>
      <c r="R1487" t="str">
        <f t="shared" si="142"/>
        <v>fiction</v>
      </c>
      <c r="S1487" s="10">
        <f t="shared" si="143"/>
        <v>42130.795983796299</v>
      </c>
      <c r="T1487" s="10">
        <f t="shared" si="144"/>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9"/>
        <v>2.3999999999999998E-3</v>
      </c>
      <c r="P1488" s="6">
        <f t="shared" si="140"/>
        <v>16</v>
      </c>
      <c r="Q1488" t="str">
        <f t="shared" si="141"/>
        <v>publishing</v>
      </c>
      <c r="R1488" t="str">
        <f t="shared" si="142"/>
        <v>fiction</v>
      </c>
      <c r="S1488" s="10">
        <f t="shared" si="143"/>
        <v>42032.168530092589</v>
      </c>
      <c r="T1488" s="10">
        <f t="shared" si="144"/>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9"/>
        <v>0</v>
      </c>
      <c r="P1489" s="6">
        <f t="shared" si="140"/>
        <v>0</v>
      </c>
      <c r="Q1489" t="str">
        <f t="shared" si="141"/>
        <v>publishing</v>
      </c>
      <c r="R1489" t="str">
        <f t="shared" si="142"/>
        <v>fiction</v>
      </c>
      <c r="S1489" s="10">
        <f t="shared" si="143"/>
        <v>42554.917488425926</v>
      </c>
      <c r="T1489" s="10">
        <f t="shared" si="144"/>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9"/>
        <v>2.4E-2</v>
      </c>
      <c r="P1490" s="6">
        <f t="shared" si="140"/>
        <v>60</v>
      </c>
      <c r="Q1490" t="str">
        <f t="shared" si="141"/>
        <v>publishing</v>
      </c>
      <c r="R1490" t="str">
        <f t="shared" si="142"/>
        <v>fiction</v>
      </c>
      <c r="S1490" s="10">
        <f t="shared" si="143"/>
        <v>41614.563194444447</v>
      </c>
      <c r="T1490" s="10">
        <f t="shared" si="144"/>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9"/>
        <v>0</v>
      </c>
      <c r="P1491" s="6">
        <f t="shared" si="140"/>
        <v>0</v>
      </c>
      <c r="Q1491" t="str">
        <f t="shared" si="141"/>
        <v>publishing</v>
      </c>
      <c r="R1491" t="str">
        <f t="shared" si="142"/>
        <v>fiction</v>
      </c>
      <c r="S1491" s="10">
        <f t="shared" si="143"/>
        <v>41198.611712962964</v>
      </c>
      <c r="T1491" s="10">
        <f t="shared" si="144"/>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9"/>
        <v>0.30862068965517242</v>
      </c>
      <c r="P1492" s="6">
        <f t="shared" si="140"/>
        <v>47.10526315789474</v>
      </c>
      <c r="Q1492" t="str">
        <f t="shared" si="141"/>
        <v>publishing</v>
      </c>
      <c r="R1492" t="str">
        <f t="shared" si="142"/>
        <v>fiction</v>
      </c>
      <c r="S1492" s="10">
        <f t="shared" si="143"/>
        <v>41520.561041666668</v>
      </c>
      <c r="T1492" s="10">
        <f t="shared" si="144"/>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9"/>
        <v>8.3333333333333329E-2</v>
      </c>
      <c r="P1493" s="6">
        <f t="shared" si="140"/>
        <v>100</v>
      </c>
      <c r="Q1493" t="str">
        <f t="shared" si="141"/>
        <v>publishing</v>
      </c>
      <c r="R1493" t="str">
        <f t="shared" si="142"/>
        <v>fiction</v>
      </c>
      <c r="S1493" s="10">
        <f t="shared" si="143"/>
        <v>41991.713460648149</v>
      </c>
      <c r="T1493" s="10">
        <f t="shared" si="144"/>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9"/>
        <v>7.4999999999999997E-3</v>
      </c>
      <c r="P1494" s="6">
        <f t="shared" si="140"/>
        <v>15</v>
      </c>
      <c r="Q1494" t="str">
        <f t="shared" si="141"/>
        <v>publishing</v>
      </c>
      <c r="R1494" t="str">
        <f t="shared" si="142"/>
        <v>fiction</v>
      </c>
      <c r="S1494" s="10">
        <f t="shared" si="143"/>
        <v>40682.884791666671</v>
      </c>
      <c r="T1494" s="10">
        <f t="shared" si="144"/>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9"/>
        <v>0</v>
      </c>
      <c r="P1495" s="6">
        <f t="shared" si="140"/>
        <v>0</v>
      </c>
      <c r="Q1495" t="str">
        <f t="shared" si="141"/>
        <v>publishing</v>
      </c>
      <c r="R1495" t="str">
        <f t="shared" si="142"/>
        <v>fiction</v>
      </c>
      <c r="S1495" s="10">
        <f t="shared" si="143"/>
        <v>41411.866608796299</v>
      </c>
      <c r="T1495" s="10">
        <f t="shared" si="144"/>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9"/>
        <v>8.8999999999999996E-2</v>
      </c>
      <c r="P1496" s="6">
        <f t="shared" si="140"/>
        <v>40.454545454545453</v>
      </c>
      <c r="Q1496" t="str">
        <f t="shared" si="141"/>
        <v>publishing</v>
      </c>
      <c r="R1496" t="str">
        <f t="shared" si="142"/>
        <v>fiction</v>
      </c>
      <c r="S1496" s="10">
        <f t="shared" si="143"/>
        <v>42067.722372685181</v>
      </c>
      <c r="T1496" s="10">
        <f t="shared" si="144"/>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9"/>
        <v>0</v>
      </c>
      <c r="P1497" s="6">
        <f t="shared" si="140"/>
        <v>0</v>
      </c>
      <c r="Q1497" t="str">
        <f t="shared" si="141"/>
        <v>publishing</v>
      </c>
      <c r="R1497" t="str">
        <f t="shared" si="142"/>
        <v>fiction</v>
      </c>
      <c r="S1497" s="10">
        <f t="shared" si="143"/>
        <v>40752.789710648147</v>
      </c>
      <c r="T1497" s="10">
        <f t="shared" si="144"/>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9"/>
        <v>0</v>
      </c>
      <c r="P1498" s="6">
        <f t="shared" si="140"/>
        <v>0</v>
      </c>
      <c r="Q1498" t="str">
        <f t="shared" si="141"/>
        <v>publishing</v>
      </c>
      <c r="R1498" t="str">
        <f t="shared" si="142"/>
        <v>fiction</v>
      </c>
      <c r="S1498" s="10">
        <f t="shared" si="143"/>
        <v>41838.475219907406</v>
      </c>
      <c r="T1498" s="10">
        <f t="shared" si="144"/>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9"/>
        <v>6.666666666666667E-5</v>
      </c>
      <c r="P1499" s="6">
        <f t="shared" si="140"/>
        <v>1</v>
      </c>
      <c r="Q1499" t="str">
        <f t="shared" si="141"/>
        <v>publishing</v>
      </c>
      <c r="R1499" t="str">
        <f t="shared" si="142"/>
        <v>fiction</v>
      </c>
      <c r="S1499" s="10">
        <f t="shared" si="143"/>
        <v>41444.64261574074</v>
      </c>
      <c r="T1499" s="10">
        <f t="shared" si="144"/>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9"/>
        <v>1.9E-2</v>
      </c>
      <c r="P1500" s="6">
        <f t="shared" si="140"/>
        <v>19</v>
      </c>
      <c r="Q1500" t="str">
        <f t="shared" si="141"/>
        <v>publishing</v>
      </c>
      <c r="R1500" t="str">
        <f t="shared" si="142"/>
        <v>fiction</v>
      </c>
      <c r="S1500" s="10">
        <f t="shared" si="143"/>
        <v>41840.983541666668</v>
      </c>
      <c r="T1500" s="10">
        <f t="shared" si="144"/>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9"/>
        <v>2.5000000000000001E-3</v>
      </c>
      <c r="P1501" s="6">
        <f t="shared" si="140"/>
        <v>5</v>
      </c>
      <c r="Q1501" t="str">
        <f t="shared" si="141"/>
        <v>publishing</v>
      </c>
      <c r="R1501" t="str">
        <f t="shared" si="142"/>
        <v>fiction</v>
      </c>
      <c r="S1501" s="10">
        <f t="shared" si="143"/>
        <v>42527.007326388892</v>
      </c>
      <c r="T1501" s="10">
        <f t="shared" si="144"/>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9"/>
        <v>0.25035714285714283</v>
      </c>
      <c r="P1502" s="6">
        <f t="shared" si="140"/>
        <v>46.733333333333334</v>
      </c>
      <c r="Q1502" t="str">
        <f t="shared" si="141"/>
        <v>publishing</v>
      </c>
      <c r="R1502" t="str">
        <f t="shared" si="142"/>
        <v>fiction</v>
      </c>
      <c r="S1502" s="10">
        <f t="shared" si="143"/>
        <v>41365.904594907406</v>
      </c>
      <c r="T1502" s="10">
        <f t="shared" si="144"/>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9"/>
        <v>1.6633076923076924</v>
      </c>
      <c r="P1503" s="6">
        <f t="shared" si="140"/>
        <v>97.731073446327684</v>
      </c>
      <c r="Q1503" t="str">
        <f t="shared" si="141"/>
        <v>photography</v>
      </c>
      <c r="R1503" t="str">
        <f t="shared" si="142"/>
        <v>photobooks</v>
      </c>
      <c r="S1503" s="10">
        <f t="shared" si="143"/>
        <v>42163.583599537036</v>
      </c>
      <c r="T1503" s="10">
        <f t="shared" si="144"/>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9"/>
        <v>1.0144545454545455</v>
      </c>
      <c r="P1504" s="6">
        <f t="shared" si="140"/>
        <v>67.835866261398181</v>
      </c>
      <c r="Q1504" t="str">
        <f t="shared" si="141"/>
        <v>photography</v>
      </c>
      <c r="R1504" t="str">
        <f t="shared" si="142"/>
        <v>photobooks</v>
      </c>
      <c r="S1504" s="10">
        <f t="shared" si="143"/>
        <v>42426.542592592596</v>
      </c>
      <c r="T1504" s="10">
        <f t="shared" si="144"/>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9"/>
        <v>1.0789146666666667</v>
      </c>
      <c r="P1505" s="6">
        <f t="shared" si="140"/>
        <v>56.98492957746479</v>
      </c>
      <c r="Q1505" t="str">
        <f t="shared" si="141"/>
        <v>photography</v>
      </c>
      <c r="R1505" t="str">
        <f t="shared" si="142"/>
        <v>photobooks</v>
      </c>
      <c r="S1505" s="10">
        <f t="shared" si="143"/>
        <v>42606.347233796296</v>
      </c>
      <c r="T1505" s="10">
        <f t="shared" si="144"/>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9"/>
        <v>2.7793846153846156</v>
      </c>
      <c r="P1506" s="6">
        <f t="shared" si="140"/>
        <v>67.159851301115239</v>
      </c>
      <c r="Q1506" t="str">
        <f t="shared" si="141"/>
        <v>photography</v>
      </c>
      <c r="R1506" t="str">
        <f t="shared" si="142"/>
        <v>photobooks</v>
      </c>
      <c r="S1506" s="10">
        <f t="shared" si="143"/>
        <v>41772.657685185186</v>
      </c>
      <c r="T1506" s="10">
        <f t="shared" si="144"/>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9"/>
        <v>1.0358125</v>
      </c>
      <c r="P1507" s="6">
        <f t="shared" si="140"/>
        <v>48.037681159420288</v>
      </c>
      <c r="Q1507" t="str">
        <f t="shared" si="141"/>
        <v>photography</v>
      </c>
      <c r="R1507" t="str">
        <f t="shared" si="142"/>
        <v>photobooks</v>
      </c>
      <c r="S1507" s="10">
        <f t="shared" si="143"/>
        <v>42414.44332175926</v>
      </c>
      <c r="T1507" s="10">
        <f t="shared" si="144"/>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9"/>
        <v>1.1140000000000001</v>
      </c>
      <c r="P1508" s="6">
        <f t="shared" si="140"/>
        <v>38.860465116279073</v>
      </c>
      <c r="Q1508" t="str">
        <f t="shared" si="141"/>
        <v>photography</v>
      </c>
      <c r="R1508" t="str">
        <f t="shared" si="142"/>
        <v>photobooks</v>
      </c>
      <c r="S1508" s="10">
        <f t="shared" si="143"/>
        <v>41814.785925925928</v>
      </c>
      <c r="T1508" s="10">
        <f t="shared" si="144"/>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9"/>
        <v>2.15</v>
      </c>
      <c r="P1509" s="6">
        <f t="shared" si="140"/>
        <v>78.181818181818187</v>
      </c>
      <c r="Q1509" t="str">
        <f t="shared" si="141"/>
        <v>photography</v>
      </c>
      <c r="R1509" t="str">
        <f t="shared" si="142"/>
        <v>photobooks</v>
      </c>
      <c r="S1509" s="10">
        <f t="shared" si="143"/>
        <v>40254.450335648151</v>
      </c>
      <c r="T1509" s="10">
        <f t="shared" si="144"/>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9"/>
        <v>1.1076216216216217</v>
      </c>
      <c r="P1510" s="6">
        <f t="shared" si="140"/>
        <v>97.113744075829388</v>
      </c>
      <c r="Q1510" t="str">
        <f t="shared" si="141"/>
        <v>photography</v>
      </c>
      <c r="R1510" t="str">
        <f t="shared" si="142"/>
        <v>photobooks</v>
      </c>
      <c r="S1510" s="10">
        <f t="shared" si="143"/>
        <v>41786.614363425928</v>
      </c>
      <c r="T1510" s="10">
        <f t="shared" si="144"/>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9"/>
        <v>1.2364125714285714</v>
      </c>
      <c r="P1511" s="6">
        <f t="shared" si="140"/>
        <v>110.39397959183674</v>
      </c>
      <c r="Q1511" t="str">
        <f t="shared" si="141"/>
        <v>photography</v>
      </c>
      <c r="R1511" t="str">
        <f t="shared" si="142"/>
        <v>photobooks</v>
      </c>
      <c r="S1511" s="10">
        <f t="shared" si="143"/>
        <v>42751.533391203702</v>
      </c>
      <c r="T1511" s="10">
        <f t="shared" si="144"/>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9"/>
        <v>1.0103500000000001</v>
      </c>
      <c r="P1512" s="6">
        <f t="shared" si="140"/>
        <v>39.91506172839506</v>
      </c>
      <c r="Q1512" t="str">
        <f t="shared" si="141"/>
        <v>photography</v>
      </c>
      <c r="R1512" t="str">
        <f t="shared" si="142"/>
        <v>photobooks</v>
      </c>
      <c r="S1512" s="10">
        <f t="shared" si="143"/>
        <v>41809.385162037033</v>
      </c>
      <c r="T1512" s="10">
        <f t="shared" si="144"/>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9"/>
        <v>1.1179285714285714</v>
      </c>
      <c r="P1513" s="6">
        <f t="shared" si="140"/>
        <v>75.975728155339809</v>
      </c>
      <c r="Q1513" t="str">
        <f t="shared" si="141"/>
        <v>photography</v>
      </c>
      <c r="R1513" t="str">
        <f t="shared" si="142"/>
        <v>photobooks</v>
      </c>
      <c r="S1513" s="10">
        <f t="shared" si="143"/>
        <v>42296.583379629628</v>
      </c>
      <c r="T1513" s="10">
        <f t="shared" si="144"/>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9"/>
        <v>5.5877142857142861</v>
      </c>
      <c r="P1514" s="6">
        <f t="shared" si="140"/>
        <v>58.379104477611939</v>
      </c>
      <c r="Q1514" t="str">
        <f t="shared" si="141"/>
        <v>photography</v>
      </c>
      <c r="R1514" t="str">
        <f t="shared" si="142"/>
        <v>photobooks</v>
      </c>
      <c r="S1514" s="10">
        <f t="shared" si="143"/>
        <v>42741.684479166666</v>
      </c>
      <c r="T1514" s="10">
        <f t="shared" si="144"/>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9"/>
        <v>1.5001875</v>
      </c>
      <c r="P1515" s="6">
        <f t="shared" si="140"/>
        <v>55.82093023255814</v>
      </c>
      <c r="Q1515" t="str">
        <f t="shared" si="141"/>
        <v>photography</v>
      </c>
      <c r="R1515" t="str">
        <f t="shared" si="142"/>
        <v>photobooks</v>
      </c>
      <c r="S1515" s="10">
        <f t="shared" si="143"/>
        <v>41806.637337962966</v>
      </c>
      <c r="T1515" s="10">
        <f t="shared" si="144"/>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9"/>
        <v>1.0647599999999999</v>
      </c>
      <c r="P1516" s="6">
        <f t="shared" si="140"/>
        <v>151.24431818181819</v>
      </c>
      <c r="Q1516" t="str">
        <f t="shared" si="141"/>
        <v>photography</v>
      </c>
      <c r="R1516" t="str">
        <f t="shared" si="142"/>
        <v>photobooks</v>
      </c>
      <c r="S1516" s="10">
        <f t="shared" si="143"/>
        <v>42234.597685185188</v>
      </c>
      <c r="T1516" s="10">
        <f t="shared" si="144"/>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9"/>
        <v>1.57189</v>
      </c>
      <c r="P1517" s="6">
        <f t="shared" si="140"/>
        <v>849.67027027027029</v>
      </c>
      <c r="Q1517" t="str">
        <f t="shared" si="141"/>
        <v>photography</v>
      </c>
      <c r="R1517" t="str">
        <f t="shared" si="142"/>
        <v>photobooks</v>
      </c>
      <c r="S1517" s="10">
        <f t="shared" si="143"/>
        <v>42415.253437499996</v>
      </c>
      <c r="T1517" s="10">
        <f t="shared" si="144"/>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9"/>
        <v>1.0865882352941176</v>
      </c>
      <c r="P1518" s="6">
        <f t="shared" si="140"/>
        <v>159.24137931034483</v>
      </c>
      <c r="Q1518" t="str">
        <f t="shared" si="141"/>
        <v>photography</v>
      </c>
      <c r="R1518" t="str">
        <f t="shared" si="142"/>
        <v>photobooks</v>
      </c>
      <c r="S1518" s="10">
        <f t="shared" si="143"/>
        <v>42619.466342592597</v>
      </c>
      <c r="T1518" s="10">
        <f t="shared" si="144"/>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9"/>
        <v>1.6197999999999999</v>
      </c>
      <c r="P1519" s="6">
        <f t="shared" si="140"/>
        <v>39.507317073170732</v>
      </c>
      <c r="Q1519" t="str">
        <f t="shared" si="141"/>
        <v>photography</v>
      </c>
      <c r="R1519" t="str">
        <f t="shared" si="142"/>
        <v>photobooks</v>
      </c>
      <c r="S1519" s="10">
        <f t="shared" si="143"/>
        <v>41948.56658564815</v>
      </c>
      <c r="T1519" s="10">
        <f t="shared" si="144"/>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9"/>
        <v>2.0536666666666665</v>
      </c>
      <c r="P1520" s="6">
        <f t="shared" si="140"/>
        <v>130.52966101694915</v>
      </c>
      <c r="Q1520" t="str">
        <f t="shared" si="141"/>
        <v>photography</v>
      </c>
      <c r="R1520" t="str">
        <f t="shared" si="142"/>
        <v>photobooks</v>
      </c>
      <c r="S1520" s="10">
        <f t="shared" si="143"/>
        <v>41760.8200462963</v>
      </c>
      <c r="T1520" s="10">
        <f t="shared" si="144"/>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9"/>
        <v>1.033638888888889</v>
      </c>
      <c r="P1521" s="6">
        <f t="shared" si="140"/>
        <v>64.156896551724131</v>
      </c>
      <c r="Q1521" t="str">
        <f t="shared" si="141"/>
        <v>photography</v>
      </c>
      <c r="R1521" t="str">
        <f t="shared" si="142"/>
        <v>photobooks</v>
      </c>
      <c r="S1521" s="10">
        <f t="shared" si="143"/>
        <v>41782.741701388892</v>
      </c>
      <c r="T1521" s="10">
        <f t="shared" si="144"/>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9"/>
        <v>1.0347222222222223</v>
      </c>
      <c r="P1522" s="6">
        <f t="shared" si="140"/>
        <v>111.52694610778443</v>
      </c>
      <c r="Q1522" t="str">
        <f t="shared" si="141"/>
        <v>photography</v>
      </c>
      <c r="R1522" t="str">
        <f t="shared" si="142"/>
        <v>photobooks</v>
      </c>
      <c r="S1522" s="10">
        <f t="shared" si="143"/>
        <v>41955.857789351852</v>
      </c>
      <c r="T1522" s="10">
        <f t="shared" si="144"/>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9"/>
        <v>1.0681333333333334</v>
      </c>
      <c r="P1523" s="6">
        <f t="shared" si="140"/>
        <v>170.44680851063831</v>
      </c>
      <c r="Q1523" t="str">
        <f t="shared" si="141"/>
        <v>photography</v>
      </c>
      <c r="R1523" t="str">
        <f t="shared" si="142"/>
        <v>photobooks</v>
      </c>
      <c r="S1523" s="10">
        <f t="shared" si="143"/>
        <v>42493.167719907404</v>
      </c>
      <c r="T1523" s="10">
        <f t="shared" si="144"/>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9"/>
        <v>1.3896574712643677</v>
      </c>
      <c r="P1524" s="6">
        <f t="shared" si="140"/>
        <v>133.7391592920354</v>
      </c>
      <c r="Q1524" t="str">
        <f t="shared" si="141"/>
        <v>photography</v>
      </c>
      <c r="R1524" t="str">
        <f t="shared" si="142"/>
        <v>photobooks</v>
      </c>
      <c r="S1524" s="10">
        <f t="shared" si="143"/>
        <v>41899.830312500002</v>
      </c>
      <c r="T1524" s="10">
        <f t="shared" si="144"/>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9"/>
        <v>1.2484324324324325</v>
      </c>
      <c r="P1525" s="6">
        <f t="shared" si="140"/>
        <v>95.834024896265561</v>
      </c>
      <c r="Q1525" t="str">
        <f t="shared" si="141"/>
        <v>photography</v>
      </c>
      <c r="R1525" t="str">
        <f t="shared" si="142"/>
        <v>photobooks</v>
      </c>
      <c r="S1525" s="10">
        <f t="shared" si="143"/>
        <v>41964.751342592594</v>
      </c>
      <c r="T1525" s="10">
        <f t="shared" si="144"/>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9"/>
        <v>2.0699999999999998</v>
      </c>
      <c r="P1526" s="6">
        <f t="shared" si="140"/>
        <v>221.78571428571428</v>
      </c>
      <c r="Q1526" t="str">
        <f t="shared" si="141"/>
        <v>photography</v>
      </c>
      <c r="R1526" t="str">
        <f t="shared" si="142"/>
        <v>photobooks</v>
      </c>
      <c r="S1526" s="10">
        <f t="shared" si="143"/>
        <v>42756.501041666663</v>
      </c>
      <c r="T1526" s="10">
        <f t="shared" si="144"/>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9"/>
        <v>1.7400576923076922</v>
      </c>
      <c r="P1527" s="6">
        <f t="shared" si="140"/>
        <v>32.315357142857138</v>
      </c>
      <c r="Q1527" t="str">
        <f t="shared" si="141"/>
        <v>photography</v>
      </c>
      <c r="R1527" t="str">
        <f t="shared" si="142"/>
        <v>photobooks</v>
      </c>
      <c r="S1527" s="10">
        <f t="shared" si="143"/>
        <v>42570.702986111108</v>
      </c>
      <c r="T1527" s="10">
        <f t="shared" si="144"/>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9"/>
        <v>1.2032608695652174</v>
      </c>
      <c r="P1528" s="6">
        <f t="shared" si="140"/>
        <v>98.839285714285708</v>
      </c>
      <c r="Q1528" t="str">
        <f t="shared" si="141"/>
        <v>photography</v>
      </c>
      <c r="R1528" t="str">
        <f t="shared" si="142"/>
        <v>photobooks</v>
      </c>
      <c r="S1528" s="10">
        <f t="shared" si="143"/>
        <v>42339.276006944448</v>
      </c>
      <c r="T1528" s="10">
        <f t="shared" si="144"/>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9"/>
        <v>1.1044428571428573</v>
      </c>
      <c r="P1529" s="6">
        <f t="shared" si="140"/>
        <v>55.222142857142863</v>
      </c>
      <c r="Q1529" t="str">
        <f t="shared" si="141"/>
        <v>photography</v>
      </c>
      <c r="R1529" t="str">
        <f t="shared" si="142"/>
        <v>photobooks</v>
      </c>
      <c r="S1529" s="10">
        <f t="shared" si="143"/>
        <v>42780.600532407407</v>
      </c>
      <c r="T1529" s="10">
        <f t="shared" si="144"/>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9"/>
        <v>2.8156666666666665</v>
      </c>
      <c r="P1530" s="6">
        <f t="shared" si="140"/>
        <v>52.793750000000003</v>
      </c>
      <c r="Q1530" t="str">
        <f t="shared" si="141"/>
        <v>photography</v>
      </c>
      <c r="R1530" t="str">
        <f t="shared" si="142"/>
        <v>photobooks</v>
      </c>
      <c r="S1530" s="10">
        <f t="shared" si="143"/>
        <v>42736.732893518521</v>
      </c>
      <c r="T1530" s="10">
        <f t="shared" si="144"/>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9"/>
        <v>1.0067894736842105</v>
      </c>
      <c r="P1531" s="6">
        <f t="shared" si="140"/>
        <v>135.66666666666666</v>
      </c>
      <c r="Q1531" t="str">
        <f t="shared" si="141"/>
        <v>photography</v>
      </c>
      <c r="R1531" t="str">
        <f t="shared" si="142"/>
        <v>photobooks</v>
      </c>
      <c r="S1531" s="10">
        <f t="shared" si="143"/>
        <v>42052.628703703704</v>
      </c>
      <c r="T1531" s="10">
        <f t="shared" si="144"/>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9"/>
        <v>1.3482571428571428</v>
      </c>
      <c r="P1532" s="6">
        <f t="shared" si="140"/>
        <v>53.991990846681922</v>
      </c>
      <c r="Q1532" t="str">
        <f t="shared" si="141"/>
        <v>photography</v>
      </c>
      <c r="R1532" t="str">
        <f t="shared" si="142"/>
        <v>photobooks</v>
      </c>
      <c r="S1532" s="10">
        <f t="shared" si="143"/>
        <v>42275.767303240747</v>
      </c>
      <c r="T1532" s="10">
        <f t="shared" si="144"/>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9"/>
        <v>1.7595744680851064</v>
      </c>
      <c r="P1533" s="6">
        <f t="shared" si="140"/>
        <v>56.643835616438359</v>
      </c>
      <c r="Q1533" t="str">
        <f t="shared" si="141"/>
        <v>photography</v>
      </c>
      <c r="R1533" t="str">
        <f t="shared" si="142"/>
        <v>photobooks</v>
      </c>
      <c r="S1533" s="10">
        <f t="shared" si="143"/>
        <v>41941.802384259259</v>
      </c>
      <c r="T1533" s="10">
        <f t="shared" si="144"/>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9"/>
        <v>4.8402000000000003</v>
      </c>
      <c r="P1534" s="6">
        <f t="shared" si="140"/>
        <v>82.316326530612244</v>
      </c>
      <c r="Q1534" t="str">
        <f t="shared" si="141"/>
        <v>photography</v>
      </c>
      <c r="R1534" t="str">
        <f t="shared" si="142"/>
        <v>photobooks</v>
      </c>
      <c r="S1534" s="10">
        <f t="shared" si="143"/>
        <v>42391.475289351853</v>
      </c>
      <c r="T1534" s="10">
        <f t="shared" si="144"/>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9"/>
        <v>1.4514</v>
      </c>
      <c r="P1535" s="6">
        <f t="shared" si="140"/>
        <v>88.26081081081081</v>
      </c>
      <c r="Q1535" t="str">
        <f t="shared" si="141"/>
        <v>photography</v>
      </c>
      <c r="R1535" t="str">
        <f t="shared" si="142"/>
        <v>photobooks</v>
      </c>
      <c r="S1535" s="10">
        <f t="shared" si="143"/>
        <v>42443.00204861111</v>
      </c>
      <c r="T1535" s="10">
        <f t="shared" si="144"/>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9"/>
        <v>4.1773333333333333</v>
      </c>
      <c r="P1536" s="6">
        <f t="shared" si="140"/>
        <v>84.905149051490511</v>
      </c>
      <c r="Q1536" t="str">
        <f t="shared" si="141"/>
        <v>photography</v>
      </c>
      <c r="R1536" t="str">
        <f t="shared" si="142"/>
        <v>photobooks</v>
      </c>
      <c r="S1536" s="10">
        <f t="shared" si="143"/>
        <v>42221.67432870371</v>
      </c>
      <c r="T1536" s="10">
        <f t="shared" si="144"/>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9"/>
        <v>1.3242499999999999</v>
      </c>
      <c r="P1537" s="6">
        <f t="shared" si="140"/>
        <v>48.154545454545456</v>
      </c>
      <c r="Q1537" t="str">
        <f t="shared" si="141"/>
        <v>photography</v>
      </c>
      <c r="R1537" t="str">
        <f t="shared" si="142"/>
        <v>photobooks</v>
      </c>
      <c r="S1537" s="10">
        <f t="shared" si="143"/>
        <v>42484.829062500001</v>
      </c>
      <c r="T1537" s="10">
        <f t="shared" si="144"/>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9"/>
        <v>2.5030841666666666</v>
      </c>
      <c r="P1538" s="6">
        <f t="shared" si="140"/>
        <v>66.015406593406595</v>
      </c>
      <c r="Q1538" t="str">
        <f t="shared" si="141"/>
        <v>photography</v>
      </c>
      <c r="R1538" t="str">
        <f t="shared" si="142"/>
        <v>photobooks</v>
      </c>
      <c r="S1538" s="10">
        <f t="shared" si="143"/>
        <v>42213.802199074074</v>
      </c>
      <c r="T1538" s="10">
        <f t="shared" si="144"/>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5">E1539/D1539</f>
        <v>1.7989999999999999</v>
      </c>
      <c r="P1539" s="6">
        <f t="shared" ref="P1539:P1602" si="146">IFERROR(E1539/L1539,0)</f>
        <v>96.375</v>
      </c>
      <c r="Q1539" t="str">
        <f t="shared" ref="Q1539:Q1602" si="147">LEFT(N1539,SEARCH("/",N1539)-1)</f>
        <v>photography</v>
      </c>
      <c r="R1539" t="str">
        <f t="shared" ref="R1539:R1602" si="148">RIGHT(N1539,LEN(N1539)-SEARCH("/",N1539))</f>
        <v>photobooks</v>
      </c>
      <c r="S1539" s="10">
        <f t="shared" ref="S1539:S1602" si="149">(((J1539/60)/60)/24+DATE(1970,1,1))</f>
        <v>42552.315127314811</v>
      </c>
      <c r="T1539" s="10">
        <f t="shared" ref="T1539:T1602" si="150">(((I1539/60)/60)/24+DATE(1970,1,1))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5"/>
        <v>1.0262857142857142</v>
      </c>
      <c r="P1540" s="6">
        <f t="shared" si="146"/>
        <v>156.17391304347825</v>
      </c>
      <c r="Q1540" t="str">
        <f t="shared" si="147"/>
        <v>photography</v>
      </c>
      <c r="R1540" t="str">
        <f t="shared" si="148"/>
        <v>photobooks</v>
      </c>
      <c r="S1540" s="10">
        <f t="shared" si="149"/>
        <v>41981.782060185185</v>
      </c>
      <c r="T1540" s="10">
        <f t="shared" si="150"/>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5"/>
        <v>1.359861</v>
      </c>
      <c r="P1541" s="6">
        <f t="shared" si="146"/>
        <v>95.764859154929582</v>
      </c>
      <c r="Q1541" t="str">
        <f t="shared" si="147"/>
        <v>photography</v>
      </c>
      <c r="R1541" t="str">
        <f t="shared" si="148"/>
        <v>photobooks</v>
      </c>
      <c r="S1541" s="10">
        <f t="shared" si="149"/>
        <v>42705.919201388882</v>
      </c>
      <c r="T1541" s="10">
        <f t="shared" si="150"/>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5"/>
        <v>1.1786666666666668</v>
      </c>
      <c r="P1542" s="6">
        <f t="shared" si="146"/>
        <v>180.40816326530611</v>
      </c>
      <c r="Q1542" t="str">
        <f t="shared" si="147"/>
        <v>photography</v>
      </c>
      <c r="R1542" t="str">
        <f t="shared" si="148"/>
        <v>photobooks</v>
      </c>
      <c r="S1542" s="10">
        <f t="shared" si="149"/>
        <v>41939.00712962963</v>
      </c>
      <c r="T1542" s="10">
        <f t="shared" si="150"/>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5"/>
        <v>3.3333333333333332E-4</v>
      </c>
      <c r="P1543" s="6">
        <f t="shared" si="146"/>
        <v>3</v>
      </c>
      <c r="Q1543" t="str">
        <f t="shared" si="147"/>
        <v>photography</v>
      </c>
      <c r="R1543" t="str">
        <f t="shared" si="148"/>
        <v>nature</v>
      </c>
      <c r="S1543" s="10">
        <f t="shared" si="149"/>
        <v>41974.712245370371</v>
      </c>
      <c r="T1543" s="10">
        <f t="shared" si="150"/>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5"/>
        <v>0.04</v>
      </c>
      <c r="P1544" s="6">
        <f t="shared" si="146"/>
        <v>20</v>
      </c>
      <c r="Q1544" t="str">
        <f t="shared" si="147"/>
        <v>photography</v>
      </c>
      <c r="R1544" t="str">
        <f t="shared" si="148"/>
        <v>nature</v>
      </c>
      <c r="S1544" s="10">
        <f t="shared" si="149"/>
        <v>42170.996527777781</v>
      </c>
      <c r="T1544" s="10">
        <f t="shared" si="150"/>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5"/>
        <v>4.4444444444444444E-3</v>
      </c>
      <c r="P1545" s="6">
        <f t="shared" si="146"/>
        <v>10</v>
      </c>
      <c r="Q1545" t="str">
        <f t="shared" si="147"/>
        <v>photography</v>
      </c>
      <c r="R1545" t="str">
        <f t="shared" si="148"/>
        <v>nature</v>
      </c>
      <c r="S1545" s="10">
        <f t="shared" si="149"/>
        <v>41935.509652777779</v>
      </c>
      <c r="T1545" s="10">
        <f t="shared" si="150"/>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5"/>
        <v>0</v>
      </c>
      <c r="P1546" s="6">
        <f t="shared" si="146"/>
        <v>0</v>
      </c>
      <c r="Q1546" t="str">
        <f t="shared" si="147"/>
        <v>photography</v>
      </c>
      <c r="R1546" t="str">
        <f t="shared" si="148"/>
        <v>nature</v>
      </c>
      <c r="S1546" s="10">
        <f t="shared" si="149"/>
        <v>42053.051203703704</v>
      </c>
      <c r="T1546" s="10">
        <f t="shared" si="150"/>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5"/>
        <v>3.3333333333333332E-4</v>
      </c>
      <c r="P1547" s="6">
        <f t="shared" si="146"/>
        <v>1</v>
      </c>
      <c r="Q1547" t="str">
        <f t="shared" si="147"/>
        <v>photography</v>
      </c>
      <c r="R1547" t="str">
        <f t="shared" si="148"/>
        <v>nature</v>
      </c>
      <c r="S1547" s="10">
        <f t="shared" si="149"/>
        <v>42031.884652777779</v>
      </c>
      <c r="T1547" s="10">
        <f t="shared" si="150"/>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5"/>
        <v>0.28899999999999998</v>
      </c>
      <c r="P1548" s="6">
        <f t="shared" si="146"/>
        <v>26.272727272727273</v>
      </c>
      <c r="Q1548" t="str">
        <f t="shared" si="147"/>
        <v>photography</v>
      </c>
      <c r="R1548" t="str">
        <f t="shared" si="148"/>
        <v>nature</v>
      </c>
      <c r="S1548" s="10">
        <f t="shared" si="149"/>
        <v>41839.212951388887</v>
      </c>
      <c r="T1548" s="10">
        <f t="shared" si="150"/>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5"/>
        <v>0</v>
      </c>
      <c r="P1549" s="6">
        <f t="shared" si="146"/>
        <v>0</v>
      </c>
      <c r="Q1549" t="str">
        <f t="shared" si="147"/>
        <v>photography</v>
      </c>
      <c r="R1549" t="str">
        <f t="shared" si="148"/>
        <v>nature</v>
      </c>
      <c r="S1549" s="10">
        <f t="shared" si="149"/>
        <v>42782.426875000005</v>
      </c>
      <c r="T1549" s="10">
        <f t="shared" si="150"/>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5"/>
        <v>8.5714285714285715E-2</v>
      </c>
      <c r="P1550" s="6">
        <f t="shared" si="146"/>
        <v>60</v>
      </c>
      <c r="Q1550" t="str">
        <f t="shared" si="147"/>
        <v>photography</v>
      </c>
      <c r="R1550" t="str">
        <f t="shared" si="148"/>
        <v>nature</v>
      </c>
      <c r="S1550" s="10">
        <f t="shared" si="149"/>
        <v>42286.88217592593</v>
      </c>
      <c r="T1550" s="10">
        <f t="shared" si="150"/>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5"/>
        <v>0.34</v>
      </c>
      <c r="P1551" s="6">
        <f t="shared" si="146"/>
        <v>28.333333333333332</v>
      </c>
      <c r="Q1551" t="str">
        <f t="shared" si="147"/>
        <v>photography</v>
      </c>
      <c r="R1551" t="str">
        <f t="shared" si="148"/>
        <v>nature</v>
      </c>
      <c r="S1551" s="10">
        <f t="shared" si="149"/>
        <v>42281.136099537034</v>
      </c>
      <c r="T1551" s="10">
        <f t="shared" si="150"/>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5"/>
        <v>0.13466666666666666</v>
      </c>
      <c r="P1552" s="6">
        <f t="shared" si="146"/>
        <v>14.428571428571429</v>
      </c>
      <c r="Q1552" t="str">
        <f t="shared" si="147"/>
        <v>photography</v>
      </c>
      <c r="R1552" t="str">
        <f t="shared" si="148"/>
        <v>nature</v>
      </c>
      <c r="S1552" s="10">
        <f t="shared" si="149"/>
        <v>42472.449467592596</v>
      </c>
      <c r="T1552" s="10">
        <f t="shared" si="150"/>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5"/>
        <v>0</v>
      </c>
      <c r="P1553" s="6">
        <f t="shared" si="146"/>
        <v>0</v>
      </c>
      <c r="Q1553" t="str">
        <f t="shared" si="147"/>
        <v>photography</v>
      </c>
      <c r="R1553" t="str">
        <f t="shared" si="148"/>
        <v>nature</v>
      </c>
      <c r="S1553" s="10">
        <f t="shared" si="149"/>
        <v>42121.824525462958</v>
      </c>
      <c r="T1553" s="10">
        <f t="shared" si="150"/>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5"/>
        <v>0.49186046511627907</v>
      </c>
      <c r="P1554" s="6">
        <f t="shared" si="146"/>
        <v>132.1875</v>
      </c>
      <c r="Q1554" t="str">
        <f t="shared" si="147"/>
        <v>photography</v>
      </c>
      <c r="R1554" t="str">
        <f t="shared" si="148"/>
        <v>nature</v>
      </c>
      <c r="S1554" s="10">
        <f t="shared" si="149"/>
        <v>41892.688750000001</v>
      </c>
      <c r="T1554" s="10">
        <f t="shared" si="150"/>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5"/>
        <v>0</v>
      </c>
      <c r="P1555" s="6">
        <f t="shared" si="146"/>
        <v>0</v>
      </c>
      <c r="Q1555" t="str">
        <f t="shared" si="147"/>
        <v>photography</v>
      </c>
      <c r="R1555" t="str">
        <f t="shared" si="148"/>
        <v>nature</v>
      </c>
      <c r="S1555" s="10">
        <f t="shared" si="149"/>
        <v>42219.282951388886</v>
      </c>
      <c r="T1555" s="10">
        <f t="shared" si="150"/>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5"/>
        <v>0</v>
      </c>
      <c r="P1556" s="6">
        <f t="shared" si="146"/>
        <v>0</v>
      </c>
      <c r="Q1556" t="str">
        <f t="shared" si="147"/>
        <v>photography</v>
      </c>
      <c r="R1556" t="str">
        <f t="shared" si="148"/>
        <v>nature</v>
      </c>
      <c r="S1556" s="10">
        <f t="shared" si="149"/>
        <v>42188.252199074079</v>
      </c>
      <c r="T1556" s="10">
        <f t="shared" si="150"/>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5"/>
        <v>0</v>
      </c>
      <c r="P1557" s="6">
        <f t="shared" si="146"/>
        <v>0</v>
      </c>
      <c r="Q1557" t="str">
        <f t="shared" si="147"/>
        <v>photography</v>
      </c>
      <c r="R1557" t="str">
        <f t="shared" si="148"/>
        <v>nature</v>
      </c>
      <c r="S1557" s="10">
        <f t="shared" si="149"/>
        <v>42241.613796296297</v>
      </c>
      <c r="T1557" s="10">
        <f t="shared" si="150"/>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5"/>
        <v>0.45133333333333331</v>
      </c>
      <c r="P1558" s="6">
        <f t="shared" si="146"/>
        <v>56.416666666666664</v>
      </c>
      <c r="Q1558" t="str">
        <f t="shared" si="147"/>
        <v>photography</v>
      </c>
      <c r="R1558" t="str">
        <f t="shared" si="148"/>
        <v>nature</v>
      </c>
      <c r="S1558" s="10">
        <f t="shared" si="149"/>
        <v>42525.153055555551</v>
      </c>
      <c r="T1558" s="10">
        <f t="shared" si="150"/>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5"/>
        <v>0.04</v>
      </c>
      <c r="P1559" s="6">
        <f t="shared" si="146"/>
        <v>100</v>
      </c>
      <c r="Q1559" t="str">
        <f t="shared" si="147"/>
        <v>photography</v>
      </c>
      <c r="R1559" t="str">
        <f t="shared" si="148"/>
        <v>nature</v>
      </c>
      <c r="S1559" s="10">
        <f t="shared" si="149"/>
        <v>41871.65315972222</v>
      </c>
      <c r="T1559" s="10">
        <f t="shared" si="150"/>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5"/>
        <v>4.6666666666666669E-2</v>
      </c>
      <c r="P1560" s="6">
        <f t="shared" si="146"/>
        <v>11.666666666666666</v>
      </c>
      <c r="Q1560" t="str">
        <f t="shared" si="147"/>
        <v>photography</v>
      </c>
      <c r="R1560" t="str">
        <f t="shared" si="148"/>
        <v>nature</v>
      </c>
      <c r="S1560" s="10">
        <f t="shared" si="149"/>
        <v>42185.397673611107</v>
      </c>
      <c r="T1560" s="10">
        <f t="shared" si="150"/>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5"/>
        <v>3.3333333333333335E-3</v>
      </c>
      <c r="P1561" s="6">
        <f t="shared" si="146"/>
        <v>50</v>
      </c>
      <c r="Q1561" t="str">
        <f t="shared" si="147"/>
        <v>photography</v>
      </c>
      <c r="R1561" t="str">
        <f t="shared" si="148"/>
        <v>nature</v>
      </c>
      <c r="S1561" s="10">
        <f t="shared" si="149"/>
        <v>42108.05322916666</v>
      </c>
      <c r="T1561" s="10">
        <f t="shared" si="150"/>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5"/>
        <v>3.7600000000000001E-2</v>
      </c>
      <c r="P1562" s="6">
        <f t="shared" si="146"/>
        <v>23.5</v>
      </c>
      <c r="Q1562" t="str">
        <f t="shared" si="147"/>
        <v>photography</v>
      </c>
      <c r="R1562" t="str">
        <f t="shared" si="148"/>
        <v>nature</v>
      </c>
      <c r="S1562" s="10">
        <f t="shared" si="149"/>
        <v>41936.020752314813</v>
      </c>
      <c r="T1562" s="10">
        <f t="shared" si="150"/>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5"/>
        <v>6.7000000000000002E-3</v>
      </c>
      <c r="P1563" s="6">
        <f t="shared" si="146"/>
        <v>67</v>
      </c>
      <c r="Q1563" t="str">
        <f t="shared" si="147"/>
        <v>publishing</v>
      </c>
      <c r="R1563" t="str">
        <f t="shared" si="148"/>
        <v>art books</v>
      </c>
      <c r="S1563" s="10">
        <f t="shared" si="149"/>
        <v>41555.041701388887</v>
      </c>
      <c r="T1563" s="10">
        <f t="shared" si="150"/>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5"/>
        <v>0</v>
      </c>
      <c r="P1564" s="6">
        <f t="shared" si="146"/>
        <v>0</v>
      </c>
      <c r="Q1564" t="str">
        <f t="shared" si="147"/>
        <v>publishing</v>
      </c>
      <c r="R1564" t="str">
        <f t="shared" si="148"/>
        <v>art books</v>
      </c>
      <c r="S1564" s="10">
        <f t="shared" si="149"/>
        <v>40079.566157407404</v>
      </c>
      <c r="T1564" s="10">
        <f t="shared" si="150"/>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5"/>
        <v>1.4166666666666666E-2</v>
      </c>
      <c r="P1565" s="6">
        <f t="shared" si="146"/>
        <v>42.5</v>
      </c>
      <c r="Q1565" t="str">
        <f t="shared" si="147"/>
        <v>publishing</v>
      </c>
      <c r="R1565" t="str">
        <f t="shared" si="148"/>
        <v>art books</v>
      </c>
      <c r="S1565" s="10">
        <f t="shared" si="149"/>
        <v>41652.742488425924</v>
      </c>
      <c r="T1565" s="10">
        <f t="shared" si="150"/>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5"/>
        <v>1E-3</v>
      </c>
      <c r="P1566" s="6">
        <f t="shared" si="146"/>
        <v>10</v>
      </c>
      <c r="Q1566" t="str">
        <f t="shared" si="147"/>
        <v>publishing</v>
      </c>
      <c r="R1566" t="str">
        <f t="shared" si="148"/>
        <v>art books</v>
      </c>
      <c r="S1566" s="10">
        <f t="shared" si="149"/>
        <v>42121.367002314815</v>
      </c>
      <c r="T1566" s="10">
        <f t="shared" si="150"/>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5"/>
        <v>2.5000000000000001E-2</v>
      </c>
      <c r="P1567" s="6">
        <f t="shared" si="146"/>
        <v>100</v>
      </c>
      <c r="Q1567" t="str">
        <f t="shared" si="147"/>
        <v>publishing</v>
      </c>
      <c r="R1567" t="str">
        <f t="shared" si="148"/>
        <v>art books</v>
      </c>
      <c r="S1567" s="10">
        <f t="shared" si="149"/>
        <v>40672.729872685188</v>
      </c>
      <c r="T1567" s="10">
        <f t="shared" si="150"/>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5"/>
        <v>0.21249999999999999</v>
      </c>
      <c r="P1568" s="6">
        <f t="shared" si="146"/>
        <v>108.05084745762711</v>
      </c>
      <c r="Q1568" t="str">
        <f t="shared" si="147"/>
        <v>publishing</v>
      </c>
      <c r="R1568" t="str">
        <f t="shared" si="148"/>
        <v>art books</v>
      </c>
      <c r="S1568" s="10">
        <f t="shared" si="149"/>
        <v>42549.916712962964</v>
      </c>
      <c r="T1568" s="10">
        <f t="shared" si="150"/>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5"/>
        <v>4.1176470588235294E-2</v>
      </c>
      <c r="P1569" s="6">
        <f t="shared" si="146"/>
        <v>26.923076923076923</v>
      </c>
      <c r="Q1569" t="str">
        <f t="shared" si="147"/>
        <v>publishing</v>
      </c>
      <c r="R1569" t="str">
        <f t="shared" si="148"/>
        <v>art books</v>
      </c>
      <c r="S1569" s="10">
        <f t="shared" si="149"/>
        <v>41671.936863425923</v>
      </c>
      <c r="T1569" s="10">
        <f t="shared" si="150"/>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5"/>
        <v>0.13639999999999999</v>
      </c>
      <c r="P1570" s="6">
        <f t="shared" si="146"/>
        <v>155</v>
      </c>
      <c r="Q1570" t="str">
        <f t="shared" si="147"/>
        <v>publishing</v>
      </c>
      <c r="R1570" t="str">
        <f t="shared" si="148"/>
        <v>art books</v>
      </c>
      <c r="S1570" s="10">
        <f t="shared" si="149"/>
        <v>41962.062326388885</v>
      </c>
      <c r="T1570" s="10">
        <f t="shared" si="150"/>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5"/>
        <v>0</v>
      </c>
      <c r="P1571" s="6">
        <f t="shared" si="146"/>
        <v>0</v>
      </c>
      <c r="Q1571" t="str">
        <f t="shared" si="147"/>
        <v>publishing</v>
      </c>
      <c r="R1571" t="str">
        <f t="shared" si="148"/>
        <v>art books</v>
      </c>
      <c r="S1571" s="10">
        <f t="shared" si="149"/>
        <v>41389.679560185185</v>
      </c>
      <c r="T1571" s="10">
        <f t="shared" si="150"/>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5"/>
        <v>0.41399999999999998</v>
      </c>
      <c r="P1572" s="6">
        <f t="shared" si="146"/>
        <v>47.769230769230766</v>
      </c>
      <c r="Q1572" t="str">
        <f t="shared" si="147"/>
        <v>publishing</v>
      </c>
      <c r="R1572" t="str">
        <f t="shared" si="148"/>
        <v>art books</v>
      </c>
      <c r="S1572" s="10">
        <f t="shared" si="149"/>
        <v>42438.813449074078</v>
      </c>
      <c r="T1572" s="10">
        <f t="shared" si="150"/>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5"/>
        <v>6.6115702479338841E-3</v>
      </c>
      <c r="P1573" s="6">
        <f t="shared" si="146"/>
        <v>20</v>
      </c>
      <c r="Q1573" t="str">
        <f t="shared" si="147"/>
        <v>publishing</v>
      </c>
      <c r="R1573" t="str">
        <f t="shared" si="148"/>
        <v>art books</v>
      </c>
      <c r="S1573" s="10">
        <f t="shared" si="149"/>
        <v>42144.769479166673</v>
      </c>
      <c r="T1573" s="10">
        <f t="shared" si="150"/>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5"/>
        <v>0.05</v>
      </c>
      <c r="P1574" s="6">
        <f t="shared" si="146"/>
        <v>41.666666666666664</v>
      </c>
      <c r="Q1574" t="str">
        <f t="shared" si="147"/>
        <v>publishing</v>
      </c>
      <c r="R1574" t="str">
        <f t="shared" si="148"/>
        <v>art books</v>
      </c>
      <c r="S1574" s="10">
        <f t="shared" si="149"/>
        <v>42404.033090277779</v>
      </c>
      <c r="T1574" s="10">
        <f t="shared" si="150"/>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5"/>
        <v>2.4777777777777777E-2</v>
      </c>
      <c r="P1575" s="6">
        <f t="shared" si="146"/>
        <v>74.333333333333329</v>
      </c>
      <c r="Q1575" t="str">
        <f t="shared" si="147"/>
        <v>publishing</v>
      </c>
      <c r="R1575" t="str">
        <f t="shared" si="148"/>
        <v>art books</v>
      </c>
      <c r="S1575" s="10">
        <f t="shared" si="149"/>
        <v>42786.000023148154</v>
      </c>
      <c r="T1575" s="10">
        <f t="shared" si="150"/>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5"/>
        <v>5.0599999999999999E-2</v>
      </c>
      <c r="P1576" s="6">
        <f t="shared" si="146"/>
        <v>84.333333333333329</v>
      </c>
      <c r="Q1576" t="str">
        <f t="shared" si="147"/>
        <v>publishing</v>
      </c>
      <c r="R1576" t="str">
        <f t="shared" si="148"/>
        <v>art books</v>
      </c>
      <c r="S1576" s="10">
        <f t="shared" si="149"/>
        <v>42017.927418981482</v>
      </c>
      <c r="T1576" s="10">
        <f t="shared" si="150"/>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5"/>
        <v>0.2291</v>
      </c>
      <c r="P1577" s="6">
        <f t="shared" si="146"/>
        <v>65.457142857142856</v>
      </c>
      <c r="Q1577" t="str">
        <f t="shared" si="147"/>
        <v>publishing</v>
      </c>
      <c r="R1577" t="str">
        <f t="shared" si="148"/>
        <v>art books</v>
      </c>
      <c r="S1577" s="10">
        <f t="shared" si="149"/>
        <v>41799.524259259262</v>
      </c>
      <c r="T1577" s="10">
        <f t="shared" si="150"/>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5"/>
        <v>0.13</v>
      </c>
      <c r="P1578" s="6">
        <f t="shared" si="146"/>
        <v>65</v>
      </c>
      <c r="Q1578" t="str">
        <f t="shared" si="147"/>
        <v>publishing</v>
      </c>
      <c r="R1578" t="str">
        <f t="shared" si="148"/>
        <v>art books</v>
      </c>
      <c r="S1578" s="10">
        <f t="shared" si="149"/>
        <v>42140.879259259258</v>
      </c>
      <c r="T1578" s="10">
        <f t="shared" si="150"/>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5"/>
        <v>5.4999999999999997E-3</v>
      </c>
      <c r="P1579" s="6">
        <f t="shared" si="146"/>
        <v>27.5</v>
      </c>
      <c r="Q1579" t="str">
        <f t="shared" si="147"/>
        <v>publishing</v>
      </c>
      <c r="R1579" t="str">
        <f t="shared" si="148"/>
        <v>art books</v>
      </c>
      <c r="S1579" s="10">
        <f t="shared" si="149"/>
        <v>41054.847777777781</v>
      </c>
      <c r="T1579" s="10">
        <f t="shared" si="150"/>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5"/>
        <v>0.10806536636794939</v>
      </c>
      <c r="P1580" s="6">
        <f t="shared" si="146"/>
        <v>51.25</v>
      </c>
      <c r="Q1580" t="str">
        <f t="shared" si="147"/>
        <v>publishing</v>
      </c>
      <c r="R1580" t="str">
        <f t="shared" si="148"/>
        <v>art books</v>
      </c>
      <c r="S1580" s="10">
        <f t="shared" si="149"/>
        <v>40399.065868055557</v>
      </c>
      <c r="T1580" s="10">
        <f t="shared" si="150"/>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5"/>
        <v>8.4008400840084006E-3</v>
      </c>
      <c r="P1581" s="6">
        <f t="shared" si="146"/>
        <v>14</v>
      </c>
      <c r="Q1581" t="str">
        <f t="shared" si="147"/>
        <v>publishing</v>
      </c>
      <c r="R1581" t="str">
        <f t="shared" si="148"/>
        <v>art books</v>
      </c>
      <c r="S1581" s="10">
        <f t="shared" si="149"/>
        <v>41481.996423611112</v>
      </c>
      <c r="T1581" s="10">
        <f t="shared" si="150"/>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5"/>
        <v>0</v>
      </c>
      <c r="P1582" s="6">
        <f t="shared" si="146"/>
        <v>0</v>
      </c>
      <c r="Q1582" t="str">
        <f t="shared" si="147"/>
        <v>publishing</v>
      </c>
      <c r="R1582" t="str">
        <f t="shared" si="148"/>
        <v>art books</v>
      </c>
      <c r="S1582" s="10">
        <f t="shared" si="149"/>
        <v>40990.050069444449</v>
      </c>
      <c r="T1582" s="10">
        <f t="shared" si="150"/>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5"/>
        <v>5.0000000000000001E-3</v>
      </c>
      <c r="P1583" s="6">
        <f t="shared" si="146"/>
        <v>5</v>
      </c>
      <c r="Q1583" t="str">
        <f t="shared" si="147"/>
        <v>photography</v>
      </c>
      <c r="R1583" t="str">
        <f t="shared" si="148"/>
        <v>places</v>
      </c>
      <c r="S1583" s="10">
        <f t="shared" si="149"/>
        <v>42325.448958333334</v>
      </c>
      <c r="T1583" s="10">
        <f t="shared" si="150"/>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5"/>
        <v>9.2999999999999999E-2</v>
      </c>
      <c r="P1584" s="6">
        <f t="shared" si="146"/>
        <v>31</v>
      </c>
      <c r="Q1584" t="str">
        <f t="shared" si="147"/>
        <v>photography</v>
      </c>
      <c r="R1584" t="str">
        <f t="shared" si="148"/>
        <v>places</v>
      </c>
      <c r="S1584" s="10">
        <f t="shared" si="149"/>
        <v>42246.789965277778</v>
      </c>
      <c r="T1584" s="10">
        <f t="shared" si="150"/>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5"/>
        <v>7.5000000000000002E-4</v>
      </c>
      <c r="P1585" s="6">
        <f t="shared" si="146"/>
        <v>15</v>
      </c>
      <c r="Q1585" t="str">
        <f t="shared" si="147"/>
        <v>photography</v>
      </c>
      <c r="R1585" t="str">
        <f t="shared" si="148"/>
        <v>places</v>
      </c>
      <c r="S1585" s="10">
        <f t="shared" si="149"/>
        <v>41877.904988425929</v>
      </c>
      <c r="T1585" s="10">
        <f t="shared" si="150"/>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5"/>
        <v>0</v>
      </c>
      <c r="P1586" s="6">
        <f t="shared" si="146"/>
        <v>0</v>
      </c>
      <c r="Q1586" t="str">
        <f t="shared" si="147"/>
        <v>photography</v>
      </c>
      <c r="R1586" t="str">
        <f t="shared" si="148"/>
        <v>places</v>
      </c>
      <c r="S1586" s="10">
        <f t="shared" si="149"/>
        <v>41779.649317129632</v>
      </c>
      <c r="T1586" s="10">
        <f t="shared" si="150"/>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5"/>
        <v>0.79</v>
      </c>
      <c r="P1587" s="6">
        <f t="shared" si="146"/>
        <v>131.66666666666666</v>
      </c>
      <c r="Q1587" t="str">
        <f t="shared" si="147"/>
        <v>photography</v>
      </c>
      <c r="R1587" t="str">
        <f t="shared" si="148"/>
        <v>places</v>
      </c>
      <c r="S1587" s="10">
        <f t="shared" si="149"/>
        <v>42707.895462962959</v>
      </c>
      <c r="T1587" s="10">
        <f t="shared" si="150"/>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5"/>
        <v>0</v>
      </c>
      <c r="P1588" s="6">
        <f t="shared" si="146"/>
        <v>0</v>
      </c>
      <c r="Q1588" t="str">
        <f t="shared" si="147"/>
        <v>photography</v>
      </c>
      <c r="R1588" t="str">
        <f t="shared" si="148"/>
        <v>places</v>
      </c>
      <c r="S1588" s="10">
        <f t="shared" si="149"/>
        <v>42069.104421296302</v>
      </c>
      <c r="T1588" s="10">
        <f t="shared" si="150"/>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5"/>
        <v>1.3333333333333334E-4</v>
      </c>
      <c r="P1589" s="6">
        <f t="shared" si="146"/>
        <v>1</v>
      </c>
      <c r="Q1589" t="str">
        <f t="shared" si="147"/>
        <v>photography</v>
      </c>
      <c r="R1589" t="str">
        <f t="shared" si="148"/>
        <v>places</v>
      </c>
      <c r="S1589" s="10">
        <f t="shared" si="149"/>
        <v>41956.950983796298</v>
      </c>
      <c r="T1589" s="10">
        <f t="shared" si="150"/>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5"/>
        <v>0</v>
      </c>
      <c r="P1590" s="6">
        <f t="shared" si="146"/>
        <v>0</v>
      </c>
      <c r="Q1590" t="str">
        <f t="shared" si="147"/>
        <v>photography</v>
      </c>
      <c r="R1590" t="str">
        <f t="shared" si="148"/>
        <v>places</v>
      </c>
      <c r="S1590" s="10">
        <f t="shared" si="149"/>
        <v>42005.24998842593</v>
      </c>
      <c r="T1590" s="10">
        <f t="shared" si="150"/>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5"/>
        <v>0</v>
      </c>
      <c r="P1591" s="6">
        <f t="shared" si="146"/>
        <v>0</v>
      </c>
      <c r="Q1591" t="str">
        <f t="shared" si="147"/>
        <v>photography</v>
      </c>
      <c r="R1591" t="str">
        <f t="shared" si="148"/>
        <v>places</v>
      </c>
      <c r="S1591" s="10">
        <f t="shared" si="149"/>
        <v>42256.984791666662</v>
      </c>
      <c r="T1591" s="10">
        <f t="shared" si="150"/>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5"/>
        <v>1.7000000000000001E-2</v>
      </c>
      <c r="P1592" s="6">
        <f t="shared" si="146"/>
        <v>510</v>
      </c>
      <c r="Q1592" t="str">
        <f t="shared" si="147"/>
        <v>photography</v>
      </c>
      <c r="R1592" t="str">
        <f t="shared" si="148"/>
        <v>places</v>
      </c>
      <c r="S1592" s="10">
        <f t="shared" si="149"/>
        <v>42240.857222222221</v>
      </c>
      <c r="T1592" s="10">
        <f t="shared" si="150"/>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5"/>
        <v>0.29228571428571426</v>
      </c>
      <c r="P1593" s="6">
        <f t="shared" si="146"/>
        <v>44.478260869565219</v>
      </c>
      <c r="Q1593" t="str">
        <f t="shared" si="147"/>
        <v>photography</v>
      </c>
      <c r="R1593" t="str">
        <f t="shared" si="148"/>
        <v>places</v>
      </c>
      <c r="S1593" s="10">
        <f t="shared" si="149"/>
        <v>42433.726168981477</v>
      </c>
      <c r="T1593" s="10">
        <f t="shared" si="150"/>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5"/>
        <v>0</v>
      </c>
      <c r="P1594" s="6">
        <f t="shared" si="146"/>
        <v>0</v>
      </c>
      <c r="Q1594" t="str">
        <f t="shared" si="147"/>
        <v>photography</v>
      </c>
      <c r="R1594" t="str">
        <f t="shared" si="148"/>
        <v>places</v>
      </c>
      <c r="S1594" s="10">
        <f t="shared" si="149"/>
        <v>42046.072743055556</v>
      </c>
      <c r="T1594" s="10">
        <f t="shared" si="150"/>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5"/>
        <v>1.3636363636363637E-4</v>
      </c>
      <c r="P1595" s="6">
        <f t="shared" si="146"/>
        <v>1</v>
      </c>
      <c r="Q1595" t="str">
        <f t="shared" si="147"/>
        <v>photography</v>
      </c>
      <c r="R1595" t="str">
        <f t="shared" si="148"/>
        <v>places</v>
      </c>
      <c r="S1595" s="10">
        <f t="shared" si="149"/>
        <v>42033.845543981486</v>
      </c>
      <c r="T1595" s="10">
        <f t="shared" si="150"/>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5"/>
        <v>0.20499999999999999</v>
      </c>
      <c r="P1596" s="6">
        <f t="shared" si="146"/>
        <v>20.5</v>
      </c>
      <c r="Q1596" t="str">
        <f t="shared" si="147"/>
        <v>photography</v>
      </c>
      <c r="R1596" t="str">
        <f t="shared" si="148"/>
        <v>places</v>
      </c>
      <c r="S1596" s="10">
        <f t="shared" si="149"/>
        <v>42445.712754629625</v>
      </c>
      <c r="T1596" s="10">
        <f t="shared" si="150"/>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5"/>
        <v>2.8E-3</v>
      </c>
      <c r="P1597" s="6">
        <f t="shared" si="146"/>
        <v>40</v>
      </c>
      <c r="Q1597" t="str">
        <f t="shared" si="147"/>
        <v>photography</v>
      </c>
      <c r="R1597" t="str">
        <f t="shared" si="148"/>
        <v>places</v>
      </c>
      <c r="S1597" s="10">
        <f t="shared" si="149"/>
        <v>41780.050092592595</v>
      </c>
      <c r="T1597" s="10">
        <f t="shared" si="150"/>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5"/>
        <v>2.3076923076923078E-2</v>
      </c>
      <c r="P1598" s="6">
        <f t="shared" si="146"/>
        <v>25</v>
      </c>
      <c r="Q1598" t="str">
        <f t="shared" si="147"/>
        <v>photography</v>
      </c>
      <c r="R1598" t="str">
        <f t="shared" si="148"/>
        <v>places</v>
      </c>
      <c r="S1598" s="10">
        <f t="shared" si="149"/>
        <v>41941.430196759262</v>
      </c>
      <c r="T1598" s="10">
        <f t="shared" si="150"/>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5"/>
        <v>0</v>
      </c>
      <c r="P1599" s="6">
        <f t="shared" si="146"/>
        <v>0</v>
      </c>
      <c r="Q1599" t="str">
        <f t="shared" si="147"/>
        <v>photography</v>
      </c>
      <c r="R1599" t="str">
        <f t="shared" si="148"/>
        <v>places</v>
      </c>
      <c r="S1599" s="10">
        <f t="shared" si="149"/>
        <v>42603.354131944448</v>
      </c>
      <c r="T1599" s="10">
        <f t="shared" si="150"/>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5"/>
        <v>1.25E-3</v>
      </c>
      <c r="P1600" s="6">
        <f t="shared" si="146"/>
        <v>1</v>
      </c>
      <c r="Q1600" t="str">
        <f t="shared" si="147"/>
        <v>photography</v>
      </c>
      <c r="R1600" t="str">
        <f t="shared" si="148"/>
        <v>places</v>
      </c>
      <c r="S1600" s="10">
        <f t="shared" si="149"/>
        <v>42151.667337962965</v>
      </c>
      <c r="T1600" s="10">
        <f t="shared" si="150"/>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5"/>
        <v>0</v>
      </c>
      <c r="P1601" s="6">
        <f t="shared" si="146"/>
        <v>0</v>
      </c>
      <c r="Q1601" t="str">
        <f t="shared" si="147"/>
        <v>photography</v>
      </c>
      <c r="R1601" t="str">
        <f t="shared" si="148"/>
        <v>places</v>
      </c>
      <c r="S1601" s="10">
        <f t="shared" si="149"/>
        <v>42438.53907407407</v>
      </c>
      <c r="T1601" s="10">
        <f t="shared" si="150"/>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5"/>
        <v>7.3400000000000007E-2</v>
      </c>
      <c r="P1602" s="6">
        <f t="shared" si="146"/>
        <v>40.777777777777779</v>
      </c>
      <c r="Q1602" t="str">
        <f t="shared" si="147"/>
        <v>photography</v>
      </c>
      <c r="R1602" t="str">
        <f t="shared" si="148"/>
        <v>places</v>
      </c>
      <c r="S1602" s="10">
        <f t="shared" si="149"/>
        <v>41791.057314814818</v>
      </c>
      <c r="T1602" s="10">
        <f t="shared" si="150"/>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1">E1603/D1603</f>
        <v>1.082492</v>
      </c>
      <c r="P1603" s="6">
        <f t="shared" ref="P1603:P1666" si="152">IFERROR(E1603/L1603,0)</f>
        <v>48.325535714285714</v>
      </c>
      <c r="Q1603" t="str">
        <f t="shared" ref="Q1603:Q1666" si="153">LEFT(N1603,SEARCH("/",N1603)-1)</f>
        <v>music</v>
      </c>
      <c r="R1603" t="str">
        <f t="shared" ref="R1603:R1666" si="154">RIGHT(N1603,LEN(N1603)-SEARCH("/",N1603))</f>
        <v>rock</v>
      </c>
      <c r="S1603" s="10">
        <f t="shared" ref="S1603:S1666" si="155">(((J1603/60)/60)/24+DATE(1970,1,1))</f>
        <v>40638.092974537038</v>
      </c>
      <c r="T1603" s="10">
        <f t="shared" ref="T1603:T1666" si="156">(((I1603/60)/60)/24+DATE(1970,1,1))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1"/>
        <v>1.0016666666666667</v>
      </c>
      <c r="P1604" s="6">
        <f t="shared" si="152"/>
        <v>46.953125</v>
      </c>
      <c r="Q1604" t="str">
        <f t="shared" si="153"/>
        <v>music</v>
      </c>
      <c r="R1604" t="str">
        <f t="shared" si="154"/>
        <v>rock</v>
      </c>
      <c r="S1604" s="10">
        <f t="shared" si="155"/>
        <v>40788.297650462962</v>
      </c>
      <c r="T1604" s="10">
        <f t="shared" si="156"/>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1"/>
        <v>1.0003299999999999</v>
      </c>
      <c r="P1605" s="6">
        <f t="shared" si="152"/>
        <v>66.688666666666663</v>
      </c>
      <c r="Q1605" t="str">
        <f t="shared" si="153"/>
        <v>music</v>
      </c>
      <c r="R1605" t="str">
        <f t="shared" si="154"/>
        <v>rock</v>
      </c>
      <c r="S1605" s="10">
        <f t="shared" si="155"/>
        <v>40876.169664351852</v>
      </c>
      <c r="T1605" s="10">
        <f t="shared" si="156"/>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1"/>
        <v>1.2210714285714286</v>
      </c>
      <c r="P1606" s="6">
        <f t="shared" si="152"/>
        <v>48.842857142857142</v>
      </c>
      <c r="Q1606" t="str">
        <f t="shared" si="153"/>
        <v>music</v>
      </c>
      <c r="R1606" t="str">
        <f t="shared" si="154"/>
        <v>rock</v>
      </c>
      <c r="S1606" s="10">
        <f t="shared" si="155"/>
        <v>40945.845312500001</v>
      </c>
      <c r="T1606" s="10">
        <f t="shared" si="156"/>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1"/>
        <v>1.0069333333333335</v>
      </c>
      <c r="P1607" s="6">
        <f t="shared" si="152"/>
        <v>137.30909090909091</v>
      </c>
      <c r="Q1607" t="str">
        <f t="shared" si="153"/>
        <v>music</v>
      </c>
      <c r="R1607" t="str">
        <f t="shared" si="154"/>
        <v>rock</v>
      </c>
      <c r="S1607" s="10">
        <f t="shared" si="155"/>
        <v>40747.012881944444</v>
      </c>
      <c r="T1607" s="10">
        <f t="shared" si="156"/>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1"/>
        <v>1.01004125</v>
      </c>
      <c r="P1608" s="6">
        <f t="shared" si="152"/>
        <v>87.829673913043479</v>
      </c>
      <c r="Q1608" t="str">
        <f t="shared" si="153"/>
        <v>music</v>
      </c>
      <c r="R1608" t="str">
        <f t="shared" si="154"/>
        <v>rock</v>
      </c>
      <c r="S1608" s="10">
        <f t="shared" si="155"/>
        <v>40536.111550925925</v>
      </c>
      <c r="T1608" s="10">
        <f t="shared" si="156"/>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1"/>
        <v>1.4511000000000001</v>
      </c>
      <c r="P1609" s="6">
        <f t="shared" si="152"/>
        <v>70.785365853658533</v>
      </c>
      <c r="Q1609" t="str">
        <f t="shared" si="153"/>
        <v>music</v>
      </c>
      <c r="R1609" t="str">
        <f t="shared" si="154"/>
        <v>rock</v>
      </c>
      <c r="S1609" s="10">
        <f t="shared" si="155"/>
        <v>41053.80846064815</v>
      </c>
      <c r="T1609" s="10">
        <f t="shared" si="156"/>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1"/>
        <v>1.0125</v>
      </c>
      <c r="P1610" s="6">
        <f t="shared" si="152"/>
        <v>52.826086956521742</v>
      </c>
      <c r="Q1610" t="str">
        <f t="shared" si="153"/>
        <v>music</v>
      </c>
      <c r="R1610" t="str">
        <f t="shared" si="154"/>
        <v>rock</v>
      </c>
      <c r="S1610" s="10">
        <f t="shared" si="155"/>
        <v>41607.83085648148</v>
      </c>
      <c r="T1610" s="10">
        <f t="shared" si="156"/>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1"/>
        <v>1.1833333333333333</v>
      </c>
      <c r="P1611" s="6">
        <f t="shared" si="152"/>
        <v>443.75</v>
      </c>
      <c r="Q1611" t="str">
        <f t="shared" si="153"/>
        <v>music</v>
      </c>
      <c r="R1611" t="str">
        <f t="shared" si="154"/>
        <v>rock</v>
      </c>
      <c r="S1611" s="10">
        <f t="shared" si="155"/>
        <v>40796.001261574071</v>
      </c>
      <c r="T1611" s="10">
        <f t="shared" si="156"/>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1"/>
        <v>2.7185000000000001</v>
      </c>
      <c r="P1612" s="6">
        <f t="shared" si="152"/>
        <v>48.544642857142854</v>
      </c>
      <c r="Q1612" t="str">
        <f t="shared" si="153"/>
        <v>music</v>
      </c>
      <c r="R1612" t="str">
        <f t="shared" si="154"/>
        <v>rock</v>
      </c>
      <c r="S1612" s="10">
        <f t="shared" si="155"/>
        <v>41228.924884259257</v>
      </c>
      <c r="T1612" s="10">
        <f t="shared" si="156"/>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1"/>
        <v>1.25125</v>
      </c>
      <c r="P1613" s="6">
        <f t="shared" si="152"/>
        <v>37.074074074074076</v>
      </c>
      <c r="Q1613" t="str">
        <f t="shared" si="153"/>
        <v>music</v>
      </c>
      <c r="R1613" t="str">
        <f t="shared" si="154"/>
        <v>rock</v>
      </c>
      <c r="S1613" s="10">
        <f t="shared" si="155"/>
        <v>41409.00037037037</v>
      </c>
      <c r="T1613" s="10">
        <f t="shared" si="156"/>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1"/>
        <v>1.1000000000000001</v>
      </c>
      <c r="P1614" s="6">
        <f t="shared" si="152"/>
        <v>50</v>
      </c>
      <c r="Q1614" t="str">
        <f t="shared" si="153"/>
        <v>music</v>
      </c>
      <c r="R1614" t="str">
        <f t="shared" si="154"/>
        <v>rock</v>
      </c>
      <c r="S1614" s="10">
        <f t="shared" si="155"/>
        <v>41246.874814814815</v>
      </c>
      <c r="T1614" s="10">
        <f t="shared" si="156"/>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1"/>
        <v>1.0149999999999999</v>
      </c>
      <c r="P1615" s="6">
        <f t="shared" si="152"/>
        <v>39.03846153846154</v>
      </c>
      <c r="Q1615" t="str">
        <f t="shared" si="153"/>
        <v>music</v>
      </c>
      <c r="R1615" t="str">
        <f t="shared" si="154"/>
        <v>rock</v>
      </c>
      <c r="S1615" s="10">
        <f t="shared" si="155"/>
        <v>41082.069467592592</v>
      </c>
      <c r="T1615" s="10">
        <f t="shared" si="156"/>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1"/>
        <v>1.0269999999999999</v>
      </c>
      <c r="P1616" s="6">
        <f t="shared" si="152"/>
        <v>66.688311688311686</v>
      </c>
      <c r="Q1616" t="str">
        <f t="shared" si="153"/>
        <v>music</v>
      </c>
      <c r="R1616" t="str">
        <f t="shared" si="154"/>
        <v>rock</v>
      </c>
      <c r="S1616" s="10">
        <f t="shared" si="155"/>
        <v>41794.981122685182</v>
      </c>
      <c r="T1616" s="10">
        <f t="shared" si="156"/>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1"/>
        <v>1.1412500000000001</v>
      </c>
      <c r="P1617" s="6">
        <f t="shared" si="152"/>
        <v>67.132352941176464</v>
      </c>
      <c r="Q1617" t="str">
        <f t="shared" si="153"/>
        <v>music</v>
      </c>
      <c r="R1617" t="str">
        <f t="shared" si="154"/>
        <v>rock</v>
      </c>
      <c r="S1617" s="10">
        <f t="shared" si="155"/>
        <v>40845.050879629627</v>
      </c>
      <c r="T1617" s="10">
        <f t="shared" si="156"/>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1"/>
        <v>1.042</v>
      </c>
      <c r="P1618" s="6">
        <f t="shared" si="152"/>
        <v>66.369426751592357</v>
      </c>
      <c r="Q1618" t="str">
        <f t="shared" si="153"/>
        <v>music</v>
      </c>
      <c r="R1618" t="str">
        <f t="shared" si="154"/>
        <v>rock</v>
      </c>
      <c r="S1618" s="10">
        <f t="shared" si="155"/>
        <v>41194.715520833335</v>
      </c>
      <c r="T1618" s="10">
        <f t="shared" si="156"/>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1"/>
        <v>1.4585714285714286</v>
      </c>
      <c r="P1619" s="6">
        <f t="shared" si="152"/>
        <v>64.620253164556956</v>
      </c>
      <c r="Q1619" t="str">
        <f t="shared" si="153"/>
        <v>music</v>
      </c>
      <c r="R1619" t="str">
        <f t="shared" si="154"/>
        <v>rock</v>
      </c>
      <c r="S1619" s="10">
        <f t="shared" si="155"/>
        <v>41546.664212962962</v>
      </c>
      <c r="T1619" s="10">
        <f t="shared" si="156"/>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1"/>
        <v>1.0506666666666666</v>
      </c>
      <c r="P1620" s="6">
        <f t="shared" si="152"/>
        <v>58.370370370370374</v>
      </c>
      <c r="Q1620" t="str">
        <f t="shared" si="153"/>
        <v>music</v>
      </c>
      <c r="R1620" t="str">
        <f t="shared" si="154"/>
        <v>rock</v>
      </c>
      <c r="S1620" s="10">
        <f t="shared" si="155"/>
        <v>41301.654340277775</v>
      </c>
      <c r="T1620" s="10">
        <f t="shared" si="156"/>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1"/>
        <v>1.3333333333333333</v>
      </c>
      <c r="P1621" s="6">
        <f t="shared" si="152"/>
        <v>86.956521739130437</v>
      </c>
      <c r="Q1621" t="str">
        <f t="shared" si="153"/>
        <v>music</v>
      </c>
      <c r="R1621" t="str">
        <f t="shared" si="154"/>
        <v>rock</v>
      </c>
      <c r="S1621" s="10">
        <f t="shared" si="155"/>
        <v>41876.18618055556</v>
      </c>
      <c r="T1621" s="10">
        <f t="shared" si="156"/>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1"/>
        <v>1.1299999999999999</v>
      </c>
      <c r="P1622" s="6">
        <f t="shared" si="152"/>
        <v>66.470588235294116</v>
      </c>
      <c r="Q1622" t="str">
        <f t="shared" si="153"/>
        <v>music</v>
      </c>
      <c r="R1622" t="str">
        <f t="shared" si="154"/>
        <v>rock</v>
      </c>
      <c r="S1622" s="10">
        <f t="shared" si="155"/>
        <v>41321.339583333334</v>
      </c>
      <c r="T1622" s="10">
        <f t="shared" si="156"/>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1"/>
        <v>1.212</v>
      </c>
      <c r="P1623" s="6">
        <f t="shared" si="152"/>
        <v>163.78378378378378</v>
      </c>
      <c r="Q1623" t="str">
        <f t="shared" si="153"/>
        <v>music</v>
      </c>
      <c r="R1623" t="str">
        <f t="shared" si="154"/>
        <v>rock</v>
      </c>
      <c r="S1623" s="10">
        <f t="shared" si="155"/>
        <v>41003.60665509259</v>
      </c>
      <c r="T1623" s="10">
        <f t="shared" si="156"/>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1"/>
        <v>1.0172463768115942</v>
      </c>
      <c r="P1624" s="6">
        <f t="shared" si="152"/>
        <v>107.98461538461538</v>
      </c>
      <c r="Q1624" t="str">
        <f t="shared" si="153"/>
        <v>music</v>
      </c>
      <c r="R1624" t="str">
        <f t="shared" si="154"/>
        <v>rock</v>
      </c>
      <c r="S1624" s="10">
        <f t="shared" si="155"/>
        <v>41950.29483796296</v>
      </c>
      <c r="T1624" s="10">
        <f t="shared" si="156"/>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1"/>
        <v>1.0106666666666666</v>
      </c>
      <c r="P1625" s="6">
        <f t="shared" si="152"/>
        <v>42.111111111111114</v>
      </c>
      <c r="Q1625" t="str">
        <f t="shared" si="153"/>
        <v>music</v>
      </c>
      <c r="R1625" t="str">
        <f t="shared" si="154"/>
        <v>rock</v>
      </c>
      <c r="S1625" s="10">
        <f t="shared" si="155"/>
        <v>41453.688530092593</v>
      </c>
      <c r="T1625" s="10">
        <f t="shared" si="156"/>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1"/>
        <v>1.18</v>
      </c>
      <c r="P1626" s="6">
        <f t="shared" si="152"/>
        <v>47.2</v>
      </c>
      <c r="Q1626" t="str">
        <f t="shared" si="153"/>
        <v>music</v>
      </c>
      <c r="R1626" t="str">
        <f t="shared" si="154"/>
        <v>rock</v>
      </c>
      <c r="S1626" s="10">
        <f t="shared" si="155"/>
        <v>41243.367303240739</v>
      </c>
      <c r="T1626" s="10">
        <f t="shared" si="156"/>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1"/>
        <v>1.5533333333333332</v>
      </c>
      <c r="P1627" s="6">
        <f t="shared" si="152"/>
        <v>112.01923076923077</v>
      </c>
      <c r="Q1627" t="str">
        <f t="shared" si="153"/>
        <v>music</v>
      </c>
      <c r="R1627" t="str">
        <f t="shared" si="154"/>
        <v>rock</v>
      </c>
      <c r="S1627" s="10">
        <f t="shared" si="155"/>
        <v>41135.699687500004</v>
      </c>
      <c r="T1627" s="10">
        <f t="shared" si="156"/>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1"/>
        <v>1.0118750000000001</v>
      </c>
      <c r="P1628" s="6">
        <f t="shared" si="152"/>
        <v>74.953703703703709</v>
      </c>
      <c r="Q1628" t="str">
        <f t="shared" si="153"/>
        <v>music</v>
      </c>
      <c r="R1628" t="str">
        <f t="shared" si="154"/>
        <v>rock</v>
      </c>
      <c r="S1628" s="10">
        <f t="shared" si="155"/>
        <v>41579.847997685189</v>
      </c>
      <c r="T1628" s="10">
        <f t="shared" si="156"/>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1"/>
        <v>1.17</v>
      </c>
      <c r="P1629" s="6">
        <f t="shared" si="152"/>
        <v>61.578947368421055</v>
      </c>
      <c r="Q1629" t="str">
        <f t="shared" si="153"/>
        <v>music</v>
      </c>
      <c r="R1629" t="str">
        <f t="shared" si="154"/>
        <v>rock</v>
      </c>
      <c r="S1629" s="10">
        <f t="shared" si="155"/>
        <v>41205.707048611112</v>
      </c>
      <c r="T1629" s="10">
        <f t="shared" si="156"/>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1"/>
        <v>1.00925</v>
      </c>
      <c r="P1630" s="6">
        <f t="shared" si="152"/>
        <v>45.875</v>
      </c>
      <c r="Q1630" t="str">
        <f t="shared" si="153"/>
        <v>music</v>
      </c>
      <c r="R1630" t="str">
        <f t="shared" si="154"/>
        <v>rock</v>
      </c>
      <c r="S1630" s="10">
        <f t="shared" si="155"/>
        <v>41774.737060185187</v>
      </c>
      <c r="T1630" s="10">
        <f t="shared" si="156"/>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1"/>
        <v>1.0366666666666666</v>
      </c>
      <c r="P1631" s="6">
        <f t="shared" si="152"/>
        <v>75.853658536585371</v>
      </c>
      <c r="Q1631" t="str">
        <f t="shared" si="153"/>
        <v>music</v>
      </c>
      <c r="R1631" t="str">
        <f t="shared" si="154"/>
        <v>rock</v>
      </c>
      <c r="S1631" s="10">
        <f t="shared" si="155"/>
        <v>41645.867280092592</v>
      </c>
      <c r="T1631" s="10">
        <f t="shared" si="156"/>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1"/>
        <v>2.6524999999999999</v>
      </c>
      <c r="P1632" s="6">
        <f t="shared" si="152"/>
        <v>84.206349206349202</v>
      </c>
      <c r="Q1632" t="str">
        <f t="shared" si="153"/>
        <v>music</v>
      </c>
      <c r="R1632" t="str">
        <f t="shared" si="154"/>
        <v>rock</v>
      </c>
      <c r="S1632" s="10">
        <f t="shared" si="155"/>
        <v>40939.837673611109</v>
      </c>
      <c r="T1632" s="10">
        <f t="shared" si="156"/>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1"/>
        <v>1.5590999999999999</v>
      </c>
      <c r="P1633" s="6">
        <f t="shared" si="152"/>
        <v>117.22556390977444</v>
      </c>
      <c r="Q1633" t="str">
        <f t="shared" si="153"/>
        <v>music</v>
      </c>
      <c r="R1633" t="str">
        <f t="shared" si="154"/>
        <v>rock</v>
      </c>
      <c r="S1633" s="10">
        <f t="shared" si="155"/>
        <v>41164.859502314815</v>
      </c>
      <c r="T1633" s="10">
        <f t="shared" si="156"/>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1"/>
        <v>1.0162500000000001</v>
      </c>
      <c r="P1634" s="6">
        <f t="shared" si="152"/>
        <v>86.489361702127653</v>
      </c>
      <c r="Q1634" t="str">
        <f t="shared" si="153"/>
        <v>music</v>
      </c>
      <c r="R1634" t="str">
        <f t="shared" si="154"/>
        <v>rock</v>
      </c>
      <c r="S1634" s="10">
        <f t="shared" si="155"/>
        <v>40750.340902777774</v>
      </c>
      <c r="T1634" s="10">
        <f t="shared" si="156"/>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1"/>
        <v>1</v>
      </c>
      <c r="P1635" s="6">
        <f t="shared" si="152"/>
        <v>172.41379310344828</v>
      </c>
      <c r="Q1635" t="str">
        <f t="shared" si="153"/>
        <v>music</v>
      </c>
      <c r="R1635" t="str">
        <f t="shared" si="154"/>
        <v>rock</v>
      </c>
      <c r="S1635" s="10">
        <f t="shared" si="155"/>
        <v>40896.883750000001</v>
      </c>
      <c r="T1635" s="10">
        <f t="shared" si="156"/>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1"/>
        <v>1.0049999999999999</v>
      </c>
      <c r="P1636" s="6">
        <f t="shared" si="152"/>
        <v>62.8125</v>
      </c>
      <c r="Q1636" t="str">
        <f t="shared" si="153"/>
        <v>music</v>
      </c>
      <c r="R1636" t="str">
        <f t="shared" si="154"/>
        <v>rock</v>
      </c>
      <c r="S1636" s="10">
        <f t="shared" si="155"/>
        <v>40658.189826388887</v>
      </c>
      <c r="T1636" s="10">
        <f t="shared" si="156"/>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1"/>
        <v>1.2529999999999999</v>
      </c>
      <c r="P1637" s="6">
        <f t="shared" si="152"/>
        <v>67.729729729729726</v>
      </c>
      <c r="Q1637" t="str">
        <f t="shared" si="153"/>
        <v>music</v>
      </c>
      <c r="R1637" t="str">
        <f t="shared" si="154"/>
        <v>rock</v>
      </c>
      <c r="S1637" s="10">
        <f t="shared" si="155"/>
        <v>42502.868761574078</v>
      </c>
      <c r="T1637" s="10">
        <f t="shared" si="156"/>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1"/>
        <v>1.0355555555555556</v>
      </c>
      <c r="P1638" s="6">
        <f t="shared" si="152"/>
        <v>53.5632183908046</v>
      </c>
      <c r="Q1638" t="str">
        <f t="shared" si="153"/>
        <v>music</v>
      </c>
      <c r="R1638" t="str">
        <f t="shared" si="154"/>
        <v>rock</v>
      </c>
      <c r="S1638" s="10">
        <f t="shared" si="155"/>
        <v>40663.08666666667</v>
      </c>
      <c r="T1638" s="10">
        <f t="shared" si="156"/>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1"/>
        <v>1.038</v>
      </c>
      <c r="P1639" s="6">
        <f t="shared" si="152"/>
        <v>34.6</v>
      </c>
      <c r="Q1639" t="str">
        <f t="shared" si="153"/>
        <v>music</v>
      </c>
      <c r="R1639" t="str">
        <f t="shared" si="154"/>
        <v>rock</v>
      </c>
      <c r="S1639" s="10">
        <f t="shared" si="155"/>
        <v>40122.751620370371</v>
      </c>
      <c r="T1639" s="10">
        <f t="shared" si="156"/>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1"/>
        <v>1.05</v>
      </c>
      <c r="P1640" s="6">
        <f t="shared" si="152"/>
        <v>38.888888888888886</v>
      </c>
      <c r="Q1640" t="str">
        <f t="shared" si="153"/>
        <v>music</v>
      </c>
      <c r="R1640" t="str">
        <f t="shared" si="154"/>
        <v>rock</v>
      </c>
      <c r="S1640" s="10">
        <f t="shared" si="155"/>
        <v>41288.68712962963</v>
      </c>
      <c r="T1640" s="10">
        <f t="shared" si="156"/>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1"/>
        <v>1</v>
      </c>
      <c r="P1641" s="6">
        <f t="shared" si="152"/>
        <v>94.736842105263165</v>
      </c>
      <c r="Q1641" t="str">
        <f t="shared" si="153"/>
        <v>music</v>
      </c>
      <c r="R1641" t="str">
        <f t="shared" si="154"/>
        <v>rock</v>
      </c>
      <c r="S1641" s="10">
        <f t="shared" si="155"/>
        <v>40941.652372685188</v>
      </c>
      <c r="T1641" s="10">
        <f t="shared" si="156"/>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1"/>
        <v>1.6986000000000001</v>
      </c>
      <c r="P1642" s="6">
        <f t="shared" si="152"/>
        <v>39.967058823529413</v>
      </c>
      <c r="Q1642" t="str">
        <f t="shared" si="153"/>
        <v>music</v>
      </c>
      <c r="R1642" t="str">
        <f t="shared" si="154"/>
        <v>rock</v>
      </c>
      <c r="S1642" s="10">
        <f t="shared" si="155"/>
        <v>40379.23096064815</v>
      </c>
      <c r="T1642" s="10">
        <f t="shared" si="156"/>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1"/>
        <v>1.014</v>
      </c>
      <c r="P1643" s="6">
        <f t="shared" si="152"/>
        <v>97.5</v>
      </c>
      <c r="Q1643" t="str">
        <f t="shared" si="153"/>
        <v>music</v>
      </c>
      <c r="R1643" t="str">
        <f t="shared" si="154"/>
        <v>pop</v>
      </c>
      <c r="S1643" s="10">
        <f t="shared" si="155"/>
        <v>41962.596574074079</v>
      </c>
      <c r="T1643" s="10">
        <f t="shared" si="156"/>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1"/>
        <v>1</v>
      </c>
      <c r="P1644" s="6">
        <f t="shared" si="152"/>
        <v>42.857142857142854</v>
      </c>
      <c r="Q1644" t="str">
        <f t="shared" si="153"/>
        <v>music</v>
      </c>
      <c r="R1644" t="str">
        <f t="shared" si="154"/>
        <v>pop</v>
      </c>
      <c r="S1644" s="10">
        <f t="shared" si="155"/>
        <v>40688.024618055555</v>
      </c>
      <c r="T1644" s="10">
        <f t="shared" si="156"/>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1"/>
        <v>1.2470000000000001</v>
      </c>
      <c r="P1645" s="6">
        <f t="shared" si="152"/>
        <v>168.51351351351352</v>
      </c>
      <c r="Q1645" t="str">
        <f t="shared" si="153"/>
        <v>music</v>
      </c>
      <c r="R1645" t="str">
        <f t="shared" si="154"/>
        <v>pop</v>
      </c>
      <c r="S1645" s="10">
        <f t="shared" si="155"/>
        <v>41146.824212962965</v>
      </c>
      <c r="T1645" s="10">
        <f t="shared" si="156"/>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1"/>
        <v>1.095</v>
      </c>
      <c r="P1646" s="6">
        <f t="shared" si="152"/>
        <v>85.546875</v>
      </c>
      <c r="Q1646" t="str">
        <f t="shared" si="153"/>
        <v>music</v>
      </c>
      <c r="R1646" t="str">
        <f t="shared" si="154"/>
        <v>pop</v>
      </c>
      <c r="S1646" s="10">
        <f t="shared" si="155"/>
        <v>41175.05972222222</v>
      </c>
      <c r="T1646" s="10">
        <f t="shared" si="156"/>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1"/>
        <v>1.1080000000000001</v>
      </c>
      <c r="P1647" s="6">
        <f t="shared" si="152"/>
        <v>554</v>
      </c>
      <c r="Q1647" t="str">
        <f t="shared" si="153"/>
        <v>music</v>
      </c>
      <c r="R1647" t="str">
        <f t="shared" si="154"/>
        <v>pop</v>
      </c>
      <c r="S1647" s="10">
        <f t="shared" si="155"/>
        <v>41521.617361111108</v>
      </c>
      <c r="T1647" s="10">
        <f t="shared" si="156"/>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1"/>
        <v>1.1020000000000001</v>
      </c>
      <c r="P1648" s="6">
        <f t="shared" si="152"/>
        <v>26.554216867469879</v>
      </c>
      <c r="Q1648" t="str">
        <f t="shared" si="153"/>
        <v>music</v>
      </c>
      <c r="R1648" t="str">
        <f t="shared" si="154"/>
        <v>pop</v>
      </c>
      <c r="S1648" s="10">
        <f t="shared" si="155"/>
        <v>41833.450266203705</v>
      </c>
      <c r="T1648" s="10">
        <f t="shared" si="156"/>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1"/>
        <v>1.0471999999999999</v>
      </c>
      <c r="P1649" s="6">
        <f t="shared" si="152"/>
        <v>113.82608695652173</v>
      </c>
      <c r="Q1649" t="str">
        <f t="shared" si="153"/>
        <v>music</v>
      </c>
      <c r="R1649" t="str">
        <f t="shared" si="154"/>
        <v>pop</v>
      </c>
      <c r="S1649" s="10">
        <f t="shared" si="155"/>
        <v>41039.409456018519</v>
      </c>
      <c r="T1649" s="10">
        <f t="shared" si="156"/>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1"/>
        <v>1.2526086956521738</v>
      </c>
      <c r="P1650" s="6">
        <f t="shared" si="152"/>
        <v>32.011111111111113</v>
      </c>
      <c r="Q1650" t="str">
        <f t="shared" si="153"/>
        <v>music</v>
      </c>
      <c r="R1650" t="str">
        <f t="shared" si="154"/>
        <v>pop</v>
      </c>
      <c r="S1650" s="10">
        <f t="shared" si="155"/>
        <v>40592.704652777778</v>
      </c>
      <c r="T1650" s="10">
        <f t="shared" si="156"/>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1"/>
        <v>1.0058763157894737</v>
      </c>
      <c r="P1651" s="6">
        <f t="shared" si="152"/>
        <v>47.189259259259259</v>
      </c>
      <c r="Q1651" t="str">
        <f t="shared" si="153"/>
        <v>music</v>
      </c>
      <c r="R1651" t="str">
        <f t="shared" si="154"/>
        <v>pop</v>
      </c>
      <c r="S1651" s="10">
        <f t="shared" si="155"/>
        <v>41737.684664351851</v>
      </c>
      <c r="T1651" s="10">
        <f t="shared" si="156"/>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1"/>
        <v>1.4155</v>
      </c>
      <c r="P1652" s="6">
        <f t="shared" si="152"/>
        <v>88.46875</v>
      </c>
      <c r="Q1652" t="str">
        <f t="shared" si="153"/>
        <v>music</v>
      </c>
      <c r="R1652" t="str">
        <f t="shared" si="154"/>
        <v>pop</v>
      </c>
      <c r="S1652" s="10">
        <f t="shared" si="155"/>
        <v>41526.435613425929</v>
      </c>
      <c r="T1652" s="10">
        <f t="shared" si="156"/>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1"/>
        <v>1.0075000000000001</v>
      </c>
      <c r="P1653" s="6">
        <f t="shared" si="152"/>
        <v>100.75</v>
      </c>
      <c r="Q1653" t="str">
        <f t="shared" si="153"/>
        <v>music</v>
      </c>
      <c r="R1653" t="str">
        <f t="shared" si="154"/>
        <v>pop</v>
      </c>
      <c r="S1653" s="10">
        <f t="shared" si="155"/>
        <v>40625.900694444441</v>
      </c>
      <c r="T1653" s="10">
        <f t="shared" si="156"/>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1"/>
        <v>1.0066666666666666</v>
      </c>
      <c r="P1654" s="6">
        <f t="shared" si="152"/>
        <v>64.714285714285708</v>
      </c>
      <c r="Q1654" t="str">
        <f t="shared" si="153"/>
        <v>music</v>
      </c>
      <c r="R1654" t="str">
        <f t="shared" si="154"/>
        <v>pop</v>
      </c>
      <c r="S1654" s="10">
        <f t="shared" si="155"/>
        <v>41572.492974537039</v>
      </c>
      <c r="T1654" s="10">
        <f t="shared" si="156"/>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1"/>
        <v>1.7423040000000001</v>
      </c>
      <c r="P1655" s="6">
        <f t="shared" si="152"/>
        <v>51.854285714285716</v>
      </c>
      <c r="Q1655" t="str">
        <f t="shared" si="153"/>
        <v>music</v>
      </c>
      <c r="R1655" t="str">
        <f t="shared" si="154"/>
        <v>pop</v>
      </c>
      <c r="S1655" s="10">
        <f t="shared" si="155"/>
        <v>40626.834444444445</v>
      </c>
      <c r="T1655" s="10">
        <f t="shared" si="156"/>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1"/>
        <v>1.199090909090909</v>
      </c>
      <c r="P1656" s="6">
        <f t="shared" si="152"/>
        <v>38.794117647058826</v>
      </c>
      <c r="Q1656" t="str">
        <f t="shared" si="153"/>
        <v>music</v>
      </c>
      <c r="R1656" t="str">
        <f t="shared" si="154"/>
        <v>pop</v>
      </c>
      <c r="S1656" s="10">
        <f t="shared" si="155"/>
        <v>40987.890740740739</v>
      </c>
      <c r="T1656" s="10">
        <f t="shared" si="156"/>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1"/>
        <v>1.4286666666666668</v>
      </c>
      <c r="P1657" s="6">
        <f t="shared" si="152"/>
        <v>44.645833333333336</v>
      </c>
      <c r="Q1657" t="str">
        <f t="shared" si="153"/>
        <v>music</v>
      </c>
      <c r="R1657" t="str">
        <f t="shared" si="154"/>
        <v>pop</v>
      </c>
      <c r="S1657" s="10">
        <f t="shared" si="155"/>
        <v>40974.791898148149</v>
      </c>
      <c r="T1657" s="10">
        <f t="shared" si="156"/>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1"/>
        <v>1.0033493333333334</v>
      </c>
      <c r="P1658" s="6">
        <f t="shared" si="152"/>
        <v>156.77333333333334</v>
      </c>
      <c r="Q1658" t="str">
        <f t="shared" si="153"/>
        <v>music</v>
      </c>
      <c r="R1658" t="str">
        <f t="shared" si="154"/>
        <v>pop</v>
      </c>
      <c r="S1658" s="10">
        <f t="shared" si="155"/>
        <v>41226.928842592592</v>
      </c>
      <c r="T1658" s="10">
        <f t="shared" si="156"/>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1"/>
        <v>1.0493380000000001</v>
      </c>
      <c r="P1659" s="6">
        <f t="shared" si="152"/>
        <v>118.70339366515837</v>
      </c>
      <c r="Q1659" t="str">
        <f t="shared" si="153"/>
        <v>music</v>
      </c>
      <c r="R1659" t="str">
        <f t="shared" si="154"/>
        <v>pop</v>
      </c>
      <c r="S1659" s="10">
        <f t="shared" si="155"/>
        <v>41023.782037037039</v>
      </c>
      <c r="T1659" s="10">
        <f t="shared" si="156"/>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1"/>
        <v>1.3223333333333334</v>
      </c>
      <c r="P1660" s="6">
        <f t="shared" si="152"/>
        <v>74.149532710280369</v>
      </c>
      <c r="Q1660" t="str">
        <f t="shared" si="153"/>
        <v>music</v>
      </c>
      <c r="R1660" t="str">
        <f t="shared" si="154"/>
        <v>pop</v>
      </c>
      <c r="S1660" s="10">
        <f t="shared" si="155"/>
        <v>41223.22184027778</v>
      </c>
      <c r="T1660" s="10">
        <f t="shared" si="156"/>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1"/>
        <v>1.1279999999999999</v>
      </c>
      <c r="P1661" s="6">
        <f t="shared" si="152"/>
        <v>12.533333333333333</v>
      </c>
      <c r="Q1661" t="str">
        <f t="shared" si="153"/>
        <v>music</v>
      </c>
      <c r="R1661" t="str">
        <f t="shared" si="154"/>
        <v>pop</v>
      </c>
      <c r="S1661" s="10">
        <f t="shared" si="155"/>
        <v>41596.913437499999</v>
      </c>
      <c r="T1661" s="10">
        <f t="shared" si="156"/>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1"/>
        <v>12.5375</v>
      </c>
      <c r="P1662" s="6">
        <f t="shared" si="152"/>
        <v>27.861111111111111</v>
      </c>
      <c r="Q1662" t="str">
        <f t="shared" si="153"/>
        <v>music</v>
      </c>
      <c r="R1662" t="str">
        <f t="shared" si="154"/>
        <v>pop</v>
      </c>
      <c r="S1662" s="10">
        <f t="shared" si="155"/>
        <v>42459.693865740745</v>
      </c>
      <c r="T1662" s="10">
        <f t="shared" si="156"/>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1"/>
        <v>1.0250632911392406</v>
      </c>
      <c r="P1663" s="6">
        <f t="shared" si="152"/>
        <v>80.178217821782184</v>
      </c>
      <c r="Q1663" t="str">
        <f t="shared" si="153"/>
        <v>music</v>
      </c>
      <c r="R1663" t="str">
        <f t="shared" si="154"/>
        <v>pop</v>
      </c>
      <c r="S1663" s="10">
        <f t="shared" si="155"/>
        <v>42343.998043981483</v>
      </c>
      <c r="T1663" s="10">
        <f t="shared" si="156"/>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1"/>
        <v>1.026375</v>
      </c>
      <c r="P1664" s="6">
        <f t="shared" si="152"/>
        <v>132.43548387096774</v>
      </c>
      <c r="Q1664" t="str">
        <f t="shared" si="153"/>
        <v>music</v>
      </c>
      <c r="R1664" t="str">
        <f t="shared" si="154"/>
        <v>pop</v>
      </c>
      <c r="S1664" s="10">
        <f t="shared" si="155"/>
        <v>40848.198333333334</v>
      </c>
      <c r="T1664" s="10">
        <f t="shared" si="156"/>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1"/>
        <v>1.08</v>
      </c>
      <c r="P1665" s="6">
        <f t="shared" si="152"/>
        <v>33.75</v>
      </c>
      <c r="Q1665" t="str">
        <f t="shared" si="153"/>
        <v>music</v>
      </c>
      <c r="R1665" t="str">
        <f t="shared" si="154"/>
        <v>pop</v>
      </c>
      <c r="S1665" s="10">
        <f t="shared" si="155"/>
        <v>42006.02207175926</v>
      </c>
      <c r="T1665" s="10">
        <f t="shared" si="156"/>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1"/>
        <v>1.2240879999999998</v>
      </c>
      <c r="P1666" s="6">
        <f t="shared" si="152"/>
        <v>34.384494382022467</v>
      </c>
      <c r="Q1666" t="str">
        <f t="shared" si="153"/>
        <v>music</v>
      </c>
      <c r="R1666" t="str">
        <f t="shared" si="154"/>
        <v>pop</v>
      </c>
      <c r="S1666" s="10">
        <f t="shared" si="155"/>
        <v>40939.761782407404</v>
      </c>
      <c r="T1666" s="10">
        <f t="shared" si="156"/>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7">E1667/D1667</f>
        <v>1.1945714285714286</v>
      </c>
      <c r="P1667" s="6">
        <f t="shared" ref="P1667:P1730" si="158">IFERROR(E1667/L1667,0)</f>
        <v>44.956989247311824</v>
      </c>
      <c r="Q1667" t="str">
        <f t="shared" ref="Q1667:Q1730" si="159">LEFT(N1667,SEARCH("/",N1667)-1)</f>
        <v>music</v>
      </c>
      <c r="R1667" t="str">
        <f t="shared" ref="R1667:R1730" si="160">RIGHT(N1667,LEN(N1667)-SEARCH("/",N1667))</f>
        <v>pop</v>
      </c>
      <c r="S1667" s="10">
        <f t="shared" ref="S1667:S1730" si="161">(((J1667/60)/60)/24+DATE(1970,1,1))</f>
        <v>40564.649456018517</v>
      </c>
      <c r="T1667" s="10">
        <f t="shared" ref="T1667:T1730" si="162">(((I1667/60)/60)/24+DATE(1970,1,1))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7"/>
        <v>1.6088</v>
      </c>
      <c r="P1668" s="6">
        <f t="shared" si="158"/>
        <v>41.04081632653061</v>
      </c>
      <c r="Q1668" t="str">
        <f t="shared" si="159"/>
        <v>music</v>
      </c>
      <c r="R1668" t="str">
        <f t="shared" si="160"/>
        <v>pop</v>
      </c>
      <c r="S1668" s="10">
        <f t="shared" si="161"/>
        <v>41331.253159722226</v>
      </c>
      <c r="T1668" s="10">
        <f t="shared" si="162"/>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7"/>
        <v>1.2685294117647059</v>
      </c>
      <c r="P1669" s="6">
        <f t="shared" si="158"/>
        <v>52.597560975609753</v>
      </c>
      <c r="Q1669" t="str">
        <f t="shared" si="159"/>
        <v>music</v>
      </c>
      <c r="R1669" t="str">
        <f t="shared" si="160"/>
        <v>pop</v>
      </c>
      <c r="S1669" s="10">
        <f t="shared" si="161"/>
        <v>41682.0705787037</v>
      </c>
      <c r="T1669" s="10">
        <f t="shared" si="162"/>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7"/>
        <v>1.026375</v>
      </c>
      <c r="P1670" s="6">
        <f t="shared" si="158"/>
        <v>70.784482758620683</v>
      </c>
      <c r="Q1670" t="str">
        <f t="shared" si="159"/>
        <v>music</v>
      </c>
      <c r="R1670" t="str">
        <f t="shared" si="160"/>
        <v>pop</v>
      </c>
      <c r="S1670" s="10">
        <f t="shared" si="161"/>
        <v>40845.14975694444</v>
      </c>
      <c r="T1670" s="10">
        <f t="shared" si="162"/>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7"/>
        <v>1.3975</v>
      </c>
      <c r="P1671" s="6">
        <f t="shared" si="158"/>
        <v>53.75</v>
      </c>
      <c r="Q1671" t="str">
        <f t="shared" si="159"/>
        <v>music</v>
      </c>
      <c r="R1671" t="str">
        <f t="shared" si="160"/>
        <v>pop</v>
      </c>
      <c r="S1671" s="10">
        <f t="shared" si="161"/>
        <v>42461.885138888887</v>
      </c>
      <c r="T1671" s="10">
        <f t="shared" si="162"/>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7"/>
        <v>1.026</v>
      </c>
      <c r="P1672" s="6">
        <f t="shared" si="158"/>
        <v>44.608695652173914</v>
      </c>
      <c r="Q1672" t="str">
        <f t="shared" si="159"/>
        <v>music</v>
      </c>
      <c r="R1672" t="str">
        <f t="shared" si="160"/>
        <v>pop</v>
      </c>
      <c r="S1672" s="10">
        <f t="shared" si="161"/>
        <v>40313.930543981485</v>
      </c>
      <c r="T1672" s="10">
        <f t="shared" si="162"/>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7"/>
        <v>1.0067349999999999</v>
      </c>
      <c r="P1673" s="6">
        <f t="shared" si="158"/>
        <v>26.148961038961041</v>
      </c>
      <c r="Q1673" t="str">
        <f t="shared" si="159"/>
        <v>music</v>
      </c>
      <c r="R1673" t="str">
        <f t="shared" si="160"/>
        <v>pop</v>
      </c>
      <c r="S1673" s="10">
        <f t="shared" si="161"/>
        <v>42553.54414351852</v>
      </c>
      <c r="T1673" s="10">
        <f t="shared" si="162"/>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7"/>
        <v>1.1294117647058823</v>
      </c>
      <c r="P1674" s="6">
        <f t="shared" si="158"/>
        <v>39.183673469387756</v>
      </c>
      <c r="Q1674" t="str">
        <f t="shared" si="159"/>
        <v>music</v>
      </c>
      <c r="R1674" t="str">
        <f t="shared" si="160"/>
        <v>pop</v>
      </c>
      <c r="S1674" s="10">
        <f t="shared" si="161"/>
        <v>41034.656597222223</v>
      </c>
      <c r="T1674" s="10">
        <f t="shared" si="162"/>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7"/>
        <v>1.2809523809523808</v>
      </c>
      <c r="P1675" s="6">
        <f t="shared" si="158"/>
        <v>45.593220338983052</v>
      </c>
      <c r="Q1675" t="str">
        <f t="shared" si="159"/>
        <v>music</v>
      </c>
      <c r="R1675" t="str">
        <f t="shared" si="160"/>
        <v>pop</v>
      </c>
      <c r="S1675" s="10">
        <f t="shared" si="161"/>
        <v>42039.878379629634</v>
      </c>
      <c r="T1675" s="10">
        <f t="shared" si="162"/>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7"/>
        <v>2.0169999999999999</v>
      </c>
      <c r="P1676" s="6">
        <f t="shared" si="158"/>
        <v>89.247787610619469</v>
      </c>
      <c r="Q1676" t="str">
        <f t="shared" si="159"/>
        <v>music</v>
      </c>
      <c r="R1676" t="str">
        <f t="shared" si="160"/>
        <v>pop</v>
      </c>
      <c r="S1676" s="10">
        <f t="shared" si="161"/>
        <v>42569.605393518519</v>
      </c>
      <c r="T1676" s="10">
        <f t="shared" si="162"/>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7"/>
        <v>1.37416</v>
      </c>
      <c r="P1677" s="6">
        <f t="shared" si="158"/>
        <v>40.416470588235299</v>
      </c>
      <c r="Q1677" t="str">
        <f t="shared" si="159"/>
        <v>music</v>
      </c>
      <c r="R1677" t="str">
        <f t="shared" si="160"/>
        <v>pop</v>
      </c>
      <c r="S1677" s="10">
        <f t="shared" si="161"/>
        <v>40802.733101851853</v>
      </c>
      <c r="T1677" s="10">
        <f t="shared" si="162"/>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7"/>
        <v>1.1533333333333333</v>
      </c>
      <c r="P1678" s="6">
        <f t="shared" si="158"/>
        <v>82.38095238095238</v>
      </c>
      <c r="Q1678" t="str">
        <f t="shared" si="159"/>
        <v>music</v>
      </c>
      <c r="R1678" t="str">
        <f t="shared" si="160"/>
        <v>pop</v>
      </c>
      <c r="S1678" s="10">
        <f t="shared" si="161"/>
        <v>40973.72623842593</v>
      </c>
      <c r="T1678" s="10">
        <f t="shared" si="162"/>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7"/>
        <v>1.1166666666666667</v>
      </c>
      <c r="P1679" s="6">
        <f t="shared" si="158"/>
        <v>159.52380952380952</v>
      </c>
      <c r="Q1679" t="str">
        <f t="shared" si="159"/>
        <v>music</v>
      </c>
      <c r="R1679" t="str">
        <f t="shared" si="160"/>
        <v>pop</v>
      </c>
      <c r="S1679" s="10">
        <f t="shared" si="161"/>
        <v>42416.407129629632</v>
      </c>
      <c r="T1679" s="10">
        <f t="shared" si="162"/>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7"/>
        <v>1.1839999999999999</v>
      </c>
      <c r="P1680" s="6">
        <f t="shared" si="158"/>
        <v>36.244897959183675</v>
      </c>
      <c r="Q1680" t="str">
        <f t="shared" si="159"/>
        <v>music</v>
      </c>
      <c r="R1680" t="str">
        <f t="shared" si="160"/>
        <v>pop</v>
      </c>
      <c r="S1680" s="10">
        <f t="shared" si="161"/>
        <v>41662.854988425926</v>
      </c>
      <c r="T1680" s="10">
        <f t="shared" si="162"/>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7"/>
        <v>1.75</v>
      </c>
      <c r="P1681" s="6">
        <f t="shared" si="158"/>
        <v>62.5</v>
      </c>
      <c r="Q1681" t="str">
        <f t="shared" si="159"/>
        <v>music</v>
      </c>
      <c r="R1681" t="str">
        <f t="shared" si="160"/>
        <v>pop</v>
      </c>
      <c r="S1681" s="10">
        <f t="shared" si="161"/>
        <v>40723.068807870368</v>
      </c>
      <c r="T1681" s="10">
        <f t="shared" si="162"/>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7"/>
        <v>1.175</v>
      </c>
      <c r="P1682" s="6">
        <f t="shared" si="158"/>
        <v>47</v>
      </c>
      <c r="Q1682" t="str">
        <f t="shared" si="159"/>
        <v>music</v>
      </c>
      <c r="R1682" t="str">
        <f t="shared" si="160"/>
        <v>pop</v>
      </c>
      <c r="S1682" s="10">
        <f t="shared" si="161"/>
        <v>41802.757719907408</v>
      </c>
      <c r="T1682" s="10">
        <f t="shared" si="162"/>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7"/>
        <v>1.0142212307692309</v>
      </c>
      <c r="P1683" s="6">
        <f t="shared" si="158"/>
        <v>74.575090497737563</v>
      </c>
      <c r="Q1683" t="str">
        <f t="shared" si="159"/>
        <v>music</v>
      </c>
      <c r="R1683" t="str">
        <f t="shared" si="160"/>
        <v>faith</v>
      </c>
      <c r="S1683" s="10">
        <f t="shared" si="161"/>
        <v>42774.121342592596</v>
      </c>
      <c r="T1683" s="10">
        <f t="shared" si="162"/>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7"/>
        <v>0</v>
      </c>
      <c r="P1684" s="6">
        <f t="shared" si="158"/>
        <v>0</v>
      </c>
      <c r="Q1684" t="str">
        <f t="shared" si="159"/>
        <v>music</v>
      </c>
      <c r="R1684" t="str">
        <f t="shared" si="160"/>
        <v>faith</v>
      </c>
      <c r="S1684" s="10">
        <f t="shared" si="161"/>
        <v>42779.21365740741</v>
      </c>
      <c r="T1684" s="10">
        <f t="shared" si="162"/>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7"/>
        <v>0.21714285714285714</v>
      </c>
      <c r="P1685" s="6">
        <f t="shared" si="158"/>
        <v>76</v>
      </c>
      <c r="Q1685" t="str">
        <f t="shared" si="159"/>
        <v>music</v>
      </c>
      <c r="R1685" t="str">
        <f t="shared" si="160"/>
        <v>faith</v>
      </c>
      <c r="S1685" s="10">
        <f t="shared" si="161"/>
        <v>42808.781689814816</v>
      </c>
      <c r="T1685" s="10">
        <f t="shared" si="162"/>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7"/>
        <v>1.0912500000000001</v>
      </c>
      <c r="P1686" s="6">
        <f t="shared" si="158"/>
        <v>86.43564356435644</v>
      </c>
      <c r="Q1686" t="str">
        <f t="shared" si="159"/>
        <v>music</v>
      </c>
      <c r="R1686" t="str">
        <f t="shared" si="160"/>
        <v>faith</v>
      </c>
      <c r="S1686" s="10">
        <f t="shared" si="161"/>
        <v>42783.815289351856</v>
      </c>
      <c r="T1686" s="10">
        <f t="shared" si="162"/>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7"/>
        <v>1.0285714285714285</v>
      </c>
      <c r="P1687" s="6">
        <f t="shared" si="158"/>
        <v>24</v>
      </c>
      <c r="Q1687" t="str">
        <f t="shared" si="159"/>
        <v>music</v>
      </c>
      <c r="R1687" t="str">
        <f t="shared" si="160"/>
        <v>faith</v>
      </c>
      <c r="S1687" s="10">
        <f t="shared" si="161"/>
        <v>42788.2502662037</v>
      </c>
      <c r="T1687" s="10">
        <f t="shared" si="162"/>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7"/>
        <v>3.5999999999999999E-3</v>
      </c>
      <c r="P1688" s="6">
        <f t="shared" si="158"/>
        <v>18</v>
      </c>
      <c r="Q1688" t="str">
        <f t="shared" si="159"/>
        <v>music</v>
      </c>
      <c r="R1688" t="str">
        <f t="shared" si="160"/>
        <v>faith</v>
      </c>
      <c r="S1688" s="10">
        <f t="shared" si="161"/>
        <v>42792.843969907408</v>
      </c>
      <c r="T1688" s="10">
        <f t="shared" si="162"/>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7"/>
        <v>0.3125</v>
      </c>
      <c r="P1689" s="6">
        <f t="shared" si="158"/>
        <v>80.128205128205124</v>
      </c>
      <c r="Q1689" t="str">
        <f t="shared" si="159"/>
        <v>music</v>
      </c>
      <c r="R1689" t="str">
        <f t="shared" si="160"/>
        <v>faith</v>
      </c>
      <c r="S1689" s="10">
        <f t="shared" si="161"/>
        <v>42802.046817129631</v>
      </c>
      <c r="T1689" s="10">
        <f t="shared" si="162"/>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7"/>
        <v>0.443</v>
      </c>
      <c r="P1690" s="6">
        <f t="shared" si="158"/>
        <v>253.14285714285714</v>
      </c>
      <c r="Q1690" t="str">
        <f t="shared" si="159"/>
        <v>music</v>
      </c>
      <c r="R1690" t="str">
        <f t="shared" si="160"/>
        <v>faith</v>
      </c>
      <c r="S1690" s="10">
        <f t="shared" si="161"/>
        <v>42804.534652777773</v>
      </c>
      <c r="T1690" s="10">
        <f t="shared" si="162"/>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7"/>
        <v>1</v>
      </c>
      <c r="P1691" s="6">
        <f t="shared" si="158"/>
        <v>171.42857142857142</v>
      </c>
      <c r="Q1691" t="str">
        <f t="shared" si="159"/>
        <v>music</v>
      </c>
      <c r="R1691" t="str">
        <f t="shared" si="160"/>
        <v>faith</v>
      </c>
      <c r="S1691" s="10">
        <f t="shared" si="161"/>
        <v>42780.942476851851</v>
      </c>
      <c r="T1691" s="10">
        <f t="shared" si="162"/>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7"/>
        <v>0.254</v>
      </c>
      <c r="P1692" s="6">
        <f t="shared" si="158"/>
        <v>57.727272727272727</v>
      </c>
      <c r="Q1692" t="str">
        <f t="shared" si="159"/>
        <v>music</v>
      </c>
      <c r="R1692" t="str">
        <f t="shared" si="160"/>
        <v>faith</v>
      </c>
      <c r="S1692" s="10">
        <f t="shared" si="161"/>
        <v>42801.43104166667</v>
      </c>
      <c r="T1692" s="10">
        <f t="shared" si="162"/>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7"/>
        <v>0.33473333333333333</v>
      </c>
      <c r="P1693" s="6">
        <f t="shared" si="158"/>
        <v>264.26315789473682</v>
      </c>
      <c r="Q1693" t="str">
        <f t="shared" si="159"/>
        <v>music</v>
      </c>
      <c r="R1693" t="str">
        <f t="shared" si="160"/>
        <v>faith</v>
      </c>
      <c r="S1693" s="10">
        <f t="shared" si="161"/>
        <v>42795.701481481476</v>
      </c>
      <c r="T1693" s="10">
        <f t="shared" si="162"/>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7"/>
        <v>0.47799999999999998</v>
      </c>
      <c r="P1694" s="6">
        <f t="shared" si="158"/>
        <v>159.33333333333334</v>
      </c>
      <c r="Q1694" t="str">
        <f t="shared" si="159"/>
        <v>music</v>
      </c>
      <c r="R1694" t="str">
        <f t="shared" si="160"/>
        <v>faith</v>
      </c>
      <c r="S1694" s="10">
        <f t="shared" si="161"/>
        <v>42788.151238425926</v>
      </c>
      <c r="T1694" s="10">
        <f t="shared" si="162"/>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7"/>
        <v>9.3333333333333338E-2</v>
      </c>
      <c r="P1695" s="6">
        <f t="shared" si="158"/>
        <v>35</v>
      </c>
      <c r="Q1695" t="str">
        <f t="shared" si="159"/>
        <v>music</v>
      </c>
      <c r="R1695" t="str">
        <f t="shared" si="160"/>
        <v>faith</v>
      </c>
      <c r="S1695" s="10">
        <f t="shared" si="161"/>
        <v>42803.920277777783</v>
      </c>
      <c r="T1695" s="10">
        <f t="shared" si="162"/>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7"/>
        <v>5.0000000000000001E-4</v>
      </c>
      <c r="P1696" s="6">
        <f t="shared" si="158"/>
        <v>5</v>
      </c>
      <c r="Q1696" t="str">
        <f t="shared" si="159"/>
        <v>music</v>
      </c>
      <c r="R1696" t="str">
        <f t="shared" si="160"/>
        <v>faith</v>
      </c>
      <c r="S1696" s="10">
        <f t="shared" si="161"/>
        <v>42791.669837962967</v>
      </c>
      <c r="T1696" s="10">
        <f t="shared" si="162"/>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7"/>
        <v>0.11708333333333333</v>
      </c>
      <c r="P1697" s="6">
        <f t="shared" si="158"/>
        <v>61.086956521739133</v>
      </c>
      <c r="Q1697" t="str">
        <f t="shared" si="159"/>
        <v>music</v>
      </c>
      <c r="R1697" t="str">
        <f t="shared" si="160"/>
        <v>faith</v>
      </c>
      <c r="S1697" s="10">
        <f t="shared" si="161"/>
        <v>42801.031412037039</v>
      </c>
      <c r="T1697" s="10">
        <f t="shared" si="162"/>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7"/>
        <v>0</v>
      </c>
      <c r="P1698" s="6">
        <f t="shared" si="158"/>
        <v>0</v>
      </c>
      <c r="Q1698" t="str">
        <f t="shared" si="159"/>
        <v>music</v>
      </c>
      <c r="R1698" t="str">
        <f t="shared" si="160"/>
        <v>faith</v>
      </c>
      <c r="S1698" s="10">
        <f t="shared" si="161"/>
        <v>42796.069571759261</v>
      </c>
      <c r="T1698" s="10">
        <f t="shared" si="162"/>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7"/>
        <v>0.20208000000000001</v>
      </c>
      <c r="P1699" s="6">
        <f t="shared" si="158"/>
        <v>114.81818181818181</v>
      </c>
      <c r="Q1699" t="str">
        <f t="shared" si="159"/>
        <v>music</v>
      </c>
      <c r="R1699" t="str">
        <f t="shared" si="160"/>
        <v>faith</v>
      </c>
      <c r="S1699" s="10">
        <f t="shared" si="161"/>
        <v>42805.032962962956</v>
      </c>
      <c r="T1699" s="10">
        <f t="shared" si="162"/>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7"/>
        <v>0</v>
      </c>
      <c r="P1700" s="6">
        <f t="shared" si="158"/>
        <v>0</v>
      </c>
      <c r="Q1700" t="str">
        <f t="shared" si="159"/>
        <v>music</v>
      </c>
      <c r="R1700" t="str">
        <f t="shared" si="160"/>
        <v>faith</v>
      </c>
      <c r="S1700" s="10">
        <f t="shared" si="161"/>
        <v>42796.207870370374</v>
      </c>
      <c r="T1700" s="10">
        <f t="shared" si="162"/>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7"/>
        <v>4.2311459353574929E-2</v>
      </c>
      <c r="P1701" s="6">
        <f t="shared" si="158"/>
        <v>54</v>
      </c>
      <c r="Q1701" t="str">
        <f t="shared" si="159"/>
        <v>music</v>
      </c>
      <c r="R1701" t="str">
        <f t="shared" si="160"/>
        <v>faith</v>
      </c>
      <c r="S1701" s="10">
        <f t="shared" si="161"/>
        <v>42806.863946759258</v>
      </c>
      <c r="T1701" s="10">
        <f t="shared" si="162"/>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7"/>
        <v>0.2606</v>
      </c>
      <c r="P1702" s="6">
        <f t="shared" si="158"/>
        <v>65.974683544303801</v>
      </c>
      <c r="Q1702" t="str">
        <f t="shared" si="159"/>
        <v>music</v>
      </c>
      <c r="R1702" t="str">
        <f t="shared" si="160"/>
        <v>faith</v>
      </c>
      <c r="S1702" s="10">
        <f t="shared" si="161"/>
        <v>42796.071643518517</v>
      </c>
      <c r="T1702" s="10">
        <f t="shared" si="162"/>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7"/>
        <v>1.9801980198019802E-3</v>
      </c>
      <c r="P1703" s="6">
        <f t="shared" si="158"/>
        <v>5</v>
      </c>
      <c r="Q1703" t="str">
        <f t="shared" si="159"/>
        <v>music</v>
      </c>
      <c r="R1703" t="str">
        <f t="shared" si="160"/>
        <v>faith</v>
      </c>
      <c r="S1703" s="10">
        <f t="shared" si="161"/>
        <v>41989.664409722223</v>
      </c>
      <c r="T1703" s="10">
        <f t="shared" si="162"/>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7"/>
        <v>6.0606060606060605E-5</v>
      </c>
      <c r="P1704" s="6">
        <f t="shared" si="158"/>
        <v>1</v>
      </c>
      <c r="Q1704" t="str">
        <f t="shared" si="159"/>
        <v>music</v>
      </c>
      <c r="R1704" t="str">
        <f t="shared" si="160"/>
        <v>faith</v>
      </c>
      <c r="S1704" s="10">
        <f t="shared" si="161"/>
        <v>42063.869791666672</v>
      </c>
      <c r="T1704" s="10">
        <f t="shared" si="162"/>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7"/>
        <v>1.0200000000000001E-2</v>
      </c>
      <c r="P1705" s="6">
        <f t="shared" si="158"/>
        <v>25.5</v>
      </c>
      <c r="Q1705" t="str">
        <f t="shared" si="159"/>
        <v>music</v>
      </c>
      <c r="R1705" t="str">
        <f t="shared" si="160"/>
        <v>faith</v>
      </c>
      <c r="S1705" s="10">
        <f t="shared" si="161"/>
        <v>42187.281678240746</v>
      </c>
      <c r="T1705" s="10">
        <f t="shared" si="162"/>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7"/>
        <v>0.65100000000000002</v>
      </c>
      <c r="P1706" s="6">
        <f t="shared" si="158"/>
        <v>118.36363636363636</v>
      </c>
      <c r="Q1706" t="str">
        <f t="shared" si="159"/>
        <v>music</v>
      </c>
      <c r="R1706" t="str">
        <f t="shared" si="160"/>
        <v>faith</v>
      </c>
      <c r="S1706" s="10">
        <f t="shared" si="161"/>
        <v>42021.139733796299</v>
      </c>
      <c r="T1706" s="10">
        <f t="shared" si="162"/>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7"/>
        <v>0</v>
      </c>
      <c r="P1707" s="6">
        <f t="shared" si="158"/>
        <v>0</v>
      </c>
      <c r="Q1707" t="str">
        <f t="shared" si="159"/>
        <v>music</v>
      </c>
      <c r="R1707" t="str">
        <f t="shared" si="160"/>
        <v>faith</v>
      </c>
      <c r="S1707" s="10">
        <f t="shared" si="161"/>
        <v>42245.016736111109</v>
      </c>
      <c r="T1707" s="10">
        <f t="shared" si="162"/>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7"/>
        <v>0</v>
      </c>
      <c r="P1708" s="6">
        <f t="shared" si="158"/>
        <v>0</v>
      </c>
      <c r="Q1708" t="str">
        <f t="shared" si="159"/>
        <v>music</v>
      </c>
      <c r="R1708" t="str">
        <f t="shared" si="160"/>
        <v>faith</v>
      </c>
      <c r="S1708" s="10">
        <f t="shared" si="161"/>
        <v>42179.306388888886</v>
      </c>
      <c r="T1708" s="10">
        <f t="shared" si="162"/>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7"/>
        <v>9.74E-2</v>
      </c>
      <c r="P1709" s="6">
        <f t="shared" si="158"/>
        <v>54.111111111111114</v>
      </c>
      <c r="Q1709" t="str">
        <f t="shared" si="159"/>
        <v>music</v>
      </c>
      <c r="R1709" t="str">
        <f t="shared" si="160"/>
        <v>faith</v>
      </c>
      <c r="S1709" s="10">
        <f t="shared" si="161"/>
        <v>42427.721006944441</v>
      </c>
      <c r="T1709" s="10">
        <f t="shared" si="162"/>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7"/>
        <v>0</v>
      </c>
      <c r="P1710" s="6">
        <f t="shared" si="158"/>
        <v>0</v>
      </c>
      <c r="Q1710" t="str">
        <f t="shared" si="159"/>
        <v>music</v>
      </c>
      <c r="R1710" t="str">
        <f t="shared" si="160"/>
        <v>faith</v>
      </c>
      <c r="S1710" s="10">
        <f t="shared" si="161"/>
        <v>42451.866967592592</v>
      </c>
      <c r="T1710" s="10">
        <f t="shared" si="162"/>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7"/>
        <v>4.8571428571428571E-2</v>
      </c>
      <c r="P1711" s="6">
        <f t="shared" si="158"/>
        <v>21.25</v>
      </c>
      <c r="Q1711" t="str">
        <f t="shared" si="159"/>
        <v>music</v>
      </c>
      <c r="R1711" t="str">
        <f t="shared" si="160"/>
        <v>faith</v>
      </c>
      <c r="S1711" s="10">
        <f t="shared" si="161"/>
        <v>41841.56381944444</v>
      </c>
      <c r="T1711" s="10">
        <f t="shared" si="162"/>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7"/>
        <v>6.7999999999999996E-3</v>
      </c>
      <c r="P1712" s="6">
        <f t="shared" si="158"/>
        <v>34</v>
      </c>
      <c r="Q1712" t="str">
        <f t="shared" si="159"/>
        <v>music</v>
      </c>
      <c r="R1712" t="str">
        <f t="shared" si="160"/>
        <v>faith</v>
      </c>
      <c r="S1712" s="10">
        <f t="shared" si="161"/>
        <v>42341.59129629629</v>
      </c>
      <c r="T1712" s="10">
        <f t="shared" si="162"/>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7"/>
        <v>0.105</v>
      </c>
      <c r="P1713" s="6">
        <f t="shared" si="158"/>
        <v>525</v>
      </c>
      <c r="Q1713" t="str">
        <f t="shared" si="159"/>
        <v>music</v>
      </c>
      <c r="R1713" t="str">
        <f t="shared" si="160"/>
        <v>faith</v>
      </c>
      <c r="S1713" s="10">
        <f t="shared" si="161"/>
        <v>41852.646226851852</v>
      </c>
      <c r="T1713" s="10">
        <f t="shared" si="162"/>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7"/>
        <v>0</v>
      </c>
      <c r="P1714" s="6">
        <f t="shared" si="158"/>
        <v>0</v>
      </c>
      <c r="Q1714" t="str">
        <f t="shared" si="159"/>
        <v>music</v>
      </c>
      <c r="R1714" t="str">
        <f t="shared" si="160"/>
        <v>faith</v>
      </c>
      <c r="S1714" s="10">
        <f t="shared" si="161"/>
        <v>42125.913807870369</v>
      </c>
      <c r="T1714" s="10">
        <f t="shared" si="162"/>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7"/>
        <v>1.6666666666666666E-2</v>
      </c>
      <c r="P1715" s="6">
        <f t="shared" si="158"/>
        <v>50</v>
      </c>
      <c r="Q1715" t="str">
        <f t="shared" si="159"/>
        <v>music</v>
      </c>
      <c r="R1715" t="str">
        <f t="shared" si="160"/>
        <v>faith</v>
      </c>
      <c r="S1715" s="10">
        <f t="shared" si="161"/>
        <v>41887.801064814819</v>
      </c>
      <c r="T1715" s="10">
        <f t="shared" si="162"/>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7"/>
        <v>7.868E-2</v>
      </c>
      <c r="P1716" s="6">
        <f t="shared" si="158"/>
        <v>115.70588235294117</v>
      </c>
      <c r="Q1716" t="str">
        <f t="shared" si="159"/>
        <v>music</v>
      </c>
      <c r="R1716" t="str">
        <f t="shared" si="160"/>
        <v>faith</v>
      </c>
      <c r="S1716" s="10">
        <f t="shared" si="161"/>
        <v>42095.918530092589</v>
      </c>
      <c r="T1716" s="10">
        <f t="shared" si="162"/>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7"/>
        <v>2.2000000000000001E-3</v>
      </c>
      <c r="P1717" s="6">
        <f t="shared" si="158"/>
        <v>5.5</v>
      </c>
      <c r="Q1717" t="str">
        <f t="shared" si="159"/>
        <v>music</v>
      </c>
      <c r="R1717" t="str">
        <f t="shared" si="160"/>
        <v>faith</v>
      </c>
      <c r="S1717" s="10">
        <f t="shared" si="161"/>
        <v>42064.217418981483</v>
      </c>
      <c r="T1717" s="10">
        <f t="shared" si="162"/>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7"/>
        <v>7.4999999999999997E-2</v>
      </c>
      <c r="P1718" s="6">
        <f t="shared" si="158"/>
        <v>50</v>
      </c>
      <c r="Q1718" t="str">
        <f t="shared" si="159"/>
        <v>music</v>
      </c>
      <c r="R1718" t="str">
        <f t="shared" si="160"/>
        <v>faith</v>
      </c>
      <c r="S1718" s="10">
        <f t="shared" si="161"/>
        <v>42673.577534722222</v>
      </c>
      <c r="T1718" s="10">
        <f t="shared" si="162"/>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7"/>
        <v>0.42725880551301687</v>
      </c>
      <c r="P1719" s="6">
        <f t="shared" si="158"/>
        <v>34.024390243902438</v>
      </c>
      <c r="Q1719" t="str">
        <f t="shared" si="159"/>
        <v>music</v>
      </c>
      <c r="R1719" t="str">
        <f t="shared" si="160"/>
        <v>faith</v>
      </c>
      <c r="S1719" s="10">
        <f t="shared" si="161"/>
        <v>42460.98192129629</v>
      </c>
      <c r="T1719" s="10">
        <f t="shared" si="162"/>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7"/>
        <v>2.142857142857143E-3</v>
      </c>
      <c r="P1720" s="6">
        <f t="shared" si="158"/>
        <v>37.5</v>
      </c>
      <c r="Q1720" t="str">
        <f t="shared" si="159"/>
        <v>music</v>
      </c>
      <c r="R1720" t="str">
        <f t="shared" si="160"/>
        <v>faith</v>
      </c>
      <c r="S1720" s="10">
        <f t="shared" si="161"/>
        <v>42460.610520833332</v>
      </c>
      <c r="T1720" s="10">
        <f t="shared" si="162"/>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7"/>
        <v>8.7500000000000008E-3</v>
      </c>
      <c r="P1721" s="6">
        <f t="shared" si="158"/>
        <v>11.666666666666666</v>
      </c>
      <c r="Q1721" t="str">
        <f t="shared" si="159"/>
        <v>music</v>
      </c>
      <c r="R1721" t="str">
        <f t="shared" si="160"/>
        <v>faith</v>
      </c>
      <c r="S1721" s="10">
        <f t="shared" si="161"/>
        <v>41869.534618055557</v>
      </c>
      <c r="T1721" s="10">
        <f t="shared" si="162"/>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7"/>
        <v>5.6250000000000001E-2</v>
      </c>
      <c r="P1722" s="6">
        <f t="shared" si="158"/>
        <v>28.125</v>
      </c>
      <c r="Q1722" t="str">
        <f t="shared" si="159"/>
        <v>music</v>
      </c>
      <c r="R1722" t="str">
        <f t="shared" si="160"/>
        <v>faith</v>
      </c>
      <c r="S1722" s="10">
        <f t="shared" si="161"/>
        <v>41922.783229166671</v>
      </c>
      <c r="T1722" s="10">
        <f t="shared" si="162"/>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7"/>
        <v>0</v>
      </c>
      <c r="P1723" s="6">
        <f t="shared" si="158"/>
        <v>0</v>
      </c>
      <c r="Q1723" t="str">
        <f t="shared" si="159"/>
        <v>music</v>
      </c>
      <c r="R1723" t="str">
        <f t="shared" si="160"/>
        <v>faith</v>
      </c>
      <c r="S1723" s="10">
        <f t="shared" si="161"/>
        <v>42319.461377314816</v>
      </c>
      <c r="T1723" s="10">
        <f t="shared" si="162"/>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7"/>
        <v>3.4722222222222224E-4</v>
      </c>
      <c r="P1724" s="6">
        <f t="shared" si="158"/>
        <v>1</v>
      </c>
      <c r="Q1724" t="str">
        <f t="shared" si="159"/>
        <v>music</v>
      </c>
      <c r="R1724" t="str">
        <f t="shared" si="160"/>
        <v>faith</v>
      </c>
      <c r="S1724" s="10">
        <f t="shared" si="161"/>
        <v>42425.960983796293</v>
      </c>
      <c r="T1724" s="10">
        <f t="shared" si="162"/>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7"/>
        <v>6.5000000000000002E-2</v>
      </c>
      <c r="P1725" s="6">
        <f t="shared" si="158"/>
        <v>216.66666666666666</v>
      </c>
      <c r="Q1725" t="str">
        <f t="shared" si="159"/>
        <v>music</v>
      </c>
      <c r="R1725" t="str">
        <f t="shared" si="160"/>
        <v>faith</v>
      </c>
      <c r="S1725" s="10">
        <f t="shared" si="161"/>
        <v>42129.82540509259</v>
      </c>
      <c r="T1725" s="10">
        <f t="shared" si="162"/>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7"/>
        <v>5.8333333333333336E-3</v>
      </c>
      <c r="P1726" s="6">
        <f t="shared" si="158"/>
        <v>8.75</v>
      </c>
      <c r="Q1726" t="str">
        <f t="shared" si="159"/>
        <v>music</v>
      </c>
      <c r="R1726" t="str">
        <f t="shared" si="160"/>
        <v>faith</v>
      </c>
      <c r="S1726" s="10">
        <f t="shared" si="161"/>
        <v>41912.932430555556</v>
      </c>
      <c r="T1726" s="10">
        <f t="shared" si="162"/>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7"/>
        <v>0.10181818181818182</v>
      </c>
      <c r="P1727" s="6">
        <f t="shared" si="158"/>
        <v>62.222222222222221</v>
      </c>
      <c r="Q1727" t="str">
        <f t="shared" si="159"/>
        <v>music</v>
      </c>
      <c r="R1727" t="str">
        <f t="shared" si="160"/>
        <v>faith</v>
      </c>
      <c r="S1727" s="10">
        <f t="shared" si="161"/>
        <v>41845.968159722222</v>
      </c>
      <c r="T1727" s="10">
        <f t="shared" si="162"/>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7"/>
        <v>0.33784615384615385</v>
      </c>
      <c r="P1728" s="6">
        <f t="shared" si="158"/>
        <v>137.25</v>
      </c>
      <c r="Q1728" t="str">
        <f t="shared" si="159"/>
        <v>music</v>
      </c>
      <c r="R1728" t="str">
        <f t="shared" si="160"/>
        <v>faith</v>
      </c>
      <c r="S1728" s="10">
        <f t="shared" si="161"/>
        <v>41788.919722222221</v>
      </c>
      <c r="T1728" s="10">
        <f t="shared" si="162"/>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7"/>
        <v>3.3333333333333332E-4</v>
      </c>
      <c r="P1729" s="6">
        <f t="shared" si="158"/>
        <v>1</v>
      </c>
      <c r="Q1729" t="str">
        <f t="shared" si="159"/>
        <v>music</v>
      </c>
      <c r="R1729" t="str">
        <f t="shared" si="160"/>
        <v>faith</v>
      </c>
      <c r="S1729" s="10">
        <f t="shared" si="161"/>
        <v>42044.927974537044</v>
      </c>
      <c r="T1729" s="10">
        <f t="shared" si="162"/>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7"/>
        <v>0.68400000000000005</v>
      </c>
      <c r="P1730" s="6">
        <f t="shared" si="158"/>
        <v>122.14285714285714</v>
      </c>
      <c r="Q1730" t="str">
        <f t="shared" si="159"/>
        <v>music</v>
      </c>
      <c r="R1730" t="str">
        <f t="shared" si="160"/>
        <v>faith</v>
      </c>
      <c r="S1730" s="10">
        <f t="shared" si="161"/>
        <v>42268.625856481478</v>
      </c>
      <c r="T1730" s="10">
        <f t="shared" si="162"/>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3">E1731/D1731</f>
        <v>0</v>
      </c>
      <c r="P1731" s="6">
        <f t="shared" ref="P1731:P1794" si="164">IFERROR(E1731/L1731,0)</f>
        <v>0</v>
      </c>
      <c r="Q1731" t="str">
        <f t="shared" ref="Q1731:Q1794" si="165">LEFT(N1731,SEARCH("/",N1731)-1)</f>
        <v>music</v>
      </c>
      <c r="R1731" t="str">
        <f t="shared" ref="R1731:R1794" si="166">RIGHT(N1731,LEN(N1731)-SEARCH("/",N1731))</f>
        <v>faith</v>
      </c>
      <c r="S1731" s="10">
        <f t="shared" ref="S1731:S1794" si="167">(((J1731/60)/60)/24+DATE(1970,1,1))</f>
        <v>42471.052152777775</v>
      </c>
      <c r="T1731" s="10">
        <f t="shared" ref="T1731:T1794" si="168">(((I1731/60)/60)/24+DATE(1970,1,1))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3"/>
        <v>0</v>
      </c>
      <c r="P1732" s="6">
        <f t="shared" si="164"/>
        <v>0</v>
      </c>
      <c r="Q1732" t="str">
        <f t="shared" si="165"/>
        <v>music</v>
      </c>
      <c r="R1732" t="str">
        <f t="shared" si="166"/>
        <v>faith</v>
      </c>
      <c r="S1732" s="10">
        <f t="shared" si="167"/>
        <v>42272.087766203709</v>
      </c>
      <c r="T1732" s="10">
        <f t="shared" si="168"/>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3"/>
        <v>0</v>
      </c>
      <c r="P1733" s="6">
        <f t="shared" si="164"/>
        <v>0</v>
      </c>
      <c r="Q1733" t="str">
        <f t="shared" si="165"/>
        <v>music</v>
      </c>
      <c r="R1733" t="str">
        <f t="shared" si="166"/>
        <v>faith</v>
      </c>
      <c r="S1733" s="10">
        <f t="shared" si="167"/>
        <v>42152.906851851847</v>
      </c>
      <c r="T1733" s="10">
        <f t="shared" si="168"/>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3"/>
        <v>0</v>
      </c>
      <c r="P1734" s="6">
        <f t="shared" si="164"/>
        <v>0</v>
      </c>
      <c r="Q1734" t="str">
        <f t="shared" si="165"/>
        <v>music</v>
      </c>
      <c r="R1734" t="str">
        <f t="shared" si="166"/>
        <v>faith</v>
      </c>
      <c r="S1734" s="10">
        <f t="shared" si="167"/>
        <v>42325.683807870373</v>
      </c>
      <c r="T1734" s="10">
        <f t="shared" si="168"/>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3"/>
        <v>0</v>
      </c>
      <c r="P1735" s="6">
        <f t="shared" si="164"/>
        <v>0</v>
      </c>
      <c r="Q1735" t="str">
        <f t="shared" si="165"/>
        <v>music</v>
      </c>
      <c r="R1735" t="str">
        <f t="shared" si="166"/>
        <v>faith</v>
      </c>
      <c r="S1735" s="10">
        <f t="shared" si="167"/>
        <v>42614.675625000003</v>
      </c>
      <c r="T1735" s="10">
        <f t="shared" si="168"/>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3"/>
        <v>2.2222222222222223E-4</v>
      </c>
      <c r="P1736" s="6">
        <f t="shared" si="164"/>
        <v>1</v>
      </c>
      <c r="Q1736" t="str">
        <f t="shared" si="165"/>
        <v>music</v>
      </c>
      <c r="R1736" t="str">
        <f t="shared" si="166"/>
        <v>faith</v>
      </c>
      <c r="S1736" s="10">
        <f t="shared" si="167"/>
        <v>42102.036527777775</v>
      </c>
      <c r="T1736" s="10">
        <f t="shared" si="168"/>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3"/>
        <v>0.11</v>
      </c>
      <c r="P1737" s="6">
        <f t="shared" si="164"/>
        <v>55</v>
      </c>
      <c r="Q1737" t="str">
        <f t="shared" si="165"/>
        <v>music</v>
      </c>
      <c r="R1737" t="str">
        <f t="shared" si="166"/>
        <v>faith</v>
      </c>
      <c r="S1737" s="10">
        <f t="shared" si="167"/>
        <v>42559.814178240747</v>
      </c>
      <c r="T1737" s="10">
        <f t="shared" si="168"/>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3"/>
        <v>7.3333333333333332E-3</v>
      </c>
      <c r="P1738" s="6">
        <f t="shared" si="164"/>
        <v>22</v>
      </c>
      <c r="Q1738" t="str">
        <f t="shared" si="165"/>
        <v>music</v>
      </c>
      <c r="R1738" t="str">
        <f t="shared" si="166"/>
        <v>faith</v>
      </c>
      <c r="S1738" s="10">
        <f t="shared" si="167"/>
        <v>42286.861493055556</v>
      </c>
      <c r="T1738" s="10">
        <f t="shared" si="168"/>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3"/>
        <v>0.21249999999999999</v>
      </c>
      <c r="P1739" s="6">
        <f t="shared" si="164"/>
        <v>56.666666666666664</v>
      </c>
      <c r="Q1739" t="str">
        <f t="shared" si="165"/>
        <v>music</v>
      </c>
      <c r="R1739" t="str">
        <f t="shared" si="166"/>
        <v>faith</v>
      </c>
      <c r="S1739" s="10">
        <f t="shared" si="167"/>
        <v>42175.948981481488</v>
      </c>
      <c r="T1739" s="10">
        <f t="shared" si="168"/>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3"/>
        <v>4.0000000000000001E-3</v>
      </c>
      <c r="P1740" s="6">
        <f t="shared" si="164"/>
        <v>20</v>
      </c>
      <c r="Q1740" t="str">
        <f t="shared" si="165"/>
        <v>music</v>
      </c>
      <c r="R1740" t="str">
        <f t="shared" si="166"/>
        <v>faith</v>
      </c>
      <c r="S1740" s="10">
        <f t="shared" si="167"/>
        <v>41884.874328703707</v>
      </c>
      <c r="T1740" s="10">
        <f t="shared" si="168"/>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3"/>
        <v>1E-3</v>
      </c>
      <c r="P1741" s="6">
        <f t="shared" si="164"/>
        <v>1</v>
      </c>
      <c r="Q1741" t="str">
        <f t="shared" si="165"/>
        <v>music</v>
      </c>
      <c r="R1741" t="str">
        <f t="shared" si="166"/>
        <v>faith</v>
      </c>
      <c r="S1741" s="10">
        <f t="shared" si="167"/>
        <v>42435.874212962968</v>
      </c>
      <c r="T1741" s="10">
        <f t="shared" si="168"/>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3"/>
        <v>0</v>
      </c>
      <c r="P1742" s="6">
        <f t="shared" si="164"/>
        <v>0</v>
      </c>
      <c r="Q1742" t="str">
        <f t="shared" si="165"/>
        <v>music</v>
      </c>
      <c r="R1742" t="str">
        <f t="shared" si="166"/>
        <v>faith</v>
      </c>
      <c r="S1742" s="10">
        <f t="shared" si="167"/>
        <v>42171.817384259266</v>
      </c>
      <c r="T1742" s="10">
        <f t="shared" si="168"/>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3"/>
        <v>1.1083333333333334</v>
      </c>
      <c r="P1743" s="6">
        <f t="shared" si="164"/>
        <v>25.576923076923077</v>
      </c>
      <c r="Q1743" t="str">
        <f t="shared" si="165"/>
        <v>photography</v>
      </c>
      <c r="R1743" t="str">
        <f t="shared" si="166"/>
        <v>photobooks</v>
      </c>
      <c r="S1743" s="10">
        <f t="shared" si="167"/>
        <v>42120.628136574072</v>
      </c>
      <c r="T1743" s="10">
        <f t="shared" si="168"/>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3"/>
        <v>1.0874999999999999</v>
      </c>
      <c r="P1744" s="6">
        <f t="shared" si="164"/>
        <v>63.970588235294116</v>
      </c>
      <c r="Q1744" t="str">
        <f t="shared" si="165"/>
        <v>photography</v>
      </c>
      <c r="R1744" t="str">
        <f t="shared" si="166"/>
        <v>photobooks</v>
      </c>
      <c r="S1744" s="10">
        <f t="shared" si="167"/>
        <v>42710.876967592587</v>
      </c>
      <c r="T1744" s="10">
        <f t="shared" si="168"/>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3"/>
        <v>1.0041666666666667</v>
      </c>
      <c r="P1745" s="6">
        <f t="shared" si="164"/>
        <v>89.925373134328353</v>
      </c>
      <c r="Q1745" t="str">
        <f t="shared" si="165"/>
        <v>photography</v>
      </c>
      <c r="R1745" t="str">
        <f t="shared" si="166"/>
        <v>photobooks</v>
      </c>
      <c r="S1745" s="10">
        <f t="shared" si="167"/>
        <v>42586.925636574073</v>
      </c>
      <c r="T1745" s="10">
        <f t="shared" si="168"/>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3"/>
        <v>1.1845454545454546</v>
      </c>
      <c r="P1746" s="6">
        <f t="shared" si="164"/>
        <v>93.071428571428569</v>
      </c>
      <c r="Q1746" t="str">
        <f t="shared" si="165"/>
        <v>photography</v>
      </c>
      <c r="R1746" t="str">
        <f t="shared" si="166"/>
        <v>photobooks</v>
      </c>
      <c r="S1746" s="10">
        <f t="shared" si="167"/>
        <v>42026.605057870373</v>
      </c>
      <c r="T1746" s="10">
        <f t="shared" si="168"/>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3"/>
        <v>1.1401428571428571</v>
      </c>
      <c r="P1747" s="6">
        <f t="shared" si="164"/>
        <v>89.674157303370791</v>
      </c>
      <c r="Q1747" t="str">
        <f t="shared" si="165"/>
        <v>photography</v>
      </c>
      <c r="R1747" t="str">
        <f t="shared" si="166"/>
        <v>photobooks</v>
      </c>
      <c r="S1747" s="10">
        <f t="shared" si="167"/>
        <v>42690.259699074071</v>
      </c>
      <c r="T1747" s="10">
        <f t="shared" si="168"/>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3"/>
        <v>1.4810000000000001</v>
      </c>
      <c r="P1748" s="6">
        <f t="shared" si="164"/>
        <v>207.61682242990653</v>
      </c>
      <c r="Q1748" t="str">
        <f t="shared" si="165"/>
        <v>photography</v>
      </c>
      <c r="R1748" t="str">
        <f t="shared" si="166"/>
        <v>photobooks</v>
      </c>
      <c r="S1748" s="10">
        <f t="shared" si="167"/>
        <v>42668.176701388889</v>
      </c>
      <c r="T1748" s="10">
        <f t="shared" si="168"/>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3"/>
        <v>1.0495555555555556</v>
      </c>
      <c r="P1749" s="6">
        <f t="shared" si="164"/>
        <v>59.408805031446541</v>
      </c>
      <c r="Q1749" t="str">
        <f t="shared" si="165"/>
        <v>photography</v>
      </c>
      <c r="R1749" t="str">
        <f t="shared" si="166"/>
        <v>photobooks</v>
      </c>
      <c r="S1749" s="10">
        <f t="shared" si="167"/>
        <v>42292.435532407413</v>
      </c>
      <c r="T1749" s="10">
        <f t="shared" si="168"/>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3"/>
        <v>1.29948</v>
      </c>
      <c r="P1750" s="6">
        <f t="shared" si="164"/>
        <v>358.97237569060775</v>
      </c>
      <c r="Q1750" t="str">
        <f t="shared" si="165"/>
        <v>photography</v>
      </c>
      <c r="R1750" t="str">
        <f t="shared" si="166"/>
        <v>photobooks</v>
      </c>
      <c r="S1750" s="10">
        <f t="shared" si="167"/>
        <v>42219.950729166667</v>
      </c>
      <c r="T1750" s="10">
        <f t="shared" si="168"/>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3"/>
        <v>1.2348756218905472</v>
      </c>
      <c r="P1751" s="6">
        <f t="shared" si="164"/>
        <v>94.736641221374043</v>
      </c>
      <c r="Q1751" t="str">
        <f t="shared" si="165"/>
        <v>photography</v>
      </c>
      <c r="R1751" t="str">
        <f t="shared" si="166"/>
        <v>photobooks</v>
      </c>
      <c r="S1751" s="10">
        <f t="shared" si="167"/>
        <v>42758.975937499999</v>
      </c>
      <c r="T1751" s="10">
        <f t="shared" si="168"/>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3"/>
        <v>2.0162</v>
      </c>
      <c r="P1752" s="6">
        <f t="shared" si="164"/>
        <v>80.647999999999996</v>
      </c>
      <c r="Q1752" t="str">
        <f t="shared" si="165"/>
        <v>photography</v>
      </c>
      <c r="R1752" t="str">
        <f t="shared" si="166"/>
        <v>photobooks</v>
      </c>
      <c r="S1752" s="10">
        <f t="shared" si="167"/>
        <v>42454.836851851855</v>
      </c>
      <c r="T1752" s="10">
        <f t="shared" si="168"/>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3"/>
        <v>1.0289999999999999</v>
      </c>
      <c r="P1753" s="6">
        <f t="shared" si="164"/>
        <v>168.68852459016392</v>
      </c>
      <c r="Q1753" t="str">
        <f t="shared" si="165"/>
        <v>photography</v>
      </c>
      <c r="R1753" t="str">
        <f t="shared" si="166"/>
        <v>photobooks</v>
      </c>
      <c r="S1753" s="10">
        <f t="shared" si="167"/>
        <v>42052.7815162037</v>
      </c>
      <c r="T1753" s="10">
        <f t="shared" si="168"/>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3"/>
        <v>2.6016666666666666</v>
      </c>
      <c r="P1754" s="6">
        <f t="shared" si="164"/>
        <v>34.68888888888889</v>
      </c>
      <c r="Q1754" t="str">
        <f t="shared" si="165"/>
        <v>photography</v>
      </c>
      <c r="R1754" t="str">
        <f t="shared" si="166"/>
        <v>photobooks</v>
      </c>
      <c r="S1754" s="10">
        <f t="shared" si="167"/>
        <v>42627.253263888888</v>
      </c>
      <c r="T1754" s="10">
        <f t="shared" si="168"/>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3"/>
        <v>1.08</v>
      </c>
      <c r="P1755" s="6">
        <f t="shared" si="164"/>
        <v>462.85714285714283</v>
      </c>
      <c r="Q1755" t="str">
        <f t="shared" si="165"/>
        <v>photography</v>
      </c>
      <c r="R1755" t="str">
        <f t="shared" si="166"/>
        <v>photobooks</v>
      </c>
      <c r="S1755" s="10">
        <f t="shared" si="167"/>
        <v>42420.74962962963</v>
      </c>
      <c r="T1755" s="10">
        <f t="shared" si="168"/>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3"/>
        <v>1.1052941176470588</v>
      </c>
      <c r="P1756" s="6">
        <f t="shared" si="164"/>
        <v>104.38888888888889</v>
      </c>
      <c r="Q1756" t="str">
        <f t="shared" si="165"/>
        <v>photography</v>
      </c>
      <c r="R1756" t="str">
        <f t="shared" si="166"/>
        <v>photobooks</v>
      </c>
      <c r="S1756" s="10">
        <f t="shared" si="167"/>
        <v>42067.876770833333</v>
      </c>
      <c r="T1756" s="10">
        <f t="shared" si="168"/>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3"/>
        <v>1.2</v>
      </c>
      <c r="P1757" s="6">
        <f t="shared" si="164"/>
        <v>7.5</v>
      </c>
      <c r="Q1757" t="str">
        <f t="shared" si="165"/>
        <v>photography</v>
      </c>
      <c r="R1757" t="str">
        <f t="shared" si="166"/>
        <v>photobooks</v>
      </c>
      <c r="S1757" s="10">
        <f t="shared" si="167"/>
        <v>42252.788900462961</v>
      </c>
      <c r="T1757" s="10">
        <f t="shared" si="168"/>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3"/>
        <v>1.0282909090909091</v>
      </c>
      <c r="P1758" s="6">
        <f t="shared" si="164"/>
        <v>47.13</v>
      </c>
      <c r="Q1758" t="str">
        <f t="shared" si="165"/>
        <v>photography</v>
      </c>
      <c r="R1758" t="str">
        <f t="shared" si="166"/>
        <v>photobooks</v>
      </c>
      <c r="S1758" s="10">
        <f t="shared" si="167"/>
        <v>42571.167465277773</v>
      </c>
      <c r="T1758" s="10">
        <f t="shared" si="168"/>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3"/>
        <v>1.1599999999999999</v>
      </c>
      <c r="P1759" s="6">
        <f t="shared" si="164"/>
        <v>414.28571428571428</v>
      </c>
      <c r="Q1759" t="str">
        <f t="shared" si="165"/>
        <v>photography</v>
      </c>
      <c r="R1759" t="str">
        <f t="shared" si="166"/>
        <v>photobooks</v>
      </c>
      <c r="S1759" s="10">
        <f t="shared" si="167"/>
        <v>42733.827349537038</v>
      </c>
      <c r="T1759" s="10">
        <f t="shared" si="168"/>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3"/>
        <v>1.147</v>
      </c>
      <c r="P1760" s="6">
        <f t="shared" si="164"/>
        <v>42.481481481481481</v>
      </c>
      <c r="Q1760" t="str">
        <f t="shared" si="165"/>
        <v>photography</v>
      </c>
      <c r="R1760" t="str">
        <f t="shared" si="166"/>
        <v>photobooks</v>
      </c>
      <c r="S1760" s="10">
        <f t="shared" si="167"/>
        <v>42505.955925925926</v>
      </c>
      <c r="T1760" s="10">
        <f t="shared" si="168"/>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3"/>
        <v>1.0660000000000001</v>
      </c>
      <c r="P1761" s="6">
        <f t="shared" si="164"/>
        <v>108.77551020408163</v>
      </c>
      <c r="Q1761" t="str">
        <f t="shared" si="165"/>
        <v>photography</v>
      </c>
      <c r="R1761" t="str">
        <f t="shared" si="166"/>
        <v>photobooks</v>
      </c>
      <c r="S1761" s="10">
        <f t="shared" si="167"/>
        <v>42068.829039351855</v>
      </c>
      <c r="T1761" s="10">
        <f t="shared" si="168"/>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3"/>
        <v>1.6544000000000001</v>
      </c>
      <c r="P1762" s="6">
        <f t="shared" si="164"/>
        <v>81.098039215686271</v>
      </c>
      <c r="Q1762" t="str">
        <f t="shared" si="165"/>
        <v>photography</v>
      </c>
      <c r="R1762" t="str">
        <f t="shared" si="166"/>
        <v>photobooks</v>
      </c>
      <c r="S1762" s="10">
        <f t="shared" si="167"/>
        <v>42405.67260416667</v>
      </c>
      <c r="T1762" s="10">
        <f t="shared" si="168"/>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3"/>
        <v>1.55</v>
      </c>
      <c r="P1763" s="6">
        <f t="shared" si="164"/>
        <v>51.666666666666664</v>
      </c>
      <c r="Q1763" t="str">
        <f t="shared" si="165"/>
        <v>photography</v>
      </c>
      <c r="R1763" t="str">
        <f t="shared" si="166"/>
        <v>photobooks</v>
      </c>
      <c r="S1763" s="10">
        <f t="shared" si="167"/>
        <v>42209.567824074074</v>
      </c>
      <c r="T1763" s="10">
        <f t="shared" si="168"/>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3"/>
        <v>8.85</v>
      </c>
      <c r="P1764" s="6">
        <f t="shared" si="164"/>
        <v>35.4</v>
      </c>
      <c r="Q1764" t="str">
        <f t="shared" si="165"/>
        <v>photography</v>
      </c>
      <c r="R1764" t="str">
        <f t="shared" si="166"/>
        <v>photobooks</v>
      </c>
      <c r="S1764" s="10">
        <f t="shared" si="167"/>
        <v>42410.982002314813</v>
      </c>
      <c r="T1764" s="10">
        <f t="shared" si="168"/>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3"/>
        <v>1.0190833333333333</v>
      </c>
      <c r="P1765" s="6">
        <f t="shared" si="164"/>
        <v>103.63559322033899</v>
      </c>
      <c r="Q1765" t="str">
        <f t="shared" si="165"/>
        <v>photography</v>
      </c>
      <c r="R1765" t="str">
        <f t="shared" si="166"/>
        <v>photobooks</v>
      </c>
      <c r="S1765" s="10">
        <f t="shared" si="167"/>
        <v>42636.868518518517</v>
      </c>
      <c r="T1765" s="10">
        <f t="shared" si="168"/>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3"/>
        <v>0.19600000000000001</v>
      </c>
      <c r="P1766" s="6">
        <f t="shared" si="164"/>
        <v>55.282051282051285</v>
      </c>
      <c r="Q1766" t="str">
        <f t="shared" si="165"/>
        <v>photography</v>
      </c>
      <c r="R1766" t="str">
        <f t="shared" si="166"/>
        <v>photobooks</v>
      </c>
      <c r="S1766" s="10">
        <f t="shared" si="167"/>
        <v>41825.485868055555</v>
      </c>
      <c r="T1766" s="10">
        <f t="shared" si="168"/>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3"/>
        <v>0.59467839999999994</v>
      </c>
      <c r="P1767" s="6">
        <f t="shared" si="164"/>
        <v>72.16970873786407</v>
      </c>
      <c r="Q1767" t="str">
        <f t="shared" si="165"/>
        <v>photography</v>
      </c>
      <c r="R1767" t="str">
        <f t="shared" si="166"/>
        <v>photobooks</v>
      </c>
      <c r="S1767" s="10">
        <f t="shared" si="167"/>
        <v>41834.980462962965</v>
      </c>
      <c r="T1767" s="10">
        <f t="shared" si="168"/>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3"/>
        <v>0</v>
      </c>
      <c r="P1768" s="6">
        <f t="shared" si="164"/>
        <v>0</v>
      </c>
      <c r="Q1768" t="str">
        <f t="shared" si="165"/>
        <v>photography</v>
      </c>
      <c r="R1768" t="str">
        <f t="shared" si="166"/>
        <v>photobooks</v>
      </c>
      <c r="S1768" s="10">
        <f t="shared" si="167"/>
        <v>41855.859814814816</v>
      </c>
      <c r="T1768" s="10">
        <f t="shared" si="168"/>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3"/>
        <v>0.4572</v>
      </c>
      <c r="P1769" s="6">
        <f t="shared" si="164"/>
        <v>58.615384615384613</v>
      </c>
      <c r="Q1769" t="str">
        <f t="shared" si="165"/>
        <v>photography</v>
      </c>
      <c r="R1769" t="str">
        <f t="shared" si="166"/>
        <v>photobooks</v>
      </c>
      <c r="S1769" s="10">
        <f t="shared" si="167"/>
        <v>41824.658379629633</v>
      </c>
      <c r="T1769" s="10">
        <f t="shared" si="168"/>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3"/>
        <v>3.7400000000000003E-2</v>
      </c>
      <c r="P1770" s="6">
        <f t="shared" si="164"/>
        <v>12.466666666666667</v>
      </c>
      <c r="Q1770" t="str">
        <f t="shared" si="165"/>
        <v>photography</v>
      </c>
      <c r="R1770" t="str">
        <f t="shared" si="166"/>
        <v>photobooks</v>
      </c>
      <c r="S1770" s="10">
        <f t="shared" si="167"/>
        <v>41849.560694444444</v>
      </c>
      <c r="T1770" s="10">
        <f t="shared" si="168"/>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3"/>
        <v>2.7025E-2</v>
      </c>
      <c r="P1771" s="6">
        <f t="shared" si="164"/>
        <v>49.136363636363633</v>
      </c>
      <c r="Q1771" t="str">
        <f t="shared" si="165"/>
        <v>photography</v>
      </c>
      <c r="R1771" t="str">
        <f t="shared" si="166"/>
        <v>photobooks</v>
      </c>
      <c r="S1771" s="10">
        <f t="shared" si="167"/>
        <v>41987.818969907406</v>
      </c>
      <c r="T1771" s="10">
        <f t="shared" si="168"/>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3"/>
        <v>0.56514285714285717</v>
      </c>
      <c r="P1772" s="6">
        <f t="shared" si="164"/>
        <v>150.5</v>
      </c>
      <c r="Q1772" t="str">
        <f t="shared" si="165"/>
        <v>photography</v>
      </c>
      <c r="R1772" t="str">
        <f t="shared" si="166"/>
        <v>photobooks</v>
      </c>
      <c r="S1772" s="10">
        <f t="shared" si="167"/>
        <v>41891.780023148152</v>
      </c>
      <c r="T1772" s="10">
        <f t="shared" si="168"/>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3"/>
        <v>0.21309523809523809</v>
      </c>
      <c r="P1773" s="6">
        <f t="shared" si="164"/>
        <v>35.799999999999997</v>
      </c>
      <c r="Q1773" t="str">
        <f t="shared" si="165"/>
        <v>photography</v>
      </c>
      <c r="R1773" t="str">
        <f t="shared" si="166"/>
        <v>photobooks</v>
      </c>
      <c r="S1773" s="10">
        <f t="shared" si="167"/>
        <v>41905.979629629634</v>
      </c>
      <c r="T1773" s="10">
        <f t="shared" si="168"/>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3"/>
        <v>0.156</v>
      </c>
      <c r="P1774" s="6">
        <f t="shared" si="164"/>
        <v>45.157894736842103</v>
      </c>
      <c r="Q1774" t="str">
        <f t="shared" si="165"/>
        <v>photography</v>
      </c>
      <c r="R1774" t="str">
        <f t="shared" si="166"/>
        <v>photobooks</v>
      </c>
      <c r="S1774" s="10">
        <f t="shared" si="167"/>
        <v>41766.718009259261</v>
      </c>
      <c r="T1774" s="10">
        <f t="shared" si="168"/>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3"/>
        <v>6.2566666666666673E-2</v>
      </c>
      <c r="P1775" s="6">
        <f t="shared" si="164"/>
        <v>98.78947368421052</v>
      </c>
      <c r="Q1775" t="str">
        <f t="shared" si="165"/>
        <v>photography</v>
      </c>
      <c r="R1775" t="str">
        <f t="shared" si="166"/>
        <v>photobooks</v>
      </c>
      <c r="S1775" s="10">
        <f t="shared" si="167"/>
        <v>41978.760393518518</v>
      </c>
      <c r="T1775" s="10">
        <f t="shared" si="168"/>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3"/>
        <v>0.4592</v>
      </c>
      <c r="P1776" s="6">
        <f t="shared" si="164"/>
        <v>88.307692307692307</v>
      </c>
      <c r="Q1776" t="str">
        <f t="shared" si="165"/>
        <v>photography</v>
      </c>
      <c r="R1776" t="str">
        <f t="shared" si="166"/>
        <v>photobooks</v>
      </c>
      <c r="S1776" s="10">
        <f t="shared" si="167"/>
        <v>41930.218657407408</v>
      </c>
      <c r="T1776" s="10">
        <f t="shared" si="168"/>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3"/>
        <v>0.65101538461538466</v>
      </c>
      <c r="P1777" s="6">
        <f t="shared" si="164"/>
        <v>170.62903225806451</v>
      </c>
      <c r="Q1777" t="str">
        <f t="shared" si="165"/>
        <v>photography</v>
      </c>
      <c r="R1777" t="str">
        <f t="shared" si="166"/>
        <v>photobooks</v>
      </c>
      <c r="S1777" s="10">
        <f t="shared" si="167"/>
        <v>41891.976388888892</v>
      </c>
      <c r="T1777" s="10">
        <f t="shared" si="168"/>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3"/>
        <v>6.7000000000000004E-2</v>
      </c>
      <c r="P1778" s="6">
        <f t="shared" si="164"/>
        <v>83.75</v>
      </c>
      <c r="Q1778" t="str">
        <f t="shared" si="165"/>
        <v>photography</v>
      </c>
      <c r="R1778" t="str">
        <f t="shared" si="166"/>
        <v>photobooks</v>
      </c>
      <c r="S1778" s="10">
        <f t="shared" si="167"/>
        <v>41905.95684027778</v>
      </c>
      <c r="T1778" s="10">
        <f t="shared" si="168"/>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3"/>
        <v>0.135625</v>
      </c>
      <c r="P1779" s="6">
        <f t="shared" si="164"/>
        <v>65.099999999999994</v>
      </c>
      <c r="Q1779" t="str">
        <f t="shared" si="165"/>
        <v>photography</v>
      </c>
      <c r="R1779" t="str">
        <f t="shared" si="166"/>
        <v>photobooks</v>
      </c>
      <c r="S1779" s="10">
        <f t="shared" si="167"/>
        <v>42025.357094907406</v>
      </c>
      <c r="T1779" s="10">
        <f t="shared" si="168"/>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3"/>
        <v>1.9900000000000001E-2</v>
      </c>
      <c r="P1780" s="6">
        <f t="shared" si="164"/>
        <v>66.333333333333329</v>
      </c>
      <c r="Q1780" t="str">
        <f t="shared" si="165"/>
        <v>photography</v>
      </c>
      <c r="R1780" t="str">
        <f t="shared" si="166"/>
        <v>photobooks</v>
      </c>
      <c r="S1780" s="10">
        <f t="shared" si="167"/>
        <v>42045.86336805555</v>
      </c>
      <c r="T1780" s="10">
        <f t="shared" si="168"/>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3"/>
        <v>0.36236363636363639</v>
      </c>
      <c r="P1781" s="6">
        <f t="shared" si="164"/>
        <v>104.89473684210526</v>
      </c>
      <c r="Q1781" t="str">
        <f t="shared" si="165"/>
        <v>photography</v>
      </c>
      <c r="R1781" t="str">
        <f t="shared" si="166"/>
        <v>photobooks</v>
      </c>
      <c r="S1781" s="10">
        <f t="shared" si="167"/>
        <v>42585.691898148143</v>
      </c>
      <c r="T1781" s="10">
        <f t="shared" si="168"/>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3"/>
        <v>0.39743333333333336</v>
      </c>
      <c r="P1782" s="6">
        <f t="shared" si="164"/>
        <v>78.440789473684205</v>
      </c>
      <c r="Q1782" t="str">
        <f t="shared" si="165"/>
        <v>photography</v>
      </c>
      <c r="R1782" t="str">
        <f t="shared" si="166"/>
        <v>photobooks</v>
      </c>
      <c r="S1782" s="10">
        <f t="shared" si="167"/>
        <v>42493.600810185191</v>
      </c>
      <c r="T1782" s="10">
        <f t="shared" si="168"/>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3"/>
        <v>0.25763636363636366</v>
      </c>
      <c r="P1783" s="6">
        <f t="shared" si="164"/>
        <v>59.041666666666664</v>
      </c>
      <c r="Q1783" t="str">
        <f t="shared" si="165"/>
        <v>photography</v>
      </c>
      <c r="R1783" t="str">
        <f t="shared" si="166"/>
        <v>photobooks</v>
      </c>
      <c r="S1783" s="10">
        <f t="shared" si="167"/>
        <v>42597.617418981477</v>
      </c>
      <c r="T1783" s="10">
        <f t="shared" si="168"/>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3"/>
        <v>0.15491428571428573</v>
      </c>
      <c r="P1784" s="6">
        <f t="shared" si="164"/>
        <v>71.34210526315789</v>
      </c>
      <c r="Q1784" t="str">
        <f t="shared" si="165"/>
        <v>photography</v>
      </c>
      <c r="R1784" t="str">
        <f t="shared" si="166"/>
        <v>photobooks</v>
      </c>
      <c r="S1784" s="10">
        <f t="shared" si="167"/>
        <v>42388.575104166666</v>
      </c>
      <c r="T1784" s="10">
        <f t="shared" si="168"/>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3"/>
        <v>0.236925</v>
      </c>
      <c r="P1785" s="6">
        <f t="shared" si="164"/>
        <v>51.227027027027027</v>
      </c>
      <c r="Q1785" t="str">
        <f t="shared" si="165"/>
        <v>photography</v>
      </c>
      <c r="R1785" t="str">
        <f t="shared" si="166"/>
        <v>photobooks</v>
      </c>
      <c r="S1785" s="10">
        <f t="shared" si="167"/>
        <v>42115.949976851851</v>
      </c>
      <c r="T1785" s="10">
        <f t="shared" si="168"/>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3"/>
        <v>0.39760000000000001</v>
      </c>
      <c r="P1786" s="6">
        <f t="shared" si="164"/>
        <v>60.242424242424242</v>
      </c>
      <c r="Q1786" t="str">
        <f t="shared" si="165"/>
        <v>photography</v>
      </c>
      <c r="R1786" t="str">
        <f t="shared" si="166"/>
        <v>photobooks</v>
      </c>
      <c r="S1786" s="10">
        <f t="shared" si="167"/>
        <v>42003.655555555553</v>
      </c>
      <c r="T1786" s="10">
        <f t="shared" si="168"/>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3"/>
        <v>0.20220833333333332</v>
      </c>
      <c r="P1787" s="6">
        <f t="shared" si="164"/>
        <v>44.935185185185183</v>
      </c>
      <c r="Q1787" t="str">
        <f t="shared" si="165"/>
        <v>photography</v>
      </c>
      <c r="R1787" t="str">
        <f t="shared" si="166"/>
        <v>photobooks</v>
      </c>
      <c r="S1787" s="10">
        <f t="shared" si="167"/>
        <v>41897.134895833333</v>
      </c>
      <c r="T1787" s="10">
        <f t="shared" si="168"/>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3"/>
        <v>0.47631578947368419</v>
      </c>
      <c r="P1788" s="6">
        <f t="shared" si="164"/>
        <v>31.206896551724139</v>
      </c>
      <c r="Q1788" t="str">
        <f t="shared" si="165"/>
        <v>photography</v>
      </c>
      <c r="R1788" t="str">
        <f t="shared" si="166"/>
        <v>photobooks</v>
      </c>
      <c r="S1788" s="10">
        <f t="shared" si="167"/>
        <v>41958.550659722227</v>
      </c>
      <c r="T1788" s="10">
        <f t="shared" si="168"/>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3"/>
        <v>0.15329999999999999</v>
      </c>
      <c r="P1789" s="6">
        <f t="shared" si="164"/>
        <v>63.875</v>
      </c>
      <c r="Q1789" t="str">
        <f t="shared" si="165"/>
        <v>photography</v>
      </c>
      <c r="R1789" t="str">
        <f t="shared" si="166"/>
        <v>photobooks</v>
      </c>
      <c r="S1789" s="10">
        <f t="shared" si="167"/>
        <v>42068.65552083333</v>
      </c>
      <c r="T1789" s="10">
        <f t="shared" si="168"/>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3"/>
        <v>1.3818181818181818E-2</v>
      </c>
      <c r="P1790" s="6">
        <f t="shared" si="164"/>
        <v>19</v>
      </c>
      <c r="Q1790" t="str">
        <f t="shared" si="165"/>
        <v>photography</v>
      </c>
      <c r="R1790" t="str">
        <f t="shared" si="166"/>
        <v>photobooks</v>
      </c>
      <c r="S1790" s="10">
        <f t="shared" si="167"/>
        <v>41913.94840277778</v>
      </c>
      <c r="T1790" s="10">
        <f t="shared" si="168"/>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3"/>
        <v>5.0000000000000001E-3</v>
      </c>
      <c r="P1791" s="6">
        <f t="shared" si="164"/>
        <v>10</v>
      </c>
      <c r="Q1791" t="str">
        <f t="shared" si="165"/>
        <v>photography</v>
      </c>
      <c r="R1791" t="str">
        <f t="shared" si="166"/>
        <v>photobooks</v>
      </c>
      <c r="S1791" s="10">
        <f t="shared" si="167"/>
        <v>41956.250034722223</v>
      </c>
      <c r="T1791" s="10">
        <f t="shared" si="168"/>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3"/>
        <v>4.9575757575757579E-2</v>
      </c>
      <c r="P1792" s="6">
        <f t="shared" si="164"/>
        <v>109.06666666666666</v>
      </c>
      <c r="Q1792" t="str">
        <f t="shared" si="165"/>
        <v>photography</v>
      </c>
      <c r="R1792" t="str">
        <f t="shared" si="166"/>
        <v>photobooks</v>
      </c>
      <c r="S1792" s="10">
        <f t="shared" si="167"/>
        <v>42010.674513888895</v>
      </c>
      <c r="T1792" s="10">
        <f t="shared" si="168"/>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3"/>
        <v>3.5666666666666666E-2</v>
      </c>
      <c r="P1793" s="6">
        <f t="shared" si="164"/>
        <v>26.75</v>
      </c>
      <c r="Q1793" t="str">
        <f t="shared" si="165"/>
        <v>photography</v>
      </c>
      <c r="R1793" t="str">
        <f t="shared" si="166"/>
        <v>photobooks</v>
      </c>
      <c r="S1793" s="10">
        <f t="shared" si="167"/>
        <v>41973.740335648152</v>
      </c>
      <c r="T1793" s="10">
        <f t="shared" si="168"/>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3"/>
        <v>0.61124000000000001</v>
      </c>
      <c r="P1794" s="6">
        <f t="shared" si="164"/>
        <v>109.93525179856115</v>
      </c>
      <c r="Q1794" t="str">
        <f t="shared" si="165"/>
        <v>photography</v>
      </c>
      <c r="R1794" t="str">
        <f t="shared" si="166"/>
        <v>photobooks</v>
      </c>
      <c r="S1794" s="10">
        <f t="shared" si="167"/>
        <v>42189.031041666662</v>
      </c>
      <c r="T1794" s="10">
        <f t="shared" si="168"/>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9">E1795/D1795</f>
        <v>1.3333333333333334E-2</v>
      </c>
      <c r="P1795" s="6">
        <f t="shared" ref="P1795:P1858" si="170">IFERROR(E1795/L1795,0)</f>
        <v>20</v>
      </c>
      <c r="Q1795" t="str">
        <f t="shared" ref="Q1795:Q1858" si="171">LEFT(N1795,SEARCH("/",N1795)-1)</f>
        <v>photography</v>
      </c>
      <c r="R1795" t="str">
        <f t="shared" ref="R1795:R1858" si="172">RIGHT(N1795,LEN(N1795)-SEARCH("/",N1795))</f>
        <v>photobooks</v>
      </c>
      <c r="S1795" s="10">
        <f t="shared" ref="S1795:S1858" si="173">(((J1795/60)/60)/24+DATE(1970,1,1))</f>
        <v>41940.89166666667</v>
      </c>
      <c r="T1795" s="10">
        <f t="shared" ref="T1795:T1858" si="174">(((I1795/60)/60)/24+DATE(1970,1,1))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9"/>
        <v>0.11077777777777778</v>
      </c>
      <c r="P1796" s="6">
        <f t="shared" si="170"/>
        <v>55.388888888888886</v>
      </c>
      <c r="Q1796" t="str">
        <f t="shared" si="171"/>
        <v>photography</v>
      </c>
      <c r="R1796" t="str">
        <f t="shared" si="172"/>
        <v>photobooks</v>
      </c>
      <c r="S1796" s="10">
        <f t="shared" si="173"/>
        <v>42011.551180555558</v>
      </c>
      <c r="T1796" s="10">
        <f t="shared" si="174"/>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9"/>
        <v>0.38735714285714284</v>
      </c>
      <c r="P1797" s="6">
        <f t="shared" si="170"/>
        <v>133.90123456790124</v>
      </c>
      <c r="Q1797" t="str">
        <f t="shared" si="171"/>
        <v>photography</v>
      </c>
      <c r="R1797" t="str">
        <f t="shared" si="172"/>
        <v>photobooks</v>
      </c>
      <c r="S1797" s="10">
        <f t="shared" si="173"/>
        <v>42628.288668981477</v>
      </c>
      <c r="T1797" s="10">
        <f t="shared" si="174"/>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9"/>
        <v>0.22052631578947368</v>
      </c>
      <c r="P1798" s="6">
        <f t="shared" si="170"/>
        <v>48.720930232558139</v>
      </c>
      <c r="Q1798" t="str">
        <f t="shared" si="171"/>
        <v>photography</v>
      </c>
      <c r="R1798" t="str">
        <f t="shared" si="172"/>
        <v>photobooks</v>
      </c>
      <c r="S1798" s="10">
        <f t="shared" si="173"/>
        <v>42515.439421296294</v>
      </c>
      <c r="T1798" s="10">
        <f t="shared" si="174"/>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9"/>
        <v>0.67549999999999999</v>
      </c>
      <c r="P1799" s="6">
        <f t="shared" si="170"/>
        <v>48.25</v>
      </c>
      <c r="Q1799" t="str">
        <f t="shared" si="171"/>
        <v>photography</v>
      </c>
      <c r="R1799" t="str">
        <f t="shared" si="172"/>
        <v>photobooks</v>
      </c>
      <c r="S1799" s="10">
        <f t="shared" si="173"/>
        <v>42689.56931712963</v>
      </c>
      <c r="T1799" s="10">
        <f t="shared" si="174"/>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9"/>
        <v>0.136375</v>
      </c>
      <c r="P1800" s="6">
        <f t="shared" si="170"/>
        <v>58.972972972972975</v>
      </c>
      <c r="Q1800" t="str">
        <f t="shared" si="171"/>
        <v>photography</v>
      </c>
      <c r="R1800" t="str">
        <f t="shared" si="172"/>
        <v>photobooks</v>
      </c>
      <c r="S1800" s="10">
        <f t="shared" si="173"/>
        <v>42344.32677083333</v>
      </c>
      <c r="T1800" s="10">
        <f t="shared" si="174"/>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9"/>
        <v>1.7457500000000001E-2</v>
      </c>
      <c r="P1801" s="6">
        <f t="shared" si="170"/>
        <v>11.638333333333334</v>
      </c>
      <c r="Q1801" t="str">
        <f t="shared" si="171"/>
        <v>photography</v>
      </c>
      <c r="R1801" t="str">
        <f t="shared" si="172"/>
        <v>photobooks</v>
      </c>
      <c r="S1801" s="10">
        <f t="shared" si="173"/>
        <v>41934.842685185184</v>
      </c>
      <c r="T1801" s="10">
        <f t="shared" si="174"/>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9"/>
        <v>0.20449632511889321</v>
      </c>
      <c r="P1802" s="6">
        <f t="shared" si="170"/>
        <v>83.716814159292042</v>
      </c>
      <c r="Q1802" t="str">
        <f t="shared" si="171"/>
        <v>photography</v>
      </c>
      <c r="R1802" t="str">
        <f t="shared" si="172"/>
        <v>photobooks</v>
      </c>
      <c r="S1802" s="10">
        <f t="shared" si="173"/>
        <v>42623.606134259258</v>
      </c>
      <c r="T1802" s="10">
        <f t="shared" si="174"/>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9"/>
        <v>0.13852941176470587</v>
      </c>
      <c r="P1803" s="6">
        <f t="shared" si="170"/>
        <v>63.648648648648646</v>
      </c>
      <c r="Q1803" t="str">
        <f t="shared" si="171"/>
        <v>photography</v>
      </c>
      <c r="R1803" t="str">
        <f t="shared" si="172"/>
        <v>photobooks</v>
      </c>
      <c r="S1803" s="10">
        <f t="shared" si="173"/>
        <v>42321.660509259258</v>
      </c>
      <c r="T1803" s="10">
        <f t="shared" si="174"/>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9"/>
        <v>0.48485714285714288</v>
      </c>
      <c r="P1804" s="6">
        <f t="shared" si="170"/>
        <v>94.277777777777771</v>
      </c>
      <c r="Q1804" t="str">
        <f t="shared" si="171"/>
        <v>photography</v>
      </c>
      <c r="R1804" t="str">
        <f t="shared" si="172"/>
        <v>photobooks</v>
      </c>
      <c r="S1804" s="10">
        <f t="shared" si="173"/>
        <v>42159.47256944445</v>
      </c>
      <c r="T1804" s="10">
        <f t="shared" si="174"/>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9"/>
        <v>0.308</v>
      </c>
      <c r="P1805" s="6">
        <f t="shared" si="170"/>
        <v>71.86666666666666</v>
      </c>
      <c r="Q1805" t="str">
        <f t="shared" si="171"/>
        <v>photography</v>
      </c>
      <c r="R1805" t="str">
        <f t="shared" si="172"/>
        <v>photobooks</v>
      </c>
      <c r="S1805" s="10">
        <f t="shared" si="173"/>
        <v>42018.071550925932</v>
      </c>
      <c r="T1805" s="10">
        <f t="shared" si="174"/>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9"/>
        <v>0.35174193548387095</v>
      </c>
      <c r="P1806" s="6">
        <f t="shared" si="170"/>
        <v>104.84615384615384</v>
      </c>
      <c r="Q1806" t="str">
        <f t="shared" si="171"/>
        <v>photography</v>
      </c>
      <c r="R1806" t="str">
        <f t="shared" si="172"/>
        <v>photobooks</v>
      </c>
      <c r="S1806" s="10">
        <f t="shared" si="173"/>
        <v>42282.678287037037</v>
      </c>
      <c r="T1806" s="10">
        <f t="shared" si="174"/>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9"/>
        <v>0.36404444444444445</v>
      </c>
      <c r="P1807" s="6">
        <f t="shared" si="170"/>
        <v>67.139344262295083</v>
      </c>
      <c r="Q1807" t="str">
        <f t="shared" si="171"/>
        <v>photography</v>
      </c>
      <c r="R1807" t="str">
        <f t="shared" si="172"/>
        <v>photobooks</v>
      </c>
      <c r="S1807" s="10">
        <f t="shared" si="173"/>
        <v>42247.803912037038</v>
      </c>
      <c r="T1807" s="10">
        <f t="shared" si="174"/>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9"/>
        <v>2.955E-2</v>
      </c>
      <c r="P1808" s="6">
        <f t="shared" si="170"/>
        <v>73.875</v>
      </c>
      <c r="Q1808" t="str">
        <f t="shared" si="171"/>
        <v>photography</v>
      </c>
      <c r="R1808" t="str">
        <f t="shared" si="172"/>
        <v>photobooks</v>
      </c>
      <c r="S1808" s="10">
        <f t="shared" si="173"/>
        <v>41877.638298611113</v>
      </c>
      <c r="T1808" s="10">
        <f t="shared" si="174"/>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9"/>
        <v>0.1106</v>
      </c>
      <c r="P1809" s="6">
        <f t="shared" si="170"/>
        <v>69.125</v>
      </c>
      <c r="Q1809" t="str">
        <f t="shared" si="171"/>
        <v>photography</v>
      </c>
      <c r="R1809" t="str">
        <f t="shared" si="172"/>
        <v>photobooks</v>
      </c>
      <c r="S1809" s="10">
        <f t="shared" si="173"/>
        <v>41880.068437499998</v>
      </c>
      <c r="T1809" s="10">
        <f t="shared" si="174"/>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9"/>
        <v>0.41407142857142859</v>
      </c>
      <c r="P1810" s="6">
        <f t="shared" si="170"/>
        <v>120.77083333333333</v>
      </c>
      <c r="Q1810" t="str">
        <f t="shared" si="171"/>
        <v>photography</v>
      </c>
      <c r="R1810" t="str">
        <f t="shared" si="172"/>
        <v>photobooks</v>
      </c>
      <c r="S1810" s="10">
        <f t="shared" si="173"/>
        <v>42742.680902777778</v>
      </c>
      <c r="T1810" s="10">
        <f t="shared" si="174"/>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9"/>
        <v>0.10857142857142857</v>
      </c>
      <c r="P1811" s="6">
        <f t="shared" si="170"/>
        <v>42.222222222222221</v>
      </c>
      <c r="Q1811" t="str">
        <f t="shared" si="171"/>
        <v>photography</v>
      </c>
      <c r="R1811" t="str">
        <f t="shared" si="172"/>
        <v>photobooks</v>
      </c>
      <c r="S1811" s="10">
        <f t="shared" si="173"/>
        <v>42029.907858796301</v>
      </c>
      <c r="T1811" s="10">
        <f t="shared" si="174"/>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9"/>
        <v>3.3333333333333333E-2</v>
      </c>
      <c r="P1812" s="6">
        <f t="shared" si="170"/>
        <v>7.5</v>
      </c>
      <c r="Q1812" t="str">
        <f t="shared" si="171"/>
        <v>photography</v>
      </c>
      <c r="R1812" t="str">
        <f t="shared" si="172"/>
        <v>photobooks</v>
      </c>
      <c r="S1812" s="10">
        <f t="shared" si="173"/>
        <v>41860.91002314815</v>
      </c>
      <c r="T1812" s="10">
        <f t="shared" si="174"/>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9"/>
        <v>7.407407407407407E-4</v>
      </c>
      <c r="P1813" s="6">
        <f t="shared" si="170"/>
        <v>1.5384615384615385</v>
      </c>
      <c r="Q1813" t="str">
        <f t="shared" si="171"/>
        <v>photography</v>
      </c>
      <c r="R1813" t="str">
        <f t="shared" si="172"/>
        <v>photobooks</v>
      </c>
      <c r="S1813" s="10">
        <f t="shared" si="173"/>
        <v>41876.433680555558</v>
      </c>
      <c r="T1813" s="10">
        <f t="shared" si="174"/>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9"/>
        <v>0.13307692307692306</v>
      </c>
      <c r="P1814" s="6">
        <f t="shared" si="170"/>
        <v>37.608695652173914</v>
      </c>
      <c r="Q1814" t="str">
        <f t="shared" si="171"/>
        <v>photography</v>
      </c>
      <c r="R1814" t="str">
        <f t="shared" si="172"/>
        <v>photobooks</v>
      </c>
      <c r="S1814" s="10">
        <f t="shared" si="173"/>
        <v>42524.318703703699</v>
      </c>
      <c r="T1814" s="10">
        <f t="shared" si="174"/>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9"/>
        <v>0</v>
      </c>
      <c r="P1815" s="6">
        <f t="shared" si="170"/>
        <v>0</v>
      </c>
      <c r="Q1815" t="str">
        <f t="shared" si="171"/>
        <v>photography</v>
      </c>
      <c r="R1815" t="str">
        <f t="shared" si="172"/>
        <v>photobooks</v>
      </c>
      <c r="S1815" s="10">
        <f t="shared" si="173"/>
        <v>41829.889027777775</v>
      </c>
      <c r="T1815" s="10">
        <f t="shared" si="174"/>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9"/>
        <v>0.49183333333333334</v>
      </c>
      <c r="P1816" s="6">
        <f t="shared" si="170"/>
        <v>42.157142857142858</v>
      </c>
      <c r="Q1816" t="str">
        <f t="shared" si="171"/>
        <v>photography</v>
      </c>
      <c r="R1816" t="str">
        <f t="shared" si="172"/>
        <v>photobooks</v>
      </c>
      <c r="S1816" s="10">
        <f t="shared" si="173"/>
        <v>42033.314074074078</v>
      </c>
      <c r="T1816" s="10">
        <f t="shared" si="174"/>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9"/>
        <v>0</v>
      </c>
      <c r="P1817" s="6">
        <f t="shared" si="170"/>
        <v>0</v>
      </c>
      <c r="Q1817" t="str">
        <f t="shared" si="171"/>
        <v>photography</v>
      </c>
      <c r="R1817" t="str">
        <f t="shared" si="172"/>
        <v>photobooks</v>
      </c>
      <c r="S1817" s="10">
        <f t="shared" si="173"/>
        <v>42172.906678240746</v>
      </c>
      <c r="T1817" s="10">
        <f t="shared" si="174"/>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9"/>
        <v>2.036E-2</v>
      </c>
      <c r="P1818" s="6">
        <f t="shared" si="170"/>
        <v>84.833333333333329</v>
      </c>
      <c r="Q1818" t="str">
        <f t="shared" si="171"/>
        <v>photography</v>
      </c>
      <c r="R1818" t="str">
        <f t="shared" si="172"/>
        <v>photobooks</v>
      </c>
      <c r="S1818" s="10">
        <f t="shared" si="173"/>
        <v>42548.876192129625</v>
      </c>
      <c r="T1818" s="10">
        <f t="shared" si="174"/>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9"/>
        <v>0.52327777777777773</v>
      </c>
      <c r="P1819" s="6">
        <f t="shared" si="170"/>
        <v>94.19</v>
      </c>
      <c r="Q1819" t="str">
        <f t="shared" si="171"/>
        <v>photography</v>
      </c>
      <c r="R1819" t="str">
        <f t="shared" si="172"/>
        <v>photobooks</v>
      </c>
      <c r="S1819" s="10">
        <f t="shared" si="173"/>
        <v>42705.662118055552</v>
      </c>
      <c r="T1819" s="10">
        <f t="shared" si="174"/>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9"/>
        <v>0</v>
      </c>
      <c r="P1820" s="6">
        <f t="shared" si="170"/>
        <v>0</v>
      </c>
      <c r="Q1820" t="str">
        <f t="shared" si="171"/>
        <v>photography</v>
      </c>
      <c r="R1820" t="str">
        <f t="shared" si="172"/>
        <v>photobooks</v>
      </c>
      <c r="S1820" s="10">
        <f t="shared" si="173"/>
        <v>42067.234375</v>
      </c>
      <c r="T1820" s="10">
        <f t="shared" si="174"/>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9"/>
        <v>2.0833333333333332E-2</v>
      </c>
      <c r="P1821" s="6">
        <f t="shared" si="170"/>
        <v>6.25</v>
      </c>
      <c r="Q1821" t="str">
        <f t="shared" si="171"/>
        <v>photography</v>
      </c>
      <c r="R1821" t="str">
        <f t="shared" si="172"/>
        <v>photobooks</v>
      </c>
      <c r="S1821" s="10">
        <f t="shared" si="173"/>
        <v>41820.752268518518</v>
      </c>
      <c r="T1821" s="10">
        <f t="shared" si="174"/>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9"/>
        <v>6.565384615384616E-2</v>
      </c>
      <c r="P1822" s="6">
        <f t="shared" si="170"/>
        <v>213.375</v>
      </c>
      <c r="Q1822" t="str">
        <f t="shared" si="171"/>
        <v>photography</v>
      </c>
      <c r="R1822" t="str">
        <f t="shared" si="172"/>
        <v>photobooks</v>
      </c>
      <c r="S1822" s="10">
        <f t="shared" si="173"/>
        <v>42065.084375000006</v>
      </c>
      <c r="T1822" s="10">
        <f t="shared" si="174"/>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9"/>
        <v>1.3489</v>
      </c>
      <c r="P1823" s="6">
        <f t="shared" si="170"/>
        <v>59.162280701754383</v>
      </c>
      <c r="Q1823" t="str">
        <f t="shared" si="171"/>
        <v>music</v>
      </c>
      <c r="R1823" t="str">
        <f t="shared" si="172"/>
        <v>rock</v>
      </c>
      <c r="S1823" s="10">
        <f t="shared" si="173"/>
        <v>40926.319062499999</v>
      </c>
      <c r="T1823" s="10">
        <f t="shared" si="174"/>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9"/>
        <v>1</v>
      </c>
      <c r="P1824" s="6">
        <f t="shared" si="170"/>
        <v>27.272727272727273</v>
      </c>
      <c r="Q1824" t="str">
        <f t="shared" si="171"/>
        <v>music</v>
      </c>
      <c r="R1824" t="str">
        <f t="shared" si="172"/>
        <v>rock</v>
      </c>
      <c r="S1824" s="10">
        <f t="shared" si="173"/>
        <v>41634.797013888885</v>
      </c>
      <c r="T1824" s="10">
        <f t="shared" si="174"/>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9"/>
        <v>1.1585714285714286</v>
      </c>
      <c r="P1825" s="6">
        <f t="shared" si="170"/>
        <v>24.575757575757574</v>
      </c>
      <c r="Q1825" t="str">
        <f t="shared" si="171"/>
        <v>music</v>
      </c>
      <c r="R1825" t="str">
        <f t="shared" si="172"/>
        <v>rock</v>
      </c>
      <c r="S1825" s="10">
        <f t="shared" si="173"/>
        <v>41176.684907407405</v>
      </c>
      <c r="T1825" s="10">
        <f t="shared" si="174"/>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9"/>
        <v>1.0006666666666666</v>
      </c>
      <c r="P1826" s="6">
        <f t="shared" si="170"/>
        <v>75.05</v>
      </c>
      <c r="Q1826" t="str">
        <f t="shared" si="171"/>
        <v>music</v>
      </c>
      <c r="R1826" t="str">
        <f t="shared" si="172"/>
        <v>rock</v>
      </c>
      <c r="S1826" s="10">
        <f t="shared" si="173"/>
        <v>41626.916284722225</v>
      </c>
      <c r="T1826" s="10">
        <f t="shared" si="174"/>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9"/>
        <v>1.0505</v>
      </c>
      <c r="P1827" s="6">
        <f t="shared" si="170"/>
        <v>42.02</v>
      </c>
      <c r="Q1827" t="str">
        <f t="shared" si="171"/>
        <v>music</v>
      </c>
      <c r="R1827" t="str">
        <f t="shared" si="172"/>
        <v>rock</v>
      </c>
      <c r="S1827" s="10">
        <f t="shared" si="173"/>
        <v>41443.83452546296</v>
      </c>
      <c r="T1827" s="10">
        <f t="shared" si="174"/>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9"/>
        <v>1.01</v>
      </c>
      <c r="P1828" s="6">
        <f t="shared" si="170"/>
        <v>53.157894736842103</v>
      </c>
      <c r="Q1828" t="str">
        <f t="shared" si="171"/>
        <v>music</v>
      </c>
      <c r="R1828" t="str">
        <f t="shared" si="172"/>
        <v>rock</v>
      </c>
      <c r="S1828" s="10">
        <f t="shared" si="173"/>
        <v>41657.923807870371</v>
      </c>
      <c r="T1828" s="10">
        <f t="shared" si="174"/>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9"/>
        <v>1.0066250000000001</v>
      </c>
      <c r="P1829" s="6">
        <f t="shared" si="170"/>
        <v>83.885416666666671</v>
      </c>
      <c r="Q1829" t="str">
        <f t="shared" si="171"/>
        <v>music</v>
      </c>
      <c r="R1829" t="str">
        <f t="shared" si="172"/>
        <v>rock</v>
      </c>
      <c r="S1829" s="10">
        <f t="shared" si="173"/>
        <v>40555.325937499998</v>
      </c>
      <c r="T1829" s="10">
        <f t="shared" si="174"/>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9"/>
        <v>1.0016</v>
      </c>
      <c r="P1830" s="6">
        <f t="shared" si="170"/>
        <v>417.33333333333331</v>
      </c>
      <c r="Q1830" t="str">
        <f t="shared" si="171"/>
        <v>music</v>
      </c>
      <c r="R1830" t="str">
        <f t="shared" si="172"/>
        <v>rock</v>
      </c>
      <c r="S1830" s="10">
        <f t="shared" si="173"/>
        <v>41736.899652777778</v>
      </c>
      <c r="T1830" s="10">
        <f t="shared" si="174"/>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9"/>
        <v>1.6668333333333334</v>
      </c>
      <c r="P1831" s="6">
        <f t="shared" si="170"/>
        <v>75.765151515151516</v>
      </c>
      <c r="Q1831" t="str">
        <f t="shared" si="171"/>
        <v>music</v>
      </c>
      <c r="R1831" t="str">
        <f t="shared" si="172"/>
        <v>rock</v>
      </c>
      <c r="S1831" s="10">
        <f t="shared" si="173"/>
        <v>40516.087627314817</v>
      </c>
      <c r="T1831" s="10">
        <f t="shared" si="174"/>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9"/>
        <v>1.0153333333333334</v>
      </c>
      <c r="P1832" s="6">
        <f t="shared" si="170"/>
        <v>67.389380530973455</v>
      </c>
      <c r="Q1832" t="str">
        <f t="shared" si="171"/>
        <v>music</v>
      </c>
      <c r="R1832" t="str">
        <f t="shared" si="172"/>
        <v>rock</v>
      </c>
      <c r="S1832" s="10">
        <f t="shared" si="173"/>
        <v>41664.684108796297</v>
      </c>
      <c r="T1832" s="10">
        <f t="shared" si="174"/>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9"/>
        <v>1.03</v>
      </c>
      <c r="P1833" s="6">
        <f t="shared" si="170"/>
        <v>73.571428571428569</v>
      </c>
      <c r="Q1833" t="str">
        <f t="shared" si="171"/>
        <v>music</v>
      </c>
      <c r="R1833" t="str">
        <f t="shared" si="172"/>
        <v>rock</v>
      </c>
      <c r="S1833" s="10">
        <f t="shared" si="173"/>
        <v>41026.996099537035</v>
      </c>
      <c r="T1833" s="10">
        <f t="shared" si="174"/>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9"/>
        <v>1.4285714285714286</v>
      </c>
      <c r="P1834" s="6">
        <f t="shared" si="170"/>
        <v>25</v>
      </c>
      <c r="Q1834" t="str">
        <f t="shared" si="171"/>
        <v>music</v>
      </c>
      <c r="R1834" t="str">
        <f t="shared" si="172"/>
        <v>rock</v>
      </c>
      <c r="S1834" s="10">
        <f t="shared" si="173"/>
        <v>40576.539664351854</v>
      </c>
      <c r="T1834" s="10">
        <f t="shared" si="174"/>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9"/>
        <v>2.625</v>
      </c>
      <c r="P1835" s="6">
        <f t="shared" si="170"/>
        <v>42</v>
      </c>
      <c r="Q1835" t="str">
        <f t="shared" si="171"/>
        <v>music</v>
      </c>
      <c r="R1835" t="str">
        <f t="shared" si="172"/>
        <v>rock</v>
      </c>
      <c r="S1835" s="10">
        <f t="shared" si="173"/>
        <v>41303.044016203705</v>
      </c>
      <c r="T1835" s="10">
        <f t="shared" si="174"/>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9"/>
        <v>1.1805000000000001</v>
      </c>
      <c r="P1836" s="6">
        <f t="shared" si="170"/>
        <v>131.16666666666666</v>
      </c>
      <c r="Q1836" t="str">
        <f t="shared" si="171"/>
        <v>music</v>
      </c>
      <c r="R1836" t="str">
        <f t="shared" si="172"/>
        <v>rock</v>
      </c>
      <c r="S1836" s="10">
        <f t="shared" si="173"/>
        <v>41988.964062500003</v>
      </c>
      <c r="T1836" s="10">
        <f t="shared" si="174"/>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9"/>
        <v>1.04</v>
      </c>
      <c r="P1837" s="6">
        <f t="shared" si="170"/>
        <v>47.272727272727273</v>
      </c>
      <c r="Q1837" t="str">
        <f t="shared" si="171"/>
        <v>music</v>
      </c>
      <c r="R1837" t="str">
        <f t="shared" si="172"/>
        <v>rock</v>
      </c>
      <c r="S1837" s="10">
        <f t="shared" si="173"/>
        <v>42430.702210648145</v>
      </c>
      <c r="T1837" s="10">
        <f t="shared" si="174"/>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9"/>
        <v>2.0034000000000001</v>
      </c>
      <c r="P1838" s="6">
        <f t="shared" si="170"/>
        <v>182.12727272727273</v>
      </c>
      <c r="Q1838" t="str">
        <f t="shared" si="171"/>
        <v>music</v>
      </c>
      <c r="R1838" t="str">
        <f t="shared" si="172"/>
        <v>rock</v>
      </c>
      <c r="S1838" s="10">
        <f t="shared" si="173"/>
        <v>41305.809363425928</v>
      </c>
      <c r="T1838" s="10">
        <f t="shared" si="174"/>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9"/>
        <v>3.0683333333333334</v>
      </c>
      <c r="P1839" s="6">
        <f t="shared" si="170"/>
        <v>61.366666666666667</v>
      </c>
      <c r="Q1839" t="str">
        <f t="shared" si="171"/>
        <v>music</v>
      </c>
      <c r="R1839" t="str">
        <f t="shared" si="172"/>
        <v>rock</v>
      </c>
      <c r="S1839" s="10">
        <f t="shared" si="173"/>
        <v>40926.047858796301</v>
      </c>
      <c r="T1839" s="10">
        <f t="shared" si="174"/>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9"/>
        <v>1.00149</v>
      </c>
      <c r="P1840" s="6">
        <f t="shared" si="170"/>
        <v>35.767499999999998</v>
      </c>
      <c r="Q1840" t="str">
        <f t="shared" si="171"/>
        <v>music</v>
      </c>
      <c r="R1840" t="str">
        <f t="shared" si="172"/>
        <v>rock</v>
      </c>
      <c r="S1840" s="10">
        <f t="shared" si="173"/>
        <v>40788.786539351851</v>
      </c>
      <c r="T1840" s="10">
        <f t="shared" si="174"/>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9"/>
        <v>2.0529999999999999</v>
      </c>
      <c r="P1841" s="6">
        <f t="shared" si="170"/>
        <v>45.62222222222222</v>
      </c>
      <c r="Q1841" t="str">
        <f t="shared" si="171"/>
        <v>music</v>
      </c>
      <c r="R1841" t="str">
        <f t="shared" si="172"/>
        <v>rock</v>
      </c>
      <c r="S1841" s="10">
        <f t="shared" si="173"/>
        <v>42614.722013888888</v>
      </c>
      <c r="T1841" s="10">
        <f t="shared" si="174"/>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9"/>
        <v>1.0888888888888888</v>
      </c>
      <c r="P1842" s="6">
        <f t="shared" si="170"/>
        <v>75.384615384615387</v>
      </c>
      <c r="Q1842" t="str">
        <f t="shared" si="171"/>
        <v>music</v>
      </c>
      <c r="R1842" t="str">
        <f t="shared" si="172"/>
        <v>rock</v>
      </c>
      <c r="S1842" s="10">
        <f t="shared" si="173"/>
        <v>41382.096180555556</v>
      </c>
      <c r="T1842" s="10">
        <f t="shared" si="174"/>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9"/>
        <v>1.0175000000000001</v>
      </c>
      <c r="P1843" s="6">
        <f t="shared" si="170"/>
        <v>50.875</v>
      </c>
      <c r="Q1843" t="str">
        <f t="shared" si="171"/>
        <v>music</v>
      </c>
      <c r="R1843" t="str">
        <f t="shared" si="172"/>
        <v>rock</v>
      </c>
      <c r="S1843" s="10">
        <f t="shared" si="173"/>
        <v>41745.84542824074</v>
      </c>
      <c r="T1843" s="10">
        <f t="shared" si="174"/>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9"/>
        <v>1.2524999999999999</v>
      </c>
      <c r="P1844" s="6">
        <f t="shared" si="170"/>
        <v>119.28571428571429</v>
      </c>
      <c r="Q1844" t="str">
        <f t="shared" si="171"/>
        <v>music</v>
      </c>
      <c r="R1844" t="str">
        <f t="shared" si="172"/>
        <v>rock</v>
      </c>
      <c r="S1844" s="10">
        <f t="shared" si="173"/>
        <v>42031.631724537037</v>
      </c>
      <c r="T1844" s="10">
        <f t="shared" si="174"/>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9"/>
        <v>1.2400610000000001</v>
      </c>
      <c r="P1845" s="6">
        <f t="shared" si="170"/>
        <v>92.541865671641801</v>
      </c>
      <c r="Q1845" t="str">
        <f t="shared" si="171"/>
        <v>music</v>
      </c>
      <c r="R1845" t="str">
        <f t="shared" si="172"/>
        <v>rock</v>
      </c>
      <c r="S1845" s="10">
        <f t="shared" si="173"/>
        <v>40564.994837962964</v>
      </c>
      <c r="T1845" s="10">
        <f t="shared" si="174"/>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9"/>
        <v>1.014</v>
      </c>
      <c r="P1846" s="6">
        <f t="shared" si="170"/>
        <v>76.05</v>
      </c>
      <c r="Q1846" t="str">
        <f t="shared" si="171"/>
        <v>music</v>
      </c>
      <c r="R1846" t="str">
        <f t="shared" si="172"/>
        <v>rock</v>
      </c>
      <c r="S1846" s="10">
        <f t="shared" si="173"/>
        <v>40666.973541666666</v>
      </c>
      <c r="T1846" s="10">
        <f t="shared" si="174"/>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9"/>
        <v>1</v>
      </c>
      <c r="P1847" s="6">
        <f t="shared" si="170"/>
        <v>52.631578947368418</v>
      </c>
      <c r="Q1847" t="str">
        <f t="shared" si="171"/>
        <v>music</v>
      </c>
      <c r="R1847" t="str">
        <f t="shared" si="172"/>
        <v>rock</v>
      </c>
      <c r="S1847" s="10">
        <f t="shared" si="173"/>
        <v>42523.333310185189</v>
      </c>
      <c r="T1847" s="10">
        <f t="shared" si="174"/>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9"/>
        <v>1.3792666666666666</v>
      </c>
      <c r="P1848" s="6">
        <f t="shared" si="170"/>
        <v>98.990430622009569</v>
      </c>
      <c r="Q1848" t="str">
        <f t="shared" si="171"/>
        <v>music</v>
      </c>
      <c r="R1848" t="str">
        <f t="shared" si="172"/>
        <v>rock</v>
      </c>
      <c r="S1848" s="10">
        <f t="shared" si="173"/>
        <v>41228.650196759263</v>
      </c>
      <c r="T1848" s="10">
        <f t="shared" si="174"/>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9"/>
        <v>1.2088000000000001</v>
      </c>
      <c r="P1849" s="6">
        <f t="shared" si="170"/>
        <v>79.526315789473685</v>
      </c>
      <c r="Q1849" t="str">
        <f t="shared" si="171"/>
        <v>music</v>
      </c>
      <c r="R1849" t="str">
        <f t="shared" si="172"/>
        <v>rock</v>
      </c>
      <c r="S1849" s="10">
        <f t="shared" si="173"/>
        <v>42094.236481481479</v>
      </c>
      <c r="T1849" s="10">
        <f t="shared" si="174"/>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9"/>
        <v>1.0736666666666668</v>
      </c>
      <c r="P1850" s="6">
        <f t="shared" si="170"/>
        <v>134.20833333333334</v>
      </c>
      <c r="Q1850" t="str">
        <f t="shared" si="171"/>
        <v>music</v>
      </c>
      <c r="R1850" t="str">
        <f t="shared" si="172"/>
        <v>rock</v>
      </c>
      <c r="S1850" s="10">
        <f t="shared" si="173"/>
        <v>40691.788055555553</v>
      </c>
      <c r="T1850" s="10">
        <f t="shared" si="174"/>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9"/>
        <v>1.0033333333333334</v>
      </c>
      <c r="P1851" s="6">
        <f t="shared" si="170"/>
        <v>37.625</v>
      </c>
      <c r="Q1851" t="str">
        <f t="shared" si="171"/>
        <v>music</v>
      </c>
      <c r="R1851" t="str">
        <f t="shared" si="172"/>
        <v>rock</v>
      </c>
      <c r="S1851" s="10">
        <f t="shared" si="173"/>
        <v>41169.845590277779</v>
      </c>
      <c r="T1851" s="10">
        <f t="shared" si="174"/>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9"/>
        <v>1.0152222222222222</v>
      </c>
      <c r="P1852" s="6">
        <f t="shared" si="170"/>
        <v>51.044692737430168</v>
      </c>
      <c r="Q1852" t="str">
        <f t="shared" si="171"/>
        <v>music</v>
      </c>
      <c r="R1852" t="str">
        <f t="shared" si="172"/>
        <v>rock</v>
      </c>
      <c r="S1852" s="10">
        <f t="shared" si="173"/>
        <v>41800.959490740745</v>
      </c>
      <c r="T1852" s="10">
        <f t="shared" si="174"/>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9"/>
        <v>1.0007692307692309</v>
      </c>
      <c r="P1853" s="6">
        <f t="shared" si="170"/>
        <v>50.03846153846154</v>
      </c>
      <c r="Q1853" t="str">
        <f t="shared" si="171"/>
        <v>music</v>
      </c>
      <c r="R1853" t="str">
        <f t="shared" si="172"/>
        <v>rock</v>
      </c>
      <c r="S1853" s="10">
        <f t="shared" si="173"/>
        <v>41827.906689814816</v>
      </c>
      <c r="T1853" s="10">
        <f t="shared" si="174"/>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9"/>
        <v>1.1696666666666666</v>
      </c>
      <c r="P1854" s="6">
        <f t="shared" si="170"/>
        <v>133.93129770992365</v>
      </c>
      <c r="Q1854" t="str">
        <f t="shared" si="171"/>
        <v>music</v>
      </c>
      <c r="R1854" t="str">
        <f t="shared" si="172"/>
        <v>rock</v>
      </c>
      <c r="S1854" s="10">
        <f t="shared" si="173"/>
        <v>42081.77143518519</v>
      </c>
      <c r="T1854" s="10">
        <f t="shared" si="174"/>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9"/>
        <v>1.01875</v>
      </c>
      <c r="P1855" s="6">
        <f t="shared" si="170"/>
        <v>58.214285714285715</v>
      </c>
      <c r="Q1855" t="str">
        <f t="shared" si="171"/>
        <v>music</v>
      </c>
      <c r="R1855" t="str">
        <f t="shared" si="172"/>
        <v>rock</v>
      </c>
      <c r="S1855" s="10">
        <f t="shared" si="173"/>
        <v>41177.060381944444</v>
      </c>
      <c r="T1855" s="10">
        <f t="shared" si="174"/>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9"/>
        <v>1.0212366666666666</v>
      </c>
      <c r="P1856" s="6">
        <f t="shared" si="170"/>
        <v>88.037643678160919</v>
      </c>
      <c r="Q1856" t="str">
        <f t="shared" si="171"/>
        <v>music</v>
      </c>
      <c r="R1856" t="str">
        <f t="shared" si="172"/>
        <v>rock</v>
      </c>
      <c r="S1856" s="10">
        <f t="shared" si="173"/>
        <v>41388.021261574075</v>
      </c>
      <c r="T1856" s="10">
        <f t="shared" si="174"/>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9"/>
        <v>1.5405897142857143</v>
      </c>
      <c r="P1857" s="6">
        <f t="shared" si="170"/>
        <v>70.576753926701571</v>
      </c>
      <c r="Q1857" t="str">
        <f t="shared" si="171"/>
        <v>music</v>
      </c>
      <c r="R1857" t="str">
        <f t="shared" si="172"/>
        <v>rock</v>
      </c>
      <c r="S1857" s="10">
        <f t="shared" si="173"/>
        <v>41600.538657407407</v>
      </c>
      <c r="T1857" s="10">
        <f t="shared" si="174"/>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9"/>
        <v>1.0125</v>
      </c>
      <c r="P1858" s="6">
        <f t="shared" si="170"/>
        <v>53.289473684210527</v>
      </c>
      <c r="Q1858" t="str">
        <f t="shared" si="171"/>
        <v>music</v>
      </c>
      <c r="R1858" t="str">
        <f t="shared" si="172"/>
        <v>rock</v>
      </c>
      <c r="S1858" s="10">
        <f t="shared" si="173"/>
        <v>41817.854999999996</v>
      </c>
      <c r="T1858" s="10">
        <f t="shared" si="174"/>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5">E1859/D1859</f>
        <v>1</v>
      </c>
      <c r="P1859" s="6">
        <f t="shared" ref="P1859:P1922" si="176">IFERROR(E1859/L1859,0)</f>
        <v>136.36363636363637</v>
      </c>
      <c r="Q1859" t="str">
        <f t="shared" ref="Q1859:Q1922" si="177">LEFT(N1859,SEARCH("/",N1859)-1)</f>
        <v>music</v>
      </c>
      <c r="R1859" t="str">
        <f t="shared" ref="R1859:R1922" si="178">RIGHT(N1859,LEN(N1859)-SEARCH("/",N1859))</f>
        <v>rock</v>
      </c>
      <c r="S1859" s="10">
        <f t="shared" ref="S1859:S1922" si="179">(((J1859/60)/60)/24+DATE(1970,1,1))</f>
        <v>41864.76866898148</v>
      </c>
      <c r="T1859" s="10">
        <f t="shared" ref="T1859:T1922" si="180">(((I1859/60)/60)/24+DATE(1970,1,1))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5"/>
        <v>1.0874800874800874</v>
      </c>
      <c r="P1860" s="6">
        <f t="shared" si="176"/>
        <v>40.547315436241611</v>
      </c>
      <c r="Q1860" t="str">
        <f t="shared" si="177"/>
        <v>music</v>
      </c>
      <c r="R1860" t="str">
        <f t="shared" si="178"/>
        <v>rock</v>
      </c>
      <c r="S1860" s="10">
        <f t="shared" si="179"/>
        <v>40833.200474537036</v>
      </c>
      <c r="T1860" s="10">
        <f t="shared" si="180"/>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5"/>
        <v>1.3183333333333334</v>
      </c>
      <c r="P1861" s="6">
        <f t="shared" si="176"/>
        <v>70.625</v>
      </c>
      <c r="Q1861" t="str">
        <f t="shared" si="177"/>
        <v>music</v>
      </c>
      <c r="R1861" t="str">
        <f t="shared" si="178"/>
        <v>rock</v>
      </c>
      <c r="S1861" s="10">
        <f t="shared" si="179"/>
        <v>40778.770011574074</v>
      </c>
      <c r="T1861" s="10">
        <f t="shared" si="180"/>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5"/>
        <v>1.3346666666666667</v>
      </c>
      <c r="P1862" s="6">
        <f t="shared" si="176"/>
        <v>52.684210526315788</v>
      </c>
      <c r="Q1862" t="str">
        <f t="shared" si="177"/>
        <v>music</v>
      </c>
      <c r="R1862" t="str">
        <f t="shared" si="178"/>
        <v>rock</v>
      </c>
      <c r="S1862" s="10">
        <f t="shared" si="179"/>
        <v>41655.709305555552</v>
      </c>
      <c r="T1862" s="10">
        <f t="shared" si="180"/>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5"/>
        <v>0</v>
      </c>
      <c r="P1863" s="6">
        <f t="shared" si="176"/>
        <v>0</v>
      </c>
      <c r="Q1863" t="str">
        <f t="shared" si="177"/>
        <v>games</v>
      </c>
      <c r="R1863" t="str">
        <f t="shared" si="178"/>
        <v>mobile games</v>
      </c>
      <c r="S1863" s="10">
        <f t="shared" si="179"/>
        <v>42000.300243055557</v>
      </c>
      <c r="T1863" s="10">
        <f t="shared" si="180"/>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5"/>
        <v>8.0833333333333326E-2</v>
      </c>
      <c r="P1864" s="6">
        <f t="shared" si="176"/>
        <v>90.9375</v>
      </c>
      <c r="Q1864" t="str">
        <f t="shared" si="177"/>
        <v>games</v>
      </c>
      <c r="R1864" t="str">
        <f t="shared" si="178"/>
        <v>mobile games</v>
      </c>
      <c r="S1864" s="10">
        <f t="shared" si="179"/>
        <v>42755.492754629624</v>
      </c>
      <c r="T1864" s="10">
        <f t="shared" si="180"/>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5"/>
        <v>4.0000000000000001E-3</v>
      </c>
      <c r="P1865" s="6">
        <f t="shared" si="176"/>
        <v>5</v>
      </c>
      <c r="Q1865" t="str">
        <f t="shared" si="177"/>
        <v>games</v>
      </c>
      <c r="R1865" t="str">
        <f t="shared" si="178"/>
        <v>mobile games</v>
      </c>
      <c r="S1865" s="10">
        <f t="shared" si="179"/>
        <v>41772.797280092593</v>
      </c>
      <c r="T1865" s="10">
        <f t="shared" si="180"/>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5"/>
        <v>0.42892307692307691</v>
      </c>
      <c r="P1866" s="6">
        <f t="shared" si="176"/>
        <v>58.083333333333336</v>
      </c>
      <c r="Q1866" t="str">
        <f t="shared" si="177"/>
        <v>games</v>
      </c>
      <c r="R1866" t="str">
        <f t="shared" si="178"/>
        <v>mobile games</v>
      </c>
      <c r="S1866" s="10">
        <f t="shared" si="179"/>
        <v>41733.716435185182</v>
      </c>
      <c r="T1866" s="10">
        <f t="shared" si="180"/>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5"/>
        <v>3.6363636363636364E-5</v>
      </c>
      <c r="P1867" s="6">
        <f t="shared" si="176"/>
        <v>2</v>
      </c>
      <c r="Q1867" t="str">
        <f t="shared" si="177"/>
        <v>games</v>
      </c>
      <c r="R1867" t="str">
        <f t="shared" si="178"/>
        <v>mobile games</v>
      </c>
      <c r="S1867" s="10">
        <f t="shared" si="179"/>
        <v>42645.367442129631</v>
      </c>
      <c r="T1867" s="10">
        <f t="shared" si="180"/>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5"/>
        <v>5.0000000000000001E-3</v>
      </c>
      <c r="P1868" s="6">
        <f t="shared" si="176"/>
        <v>62.5</v>
      </c>
      <c r="Q1868" t="str">
        <f t="shared" si="177"/>
        <v>games</v>
      </c>
      <c r="R1868" t="str">
        <f t="shared" si="178"/>
        <v>mobile games</v>
      </c>
      <c r="S1868" s="10">
        <f t="shared" si="179"/>
        <v>42742.246493055558</v>
      </c>
      <c r="T1868" s="10">
        <f t="shared" si="180"/>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5"/>
        <v>5.0000000000000001E-4</v>
      </c>
      <c r="P1869" s="6">
        <f t="shared" si="176"/>
        <v>10</v>
      </c>
      <c r="Q1869" t="str">
        <f t="shared" si="177"/>
        <v>games</v>
      </c>
      <c r="R1869" t="str">
        <f t="shared" si="178"/>
        <v>mobile games</v>
      </c>
      <c r="S1869" s="10">
        <f t="shared" si="179"/>
        <v>42649.924907407403</v>
      </c>
      <c r="T1869" s="10">
        <f t="shared" si="180"/>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5"/>
        <v>4.8680000000000001E-2</v>
      </c>
      <c r="P1870" s="6">
        <f t="shared" si="176"/>
        <v>71.588235294117652</v>
      </c>
      <c r="Q1870" t="str">
        <f t="shared" si="177"/>
        <v>games</v>
      </c>
      <c r="R1870" t="str">
        <f t="shared" si="178"/>
        <v>mobile games</v>
      </c>
      <c r="S1870" s="10">
        <f t="shared" si="179"/>
        <v>42328.779224537036</v>
      </c>
      <c r="T1870" s="10">
        <f t="shared" si="180"/>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5"/>
        <v>0</v>
      </c>
      <c r="P1871" s="6">
        <f t="shared" si="176"/>
        <v>0</v>
      </c>
      <c r="Q1871" t="str">
        <f t="shared" si="177"/>
        <v>games</v>
      </c>
      <c r="R1871" t="str">
        <f t="shared" si="178"/>
        <v>mobile games</v>
      </c>
      <c r="S1871" s="10">
        <f t="shared" si="179"/>
        <v>42709.002881944441</v>
      </c>
      <c r="T1871" s="10">
        <f t="shared" si="180"/>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5"/>
        <v>0.10314285714285715</v>
      </c>
      <c r="P1872" s="6">
        <f t="shared" si="176"/>
        <v>32.81818181818182</v>
      </c>
      <c r="Q1872" t="str">
        <f t="shared" si="177"/>
        <v>games</v>
      </c>
      <c r="R1872" t="str">
        <f t="shared" si="178"/>
        <v>mobile games</v>
      </c>
      <c r="S1872" s="10">
        <f t="shared" si="179"/>
        <v>42371.355729166666</v>
      </c>
      <c r="T1872" s="10">
        <f t="shared" si="180"/>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5"/>
        <v>0.7178461538461538</v>
      </c>
      <c r="P1873" s="6">
        <f t="shared" si="176"/>
        <v>49.11578947368421</v>
      </c>
      <c r="Q1873" t="str">
        <f t="shared" si="177"/>
        <v>games</v>
      </c>
      <c r="R1873" t="str">
        <f t="shared" si="178"/>
        <v>mobile games</v>
      </c>
      <c r="S1873" s="10">
        <f t="shared" si="179"/>
        <v>41923.783576388887</v>
      </c>
      <c r="T1873" s="10">
        <f t="shared" si="180"/>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5"/>
        <v>1.06E-2</v>
      </c>
      <c r="P1874" s="6">
        <f t="shared" si="176"/>
        <v>16.307692307692307</v>
      </c>
      <c r="Q1874" t="str">
        <f t="shared" si="177"/>
        <v>games</v>
      </c>
      <c r="R1874" t="str">
        <f t="shared" si="178"/>
        <v>mobile games</v>
      </c>
      <c r="S1874" s="10">
        <f t="shared" si="179"/>
        <v>42155.129652777774</v>
      </c>
      <c r="T1874" s="10">
        <f t="shared" si="180"/>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5"/>
        <v>4.4999999999999997E-3</v>
      </c>
      <c r="P1875" s="6">
        <f t="shared" si="176"/>
        <v>18</v>
      </c>
      <c r="Q1875" t="str">
        <f t="shared" si="177"/>
        <v>games</v>
      </c>
      <c r="R1875" t="str">
        <f t="shared" si="178"/>
        <v>mobile games</v>
      </c>
      <c r="S1875" s="10">
        <f t="shared" si="179"/>
        <v>42164.615856481483</v>
      </c>
      <c r="T1875" s="10">
        <f t="shared" si="180"/>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5"/>
        <v>1.6249999999999999E-4</v>
      </c>
      <c r="P1876" s="6">
        <f t="shared" si="176"/>
        <v>13</v>
      </c>
      <c r="Q1876" t="str">
        <f t="shared" si="177"/>
        <v>games</v>
      </c>
      <c r="R1876" t="str">
        <f t="shared" si="178"/>
        <v>mobile games</v>
      </c>
      <c r="S1876" s="10">
        <f t="shared" si="179"/>
        <v>42529.969131944439</v>
      </c>
      <c r="T1876" s="10">
        <f t="shared" si="180"/>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5"/>
        <v>5.1000000000000004E-3</v>
      </c>
      <c r="P1877" s="6">
        <f t="shared" si="176"/>
        <v>17</v>
      </c>
      <c r="Q1877" t="str">
        <f t="shared" si="177"/>
        <v>games</v>
      </c>
      <c r="R1877" t="str">
        <f t="shared" si="178"/>
        <v>mobile games</v>
      </c>
      <c r="S1877" s="10">
        <f t="shared" si="179"/>
        <v>42528.899398148147</v>
      </c>
      <c r="T1877" s="10">
        <f t="shared" si="180"/>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5"/>
        <v>0</v>
      </c>
      <c r="P1878" s="6">
        <f t="shared" si="176"/>
        <v>0</v>
      </c>
      <c r="Q1878" t="str">
        <f t="shared" si="177"/>
        <v>games</v>
      </c>
      <c r="R1878" t="str">
        <f t="shared" si="178"/>
        <v>mobile games</v>
      </c>
      <c r="S1878" s="10">
        <f t="shared" si="179"/>
        <v>41776.284780092588</v>
      </c>
      <c r="T1878" s="10">
        <f t="shared" si="180"/>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5"/>
        <v>0</v>
      </c>
      <c r="P1879" s="6">
        <f t="shared" si="176"/>
        <v>0</v>
      </c>
      <c r="Q1879" t="str">
        <f t="shared" si="177"/>
        <v>games</v>
      </c>
      <c r="R1879" t="str">
        <f t="shared" si="178"/>
        <v>mobile games</v>
      </c>
      <c r="S1879" s="10">
        <f t="shared" si="179"/>
        <v>42035.029224537036</v>
      </c>
      <c r="T1879" s="10">
        <f t="shared" si="180"/>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5"/>
        <v>0</v>
      </c>
      <c r="P1880" s="6">
        <f t="shared" si="176"/>
        <v>0</v>
      </c>
      <c r="Q1880" t="str">
        <f t="shared" si="177"/>
        <v>games</v>
      </c>
      <c r="R1880" t="str">
        <f t="shared" si="178"/>
        <v>mobile games</v>
      </c>
      <c r="S1880" s="10">
        <f t="shared" si="179"/>
        <v>41773.008738425924</v>
      </c>
      <c r="T1880" s="10">
        <f t="shared" si="180"/>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5"/>
        <v>1.1999999999999999E-3</v>
      </c>
      <c r="P1881" s="6">
        <f t="shared" si="176"/>
        <v>3</v>
      </c>
      <c r="Q1881" t="str">
        <f t="shared" si="177"/>
        <v>games</v>
      </c>
      <c r="R1881" t="str">
        <f t="shared" si="178"/>
        <v>mobile games</v>
      </c>
      <c r="S1881" s="10">
        <f t="shared" si="179"/>
        <v>42413.649641203709</v>
      </c>
      <c r="T1881" s="10">
        <f t="shared" si="180"/>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5"/>
        <v>0.20080000000000001</v>
      </c>
      <c r="P1882" s="6">
        <f t="shared" si="176"/>
        <v>41.833333333333336</v>
      </c>
      <c r="Q1882" t="str">
        <f t="shared" si="177"/>
        <v>games</v>
      </c>
      <c r="R1882" t="str">
        <f t="shared" si="178"/>
        <v>mobile games</v>
      </c>
      <c r="S1882" s="10">
        <f t="shared" si="179"/>
        <v>42430.566898148143</v>
      </c>
      <c r="T1882" s="10">
        <f t="shared" si="180"/>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5"/>
        <v>1.726845</v>
      </c>
      <c r="P1883" s="6">
        <f t="shared" si="176"/>
        <v>49.338428571428572</v>
      </c>
      <c r="Q1883" t="str">
        <f t="shared" si="177"/>
        <v>music</v>
      </c>
      <c r="R1883" t="str">
        <f t="shared" si="178"/>
        <v>indie rock</v>
      </c>
      <c r="S1883" s="10">
        <f t="shared" si="179"/>
        <v>42043.152650462958</v>
      </c>
      <c r="T1883" s="10">
        <f t="shared" si="180"/>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5"/>
        <v>1.008955223880597</v>
      </c>
      <c r="P1884" s="6">
        <f t="shared" si="176"/>
        <v>41.728395061728392</v>
      </c>
      <c r="Q1884" t="str">
        <f t="shared" si="177"/>
        <v>music</v>
      </c>
      <c r="R1884" t="str">
        <f t="shared" si="178"/>
        <v>indie rock</v>
      </c>
      <c r="S1884" s="10">
        <f t="shared" si="179"/>
        <v>41067.949212962965</v>
      </c>
      <c r="T1884" s="10">
        <f t="shared" si="180"/>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5"/>
        <v>1.0480480480480481</v>
      </c>
      <c r="P1885" s="6">
        <f t="shared" si="176"/>
        <v>32.71875</v>
      </c>
      <c r="Q1885" t="str">
        <f t="shared" si="177"/>
        <v>music</v>
      </c>
      <c r="R1885" t="str">
        <f t="shared" si="178"/>
        <v>indie rock</v>
      </c>
      <c r="S1885" s="10">
        <f t="shared" si="179"/>
        <v>40977.948009259257</v>
      </c>
      <c r="T1885" s="10">
        <f t="shared" si="180"/>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5"/>
        <v>1.351</v>
      </c>
      <c r="P1886" s="6">
        <f t="shared" si="176"/>
        <v>51.96153846153846</v>
      </c>
      <c r="Q1886" t="str">
        <f t="shared" si="177"/>
        <v>music</v>
      </c>
      <c r="R1886" t="str">
        <f t="shared" si="178"/>
        <v>indie rock</v>
      </c>
      <c r="S1886" s="10">
        <f t="shared" si="179"/>
        <v>41205.198321759257</v>
      </c>
      <c r="T1886" s="10">
        <f t="shared" si="180"/>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5"/>
        <v>1.1632786885245903</v>
      </c>
      <c r="P1887" s="6">
        <f t="shared" si="176"/>
        <v>50.685714285714283</v>
      </c>
      <c r="Q1887" t="str">
        <f t="shared" si="177"/>
        <v>music</v>
      </c>
      <c r="R1887" t="str">
        <f t="shared" si="178"/>
        <v>indie rock</v>
      </c>
      <c r="S1887" s="10">
        <f t="shared" si="179"/>
        <v>41099.093865740739</v>
      </c>
      <c r="T1887" s="10">
        <f t="shared" si="180"/>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5"/>
        <v>1.0208333333333333</v>
      </c>
      <c r="P1888" s="6">
        <f t="shared" si="176"/>
        <v>42.241379310344826</v>
      </c>
      <c r="Q1888" t="str">
        <f t="shared" si="177"/>
        <v>music</v>
      </c>
      <c r="R1888" t="str">
        <f t="shared" si="178"/>
        <v>indie rock</v>
      </c>
      <c r="S1888" s="10">
        <f t="shared" si="179"/>
        <v>41925.906689814816</v>
      </c>
      <c r="T1888" s="10">
        <f t="shared" si="180"/>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5"/>
        <v>1.1116666666666666</v>
      </c>
      <c r="P1889" s="6">
        <f t="shared" si="176"/>
        <v>416.875</v>
      </c>
      <c r="Q1889" t="str">
        <f t="shared" si="177"/>
        <v>music</v>
      </c>
      <c r="R1889" t="str">
        <f t="shared" si="178"/>
        <v>indie rock</v>
      </c>
      <c r="S1889" s="10">
        <f t="shared" si="179"/>
        <v>42323.800138888888</v>
      </c>
      <c r="T1889" s="10">
        <f t="shared" si="180"/>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5"/>
        <v>1.6608000000000001</v>
      </c>
      <c r="P1890" s="6">
        <f t="shared" si="176"/>
        <v>46.651685393258425</v>
      </c>
      <c r="Q1890" t="str">
        <f t="shared" si="177"/>
        <v>music</v>
      </c>
      <c r="R1890" t="str">
        <f t="shared" si="178"/>
        <v>indie rock</v>
      </c>
      <c r="S1890" s="10">
        <f t="shared" si="179"/>
        <v>40299.239953703705</v>
      </c>
      <c r="T1890" s="10">
        <f t="shared" si="180"/>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5"/>
        <v>1.0660000000000001</v>
      </c>
      <c r="P1891" s="6">
        <f t="shared" si="176"/>
        <v>48.454545454545453</v>
      </c>
      <c r="Q1891" t="str">
        <f t="shared" si="177"/>
        <v>music</v>
      </c>
      <c r="R1891" t="str">
        <f t="shared" si="178"/>
        <v>indie rock</v>
      </c>
      <c r="S1891" s="10">
        <f t="shared" si="179"/>
        <v>41299.793356481481</v>
      </c>
      <c r="T1891" s="10">
        <f t="shared" si="180"/>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5"/>
        <v>1.4458441666666668</v>
      </c>
      <c r="P1892" s="6">
        <f t="shared" si="176"/>
        <v>70.5289837398374</v>
      </c>
      <c r="Q1892" t="str">
        <f t="shared" si="177"/>
        <v>music</v>
      </c>
      <c r="R1892" t="str">
        <f t="shared" si="178"/>
        <v>indie rock</v>
      </c>
      <c r="S1892" s="10">
        <f t="shared" si="179"/>
        <v>41228.786203703705</v>
      </c>
      <c r="T1892" s="10">
        <f t="shared" si="180"/>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5"/>
        <v>1.0555000000000001</v>
      </c>
      <c r="P1893" s="6">
        <f t="shared" si="176"/>
        <v>87.958333333333329</v>
      </c>
      <c r="Q1893" t="str">
        <f t="shared" si="177"/>
        <v>music</v>
      </c>
      <c r="R1893" t="str">
        <f t="shared" si="178"/>
        <v>indie rock</v>
      </c>
      <c r="S1893" s="10">
        <f t="shared" si="179"/>
        <v>40335.798078703701</v>
      </c>
      <c r="T1893" s="10">
        <f t="shared" si="180"/>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5"/>
        <v>1.3660000000000001</v>
      </c>
      <c r="P1894" s="6">
        <f t="shared" si="176"/>
        <v>26.26923076923077</v>
      </c>
      <c r="Q1894" t="str">
        <f t="shared" si="177"/>
        <v>music</v>
      </c>
      <c r="R1894" t="str">
        <f t="shared" si="178"/>
        <v>indie rock</v>
      </c>
      <c r="S1894" s="10">
        <f t="shared" si="179"/>
        <v>40671.637511574074</v>
      </c>
      <c r="T1894" s="10">
        <f t="shared" si="180"/>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5"/>
        <v>1.04</v>
      </c>
      <c r="P1895" s="6">
        <f t="shared" si="176"/>
        <v>57.777777777777779</v>
      </c>
      <c r="Q1895" t="str">
        <f t="shared" si="177"/>
        <v>music</v>
      </c>
      <c r="R1895" t="str">
        <f t="shared" si="178"/>
        <v>indie rock</v>
      </c>
      <c r="S1895" s="10">
        <f t="shared" si="179"/>
        <v>40632.94195601852</v>
      </c>
      <c r="T1895" s="10">
        <f t="shared" si="180"/>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5"/>
        <v>1.145</v>
      </c>
      <c r="P1896" s="6">
        <f t="shared" si="176"/>
        <v>57.25</v>
      </c>
      <c r="Q1896" t="str">
        <f t="shared" si="177"/>
        <v>music</v>
      </c>
      <c r="R1896" t="str">
        <f t="shared" si="178"/>
        <v>indie rock</v>
      </c>
      <c r="S1896" s="10">
        <f t="shared" si="179"/>
        <v>40920.904895833337</v>
      </c>
      <c r="T1896" s="10">
        <f t="shared" si="180"/>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5"/>
        <v>1.0171957671957672</v>
      </c>
      <c r="P1897" s="6">
        <f t="shared" si="176"/>
        <v>196.34042553191489</v>
      </c>
      <c r="Q1897" t="str">
        <f t="shared" si="177"/>
        <v>music</v>
      </c>
      <c r="R1897" t="str">
        <f t="shared" si="178"/>
        <v>indie rock</v>
      </c>
      <c r="S1897" s="10">
        <f t="shared" si="179"/>
        <v>42267.746782407412</v>
      </c>
      <c r="T1897" s="10">
        <f t="shared" si="180"/>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5"/>
        <v>1.2394678492239468</v>
      </c>
      <c r="P1898" s="6">
        <f t="shared" si="176"/>
        <v>43</v>
      </c>
      <c r="Q1898" t="str">
        <f t="shared" si="177"/>
        <v>music</v>
      </c>
      <c r="R1898" t="str">
        <f t="shared" si="178"/>
        <v>indie rock</v>
      </c>
      <c r="S1898" s="10">
        <f t="shared" si="179"/>
        <v>40981.710243055553</v>
      </c>
      <c r="T1898" s="10">
        <f t="shared" si="180"/>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5"/>
        <v>1.0245669291338582</v>
      </c>
      <c r="P1899" s="6">
        <f t="shared" si="176"/>
        <v>35.551912568306008</v>
      </c>
      <c r="Q1899" t="str">
        <f t="shared" si="177"/>
        <v>music</v>
      </c>
      <c r="R1899" t="str">
        <f t="shared" si="178"/>
        <v>indie rock</v>
      </c>
      <c r="S1899" s="10">
        <f t="shared" si="179"/>
        <v>41680.583402777782</v>
      </c>
      <c r="T1899" s="10">
        <f t="shared" si="180"/>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5"/>
        <v>1.4450000000000001</v>
      </c>
      <c r="P1900" s="6">
        <f t="shared" si="176"/>
        <v>68.80952380952381</v>
      </c>
      <c r="Q1900" t="str">
        <f t="shared" si="177"/>
        <v>music</v>
      </c>
      <c r="R1900" t="str">
        <f t="shared" si="178"/>
        <v>indie rock</v>
      </c>
      <c r="S1900" s="10">
        <f t="shared" si="179"/>
        <v>42366.192974537036</v>
      </c>
      <c r="T1900" s="10">
        <f t="shared" si="180"/>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5"/>
        <v>1.3333333333333333</v>
      </c>
      <c r="P1901" s="6">
        <f t="shared" si="176"/>
        <v>28.571428571428573</v>
      </c>
      <c r="Q1901" t="str">
        <f t="shared" si="177"/>
        <v>music</v>
      </c>
      <c r="R1901" t="str">
        <f t="shared" si="178"/>
        <v>indie rock</v>
      </c>
      <c r="S1901" s="10">
        <f t="shared" si="179"/>
        <v>42058.941736111112</v>
      </c>
      <c r="T1901" s="10">
        <f t="shared" si="180"/>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5"/>
        <v>1.0936440000000001</v>
      </c>
      <c r="P1902" s="6">
        <f t="shared" si="176"/>
        <v>50.631666666666668</v>
      </c>
      <c r="Q1902" t="str">
        <f t="shared" si="177"/>
        <v>music</v>
      </c>
      <c r="R1902" t="str">
        <f t="shared" si="178"/>
        <v>indie rock</v>
      </c>
      <c r="S1902" s="10">
        <f t="shared" si="179"/>
        <v>41160.871886574074</v>
      </c>
      <c r="T1902" s="10">
        <f t="shared" si="180"/>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5"/>
        <v>2.696969696969697E-2</v>
      </c>
      <c r="P1903" s="6">
        <f t="shared" si="176"/>
        <v>106.8</v>
      </c>
      <c r="Q1903" t="str">
        <f t="shared" si="177"/>
        <v>technology</v>
      </c>
      <c r="R1903" t="str">
        <f t="shared" si="178"/>
        <v>gadgets</v>
      </c>
      <c r="S1903" s="10">
        <f t="shared" si="179"/>
        <v>42116.54315972222</v>
      </c>
      <c r="T1903" s="10">
        <f t="shared" si="180"/>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5"/>
        <v>1.2E-2</v>
      </c>
      <c r="P1904" s="6">
        <f t="shared" si="176"/>
        <v>4</v>
      </c>
      <c r="Q1904" t="str">
        <f t="shared" si="177"/>
        <v>technology</v>
      </c>
      <c r="R1904" t="str">
        <f t="shared" si="178"/>
        <v>gadgets</v>
      </c>
      <c r="S1904" s="10">
        <f t="shared" si="179"/>
        <v>42037.789895833332</v>
      </c>
      <c r="T1904" s="10">
        <f t="shared" si="180"/>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5"/>
        <v>0.46600000000000003</v>
      </c>
      <c r="P1905" s="6">
        <f t="shared" si="176"/>
        <v>34.097560975609753</v>
      </c>
      <c r="Q1905" t="str">
        <f t="shared" si="177"/>
        <v>technology</v>
      </c>
      <c r="R1905" t="str">
        <f t="shared" si="178"/>
        <v>gadgets</v>
      </c>
      <c r="S1905" s="10">
        <f t="shared" si="179"/>
        <v>42702.770729166667</v>
      </c>
      <c r="T1905" s="10">
        <f t="shared" si="180"/>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5"/>
        <v>1E-3</v>
      </c>
      <c r="P1906" s="6">
        <f t="shared" si="176"/>
        <v>25</v>
      </c>
      <c r="Q1906" t="str">
        <f t="shared" si="177"/>
        <v>technology</v>
      </c>
      <c r="R1906" t="str">
        <f t="shared" si="178"/>
        <v>gadgets</v>
      </c>
      <c r="S1906" s="10">
        <f t="shared" si="179"/>
        <v>42326.685428240744</v>
      </c>
      <c r="T1906" s="10">
        <f t="shared" si="180"/>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5"/>
        <v>1.6800000000000001E-3</v>
      </c>
      <c r="P1907" s="6">
        <f t="shared" si="176"/>
        <v>10.5</v>
      </c>
      <c r="Q1907" t="str">
        <f t="shared" si="177"/>
        <v>technology</v>
      </c>
      <c r="R1907" t="str">
        <f t="shared" si="178"/>
        <v>gadgets</v>
      </c>
      <c r="S1907" s="10">
        <f t="shared" si="179"/>
        <v>41859.925856481481</v>
      </c>
      <c r="T1907" s="10">
        <f t="shared" si="180"/>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5"/>
        <v>0.42759999999999998</v>
      </c>
      <c r="P1908" s="6">
        <f t="shared" si="176"/>
        <v>215.95959595959596</v>
      </c>
      <c r="Q1908" t="str">
        <f t="shared" si="177"/>
        <v>technology</v>
      </c>
      <c r="R1908" t="str">
        <f t="shared" si="178"/>
        <v>gadgets</v>
      </c>
      <c r="S1908" s="10">
        <f t="shared" si="179"/>
        <v>42514.671099537038</v>
      </c>
      <c r="T1908" s="10">
        <f t="shared" si="180"/>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5"/>
        <v>2.8333333333333335E-3</v>
      </c>
      <c r="P1909" s="6">
        <f t="shared" si="176"/>
        <v>21.25</v>
      </c>
      <c r="Q1909" t="str">
        <f t="shared" si="177"/>
        <v>technology</v>
      </c>
      <c r="R1909" t="str">
        <f t="shared" si="178"/>
        <v>gadgets</v>
      </c>
      <c r="S1909" s="10">
        <f t="shared" si="179"/>
        <v>41767.587094907409</v>
      </c>
      <c r="T1909" s="10">
        <f t="shared" si="180"/>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5"/>
        <v>1.7319999999999999E-2</v>
      </c>
      <c r="P1910" s="6">
        <f t="shared" si="176"/>
        <v>108.25</v>
      </c>
      <c r="Q1910" t="str">
        <f t="shared" si="177"/>
        <v>technology</v>
      </c>
      <c r="R1910" t="str">
        <f t="shared" si="178"/>
        <v>gadgets</v>
      </c>
      <c r="S1910" s="10">
        <f t="shared" si="179"/>
        <v>42703.917824074073</v>
      </c>
      <c r="T1910" s="10">
        <f t="shared" si="180"/>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5"/>
        <v>0.14111428571428572</v>
      </c>
      <c r="P1911" s="6">
        <f t="shared" si="176"/>
        <v>129.97368421052633</v>
      </c>
      <c r="Q1911" t="str">
        <f t="shared" si="177"/>
        <v>technology</v>
      </c>
      <c r="R1911" t="str">
        <f t="shared" si="178"/>
        <v>gadgets</v>
      </c>
      <c r="S1911" s="10">
        <f t="shared" si="179"/>
        <v>41905.429155092592</v>
      </c>
      <c r="T1911" s="10">
        <f t="shared" si="180"/>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5"/>
        <v>0.39395294117647056</v>
      </c>
      <c r="P1912" s="6">
        <f t="shared" si="176"/>
        <v>117.49473684210527</v>
      </c>
      <c r="Q1912" t="str">
        <f t="shared" si="177"/>
        <v>technology</v>
      </c>
      <c r="R1912" t="str">
        <f t="shared" si="178"/>
        <v>gadgets</v>
      </c>
      <c r="S1912" s="10">
        <f t="shared" si="179"/>
        <v>42264.963159722218</v>
      </c>
      <c r="T1912" s="10">
        <f t="shared" si="180"/>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5"/>
        <v>2.3529411764705883E-4</v>
      </c>
      <c r="P1913" s="6">
        <f t="shared" si="176"/>
        <v>10</v>
      </c>
      <c r="Q1913" t="str">
        <f t="shared" si="177"/>
        <v>technology</v>
      </c>
      <c r="R1913" t="str">
        <f t="shared" si="178"/>
        <v>gadgets</v>
      </c>
      <c r="S1913" s="10">
        <f t="shared" si="179"/>
        <v>41830.033958333333</v>
      </c>
      <c r="T1913" s="10">
        <f t="shared" si="180"/>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5"/>
        <v>0.59299999999999997</v>
      </c>
      <c r="P1914" s="6">
        <f t="shared" si="176"/>
        <v>70.595238095238102</v>
      </c>
      <c r="Q1914" t="str">
        <f t="shared" si="177"/>
        <v>technology</v>
      </c>
      <c r="R1914" t="str">
        <f t="shared" si="178"/>
        <v>gadgets</v>
      </c>
      <c r="S1914" s="10">
        <f t="shared" si="179"/>
        <v>42129.226388888885</v>
      </c>
      <c r="T1914" s="10">
        <f t="shared" si="180"/>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5"/>
        <v>1.3270833333333334E-2</v>
      </c>
      <c r="P1915" s="6">
        <f t="shared" si="176"/>
        <v>24.5</v>
      </c>
      <c r="Q1915" t="str">
        <f t="shared" si="177"/>
        <v>technology</v>
      </c>
      <c r="R1915" t="str">
        <f t="shared" si="178"/>
        <v>gadgets</v>
      </c>
      <c r="S1915" s="10">
        <f t="shared" si="179"/>
        <v>41890.511319444442</v>
      </c>
      <c r="T1915" s="10">
        <f t="shared" si="180"/>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5"/>
        <v>9.0090090090090086E-2</v>
      </c>
      <c r="P1916" s="6">
        <f t="shared" si="176"/>
        <v>30</v>
      </c>
      <c r="Q1916" t="str">
        <f t="shared" si="177"/>
        <v>technology</v>
      </c>
      <c r="R1916" t="str">
        <f t="shared" si="178"/>
        <v>gadgets</v>
      </c>
      <c r="S1916" s="10">
        <f t="shared" si="179"/>
        <v>41929.174456018518</v>
      </c>
      <c r="T1916" s="10">
        <f t="shared" si="180"/>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5"/>
        <v>1.6E-2</v>
      </c>
      <c r="P1917" s="6">
        <f t="shared" si="176"/>
        <v>2</v>
      </c>
      <c r="Q1917" t="str">
        <f t="shared" si="177"/>
        <v>technology</v>
      </c>
      <c r="R1917" t="str">
        <f t="shared" si="178"/>
        <v>gadgets</v>
      </c>
      <c r="S1917" s="10">
        <f t="shared" si="179"/>
        <v>41864.04886574074</v>
      </c>
      <c r="T1917" s="10">
        <f t="shared" si="180"/>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5"/>
        <v>5.1000000000000004E-3</v>
      </c>
      <c r="P1918" s="6">
        <f t="shared" si="176"/>
        <v>17</v>
      </c>
      <c r="Q1918" t="str">
        <f t="shared" si="177"/>
        <v>technology</v>
      </c>
      <c r="R1918" t="str">
        <f t="shared" si="178"/>
        <v>gadgets</v>
      </c>
      <c r="S1918" s="10">
        <f t="shared" si="179"/>
        <v>42656.717303240745</v>
      </c>
      <c r="T1918" s="10">
        <f t="shared" si="180"/>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5"/>
        <v>0.52570512820512816</v>
      </c>
      <c r="P1919" s="6">
        <f t="shared" si="176"/>
        <v>2928.9285714285716</v>
      </c>
      <c r="Q1919" t="str">
        <f t="shared" si="177"/>
        <v>technology</v>
      </c>
      <c r="R1919" t="str">
        <f t="shared" si="178"/>
        <v>gadgets</v>
      </c>
      <c r="S1919" s="10">
        <f t="shared" si="179"/>
        <v>42746.270057870366</v>
      </c>
      <c r="T1919" s="10">
        <f t="shared" si="180"/>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5"/>
        <v>1.04E-2</v>
      </c>
      <c r="P1920" s="6">
        <f t="shared" si="176"/>
        <v>28.888888888888889</v>
      </c>
      <c r="Q1920" t="str">
        <f t="shared" si="177"/>
        <v>technology</v>
      </c>
      <c r="R1920" t="str">
        <f t="shared" si="178"/>
        <v>gadgets</v>
      </c>
      <c r="S1920" s="10">
        <f t="shared" si="179"/>
        <v>41828.789942129632</v>
      </c>
      <c r="T1920" s="10">
        <f t="shared" si="180"/>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5"/>
        <v>0.47399999999999998</v>
      </c>
      <c r="P1921" s="6">
        <f t="shared" si="176"/>
        <v>29.625</v>
      </c>
      <c r="Q1921" t="str">
        <f t="shared" si="177"/>
        <v>technology</v>
      </c>
      <c r="R1921" t="str">
        <f t="shared" si="178"/>
        <v>gadgets</v>
      </c>
      <c r="S1921" s="10">
        <f t="shared" si="179"/>
        <v>42113.875567129624</v>
      </c>
      <c r="T1921" s="10">
        <f t="shared" si="180"/>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5"/>
        <v>0.43030000000000002</v>
      </c>
      <c r="P1922" s="6">
        <f t="shared" si="176"/>
        <v>40.980952380952381</v>
      </c>
      <c r="Q1922" t="str">
        <f t="shared" si="177"/>
        <v>technology</v>
      </c>
      <c r="R1922" t="str">
        <f t="shared" si="178"/>
        <v>gadgets</v>
      </c>
      <c r="S1922" s="10">
        <f t="shared" si="179"/>
        <v>42270.875706018516</v>
      </c>
      <c r="T1922" s="10">
        <f t="shared" si="180"/>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1">E1923/D1923</f>
        <v>1.3680000000000001</v>
      </c>
      <c r="P1923" s="6">
        <f t="shared" ref="P1923:P1986" si="182">IFERROR(E1923/L1923,0)</f>
        <v>54</v>
      </c>
      <c r="Q1923" t="str">
        <f t="shared" ref="Q1923:Q1986" si="183">LEFT(N1923,SEARCH("/",N1923)-1)</f>
        <v>music</v>
      </c>
      <c r="R1923" t="str">
        <f t="shared" ref="R1923:R1986" si="184">RIGHT(N1923,LEN(N1923)-SEARCH("/",N1923))</f>
        <v>indie rock</v>
      </c>
      <c r="S1923" s="10">
        <f t="shared" ref="S1923:S1986" si="185">(((J1923/60)/60)/24+DATE(1970,1,1))</f>
        <v>41074.221562500003</v>
      </c>
      <c r="T1923" s="10">
        <f t="shared" ref="T1923:T1986" si="186">(((I1923/60)/60)/24+DATE(1970,1,1))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1"/>
        <v>1.1555</v>
      </c>
      <c r="P1924" s="6">
        <f t="shared" si="182"/>
        <v>36.109375</v>
      </c>
      <c r="Q1924" t="str">
        <f t="shared" si="183"/>
        <v>music</v>
      </c>
      <c r="R1924" t="str">
        <f t="shared" si="184"/>
        <v>indie rock</v>
      </c>
      <c r="S1924" s="10">
        <f t="shared" si="185"/>
        <v>41590.255868055552</v>
      </c>
      <c r="T1924" s="10">
        <f t="shared" si="186"/>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1"/>
        <v>2.4079999999999999</v>
      </c>
      <c r="P1925" s="6">
        <f t="shared" si="182"/>
        <v>23.153846153846153</v>
      </c>
      <c r="Q1925" t="str">
        <f t="shared" si="183"/>
        <v>music</v>
      </c>
      <c r="R1925" t="str">
        <f t="shared" si="184"/>
        <v>indie rock</v>
      </c>
      <c r="S1925" s="10">
        <f t="shared" si="185"/>
        <v>40772.848749999997</v>
      </c>
      <c r="T1925" s="10">
        <f t="shared" si="186"/>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1"/>
        <v>1.1439999999999999</v>
      </c>
      <c r="P1926" s="6">
        <f t="shared" si="182"/>
        <v>104</v>
      </c>
      <c r="Q1926" t="str">
        <f t="shared" si="183"/>
        <v>music</v>
      </c>
      <c r="R1926" t="str">
        <f t="shared" si="184"/>
        <v>indie rock</v>
      </c>
      <c r="S1926" s="10">
        <f t="shared" si="185"/>
        <v>41626.761053240742</v>
      </c>
      <c r="T1926" s="10">
        <f t="shared" si="186"/>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1"/>
        <v>1.1033333333333333</v>
      </c>
      <c r="P1927" s="6">
        <f t="shared" si="182"/>
        <v>31.826923076923077</v>
      </c>
      <c r="Q1927" t="str">
        <f t="shared" si="183"/>
        <v>music</v>
      </c>
      <c r="R1927" t="str">
        <f t="shared" si="184"/>
        <v>indie rock</v>
      </c>
      <c r="S1927" s="10">
        <f t="shared" si="185"/>
        <v>41535.90148148148</v>
      </c>
      <c r="T1927" s="10">
        <f t="shared" si="186"/>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1"/>
        <v>1.9537933333333333</v>
      </c>
      <c r="P1928" s="6">
        <f t="shared" si="182"/>
        <v>27.3896261682243</v>
      </c>
      <c r="Q1928" t="str">
        <f t="shared" si="183"/>
        <v>music</v>
      </c>
      <c r="R1928" t="str">
        <f t="shared" si="184"/>
        <v>indie rock</v>
      </c>
      <c r="S1928" s="10">
        <f t="shared" si="185"/>
        <v>40456.954351851848</v>
      </c>
      <c r="T1928" s="10">
        <f t="shared" si="186"/>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1"/>
        <v>1.0333333333333334</v>
      </c>
      <c r="P1929" s="6">
        <f t="shared" si="182"/>
        <v>56.363636363636367</v>
      </c>
      <c r="Q1929" t="str">
        <f t="shared" si="183"/>
        <v>music</v>
      </c>
      <c r="R1929" t="str">
        <f t="shared" si="184"/>
        <v>indie rock</v>
      </c>
      <c r="S1929" s="10">
        <f t="shared" si="185"/>
        <v>40960.861562500002</v>
      </c>
      <c r="T1929" s="10">
        <f t="shared" si="186"/>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1"/>
        <v>1.031372549019608</v>
      </c>
      <c r="P1930" s="6">
        <f t="shared" si="182"/>
        <v>77.352941176470594</v>
      </c>
      <c r="Q1930" t="str">
        <f t="shared" si="183"/>
        <v>music</v>
      </c>
      <c r="R1930" t="str">
        <f t="shared" si="184"/>
        <v>indie rock</v>
      </c>
      <c r="S1930" s="10">
        <f t="shared" si="185"/>
        <v>41371.648078703707</v>
      </c>
      <c r="T1930" s="10">
        <f t="shared" si="186"/>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1"/>
        <v>1.003125</v>
      </c>
      <c r="P1931" s="6">
        <f t="shared" si="182"/>
        <v>42.8</v>
      </c>
      <c r="Q1931" t="str">
        <f t="shared" si="183"/>
        <v>music</v>
      </c>
      <c r="R1931" t="str">
        <f t="shared" si="184"/>
        <v>indie rock</v>
      </c>
      <c r="S1931" s="10">
        <f t="shared" si="185"/>
        <v>40687.021597222221</v>
      </c>
      <c r="T1931" s="10">
        <f t="shared" si="186"/>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1"/>
        <v>1.27</v>
      </c>
      <c r="P1932" s="6">
        <f t="shared" si="182"/>
        <v>48.846153846153847</v>
      </c>
      <c r="Q1932" t="str">
        <f t="shared" si="183"/>
        <v>music</v>
      </c>
      <c r="R1932" t="str">
        <f t="shared" si="184"/>
        <v>indie rock</v>
      </c>
      <c r="S1932" s="10">
        <f t="shared" si="185"/>
        <v>41402.558819444443</v>
      </c>
      <c r="T1932" s="10">
        <f t="shared" si="186"/>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1"/>
        <v>1.20601</v>
      </c>
      <c r="P1933" s="6">
        <f t="shared" si="182"/>
        <v>48.240400000000001</v>
      </c>
      <c r="Q1933" t="str">
        <f t="shared" si="183"/>
        <v>music</v>
      </c>
      <c r="R1933" t="str">
        <f t="shared" si="184"/>
        <v>indie rock</v>
      </c>
      <c r="S1933" s="10">
        <f t="shared" si="185"/>
        <v>41037.892465277779</v>
      </c>
      <c r="T1933" s="10">
        <f t="shared" si="186"/>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1"/>
        <v>1.0699047619047619</v>
      </c>
      <c r="P1934" s="6">
        <f t="shared" si="182"/>
        <v>70.212500000000006</v>
      </c>
      <c r="Q1934" t="str">
        <f t="shared" si="183"/>
        <v>music</v>
      </c>
      <c r="R1934" t="str">
        <f t="shared" si="184"/>
        <v>indie rock</v>
      </c>
      <c r="S1934" s="10">
        <f t="shared" si="185"/>
        <v>40911.809872685182</v>
      </c>
      <c r="T1934" s="10">
        <f t="shared" si="186"/>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1"/>
        <v>1.7243333333333333</v>
      </c>
      <c r="P1935" s="6">
        <f t="shared" si="182"/>
        <v>94.054545454545448</v>
      </c>
      <c r="Q1935" t="str">
        <f t="shared" si="183"/>
        <v>music</v>
      </c>
      <c r="R1935" t="str">
        <f t="shared" si="184"/>
        <v>indie rock</v>
      </c>
      <c r="S1935" s="10">
        <f t="shared" si="185"/>
        <v>41879.130868055552</v>
      </c>
      <c r="T1935" s="10">
        <f t="shared" si="186"/>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1"/>
        <v>1.2362</v>
      </c>
      <c r="P1936" s="6">
        <f t="shared" si="182"/>
        <v>80.272727272727266</v>
      </c>
      <c r="Q1936" t="str">
        <f t="shared" si="183"/>
        <v>music</v>
      </c>
      <c r="R1936" t="str">
        <f t="shared" si="184"/>
        <v>indie rock</v>
      </c>
      <c r="S1936" s="10">
        <f t="shared" si="185"/>
        <v>40865.867141203707</v>
      </c>
      <c r="T1936" s="10">
        <f t="shared" si="186"/>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1"/>
        <v>1.0840000000000001</v>
      </c>
      <c r="P1937" s="6">
        <f t="shared" si="182"/>
        <v>54.2</v>
      </c>
      <c r="Q1937" t="str">
        <f t="shared" si="183"/>
        <v>music</v>
      </c>
      <c r="R1937" t="str">
        <f t="shared" si="184"/>
        <v>indie rock</v>
      </c>
      <c r="S1937" s="10">
        <f t="shared" si="185"/>
        <v>41773.932534722226</v>
      </c>
      <c r="T1937" s="10">
        <f t="shared" si="186"/>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1"/>
        <v>1.1652013333333333</v>
      </c>
      <c r="P1938" s="6">
        <f t="shared" si="182"/>
        <v>60.26903448275862</v>
      </c>
      <c r="Q1938" t="str">
        <f t="shared" si="183"/>
        <v>music</v>
      </c>
      <c r="R1938" t="str">
        <f t="shared" si="184"/>
        <v>indie rock</v>
      </c>
      <c r="S1938" s="10">
        <f t="shared" si="185"/>
        <v>40852.889699074076</v>
      </c>
      <c r="T1938" s="10">
        <f t="shared" si="186"/>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1"/>
        <v>1.8724499999999999</v>
      </c>
      <c r="P1939" s="6">
        <f t="shared" si="182"/>
        <v>38.740344827586206</v>
      </c>
      <c r="Q1939" t="str">
        <f t="shared" si="183"/>
        <v>music</v>
      </c>
      <c r="R1939" t="str">
        <f t="shared" si="184"/>
        <v>indie rock</v>
      </c>
      <c r="S1939" s="10">
        <f t="shared" si="185"/>
        <v>41059.118993055556</v>
      </c>
      <c r="T1939" s="10">
        <f t="shared" si="186"/>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1"/>
        <v>1.1593333333333333</v>
      </c>
      <c r="P1940" s="6">
        <f t="shared" si="182"/>
        <v>152.54385964912279</v>
      </c>
      <c r="Q1940" t="str">
        <f t="shared" si="183"/>
        <v>music</v>
      </c>
      <c r="R1940" t="str">
        <f t="shared" si="184"/>
        <v>indie rock</v>
      </c>
      <c r="S1940" s="10">
        <f t="shared" si="185"/>
        <v>41426.259618055556</v>
      </c>
      <c r="T1940" s="10">
        <f t="shared" si="186"/>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1"/>
        <v>1.107</v>
      </c>
      <c r="P1941" s="6">
        <f t="shared" si="182"/>
        <v>115.3125</v>
      </c>
      <c r="Q1941" t="str">
        <f t="shared" si="183"/>
        <v>music</v>
      </c>
      <c r="R1941" t="str">
        <f t="shared" si="184"/>
        <v>indie rock</v>
      </c>
      <c r="S1941" s="10">
        <f t="shared" si="185"/>
        <v>41313.985046296293</v>
      </c>
      <c r="T1941" s="10">
        <f t="shared" si="186"/>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1"/>
        <v>1.7092307692307693</v>
      </c>
      <c r="P1942" s="6">
        <f t="shared" si="182"/>
        <v>35.838709677419352</v>
      </c>
      <c r="Q1942" t="str">
        <f t="shared" si="183"/>
        <v>music</v>
      </c>
      <c r="R1942" t="str">
        <f t="shared" si="184"/>
        <v>indie rock</v>
      </c>
      <c r="S1942" s="10">
        <f t="shared" si="185"/>
        <v>40670.507326388892</v>
      </c>
      <c r="T1942" s="10">
        <f t="shared" si="186"/>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1"/>
        <v>1.2611835600000001</v>
      </c>
      <c r="P1943" s="6">
        <f t="shared" si="182"/>
        <v>64.570118779438872</v>
      </c>
      <c r="Q1943" t="str">
        <f t="shared" si="183"/>
        <v>technology</v>
      </c>
      <c r="R1943" t="str">
        <f t="shared" si="184"/>
        <v>hardware</v>
      </c>
      <c r="S1943" s="10">
        <f t="shared" si="185"/>
        <v>41744.290868055556</v>
      </c>
      <c r="T1943" s="10">
        <f t="shared" si="186"/>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1"/>
        <v>1.3844033333333334</v>
      </c>
      <c r="P1944" s="6">
        <f t="shared" si="182"/>
        <v>87.436000000000007</v>
      </c>
      <c r="Q1944" t="str">
        <f t="shared" si="183"/>
        <v>technology</v>
      </c>
      <c r="R1944" t="str">
        <f t="shared" si="184"/>
        <v>hardware</v>
      </c>
      <c r="S1944" s="10">
        <f t="shared" si="185"/>
        <v>40638.828009259261</v>
      </c>
      <c r="T1944" s="10">
        <f t="shared" si="186"/>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1"/>
        <v>17.052499999999998</v>
      </c>
      <c r="P1945" s="6">
        <f t="shared" si="182"/>
        <v>68.815577078288939</v>
      </c>
      <c r="Q1945" t="str">
        <f t="shared" si="183"/>
        <v>technology</v>
      </c>
      <c r="R1945" t="str">
        <f t="shared" si="184"/>
        <v>hardware</v>
      </c>
      <c r="S1945" s="10">
        <f t="shared" si="185"/>
        <v>42548.269861111112</v>
      </c>
      <c r="T1945" s="10">
        <f t="shared" si="186"/>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1"/>
        <v>7.8805550000000002</v>
      </c>
      <c r="P1946" s="6">
        <f t="shared" si="182"/>
        <v>176.200223588597</v>
      </c>
      <c r="Q1946" t="str">
        <f t="shared" si="183"/>
        <v>technology</v>
      </c>
      <c r="R1946" t="str">
        <f t="shared" si="184"/>
        <v>hardware</v>
      </c>
      <c r="S1946" s="10">
        <f t="shared" si="185"/>
        <v>41730.584374999999</v>
      </c>
      <c r="T1946" s="10">
        <f t="shared" si="186"/>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1"/>
        <v>3.4801799999999998</v>
      </c>
      <c r="P1947" s="6">
        <f t="shared" si="182"/>
        <v>511.79117647058825</v>
      </c>
      <c r="Q1947" t="str">
        <f t="shared" si="183"/>
        <v>technology</v>
      </c>
      <c r="R1947" t="str">
        <f t="shared" si="184"/>
        <v>hardware</v>
      </c>
      <c r="S1947" s="10">
        <f t="shared" si="185"/>
        <v>42157.251828703709</v>
      </c>
      <c r="T1947" s="10">
        <f t="shared" si="186"/>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1"/>
        <v>1.4974666666666667</v>
      </c>
      <c r="P1948" s="6">
        <f t="shared" si="182"/>
        <v>160.44285714285715</v>
      </c>
      <c r="Q1948" t="str">
        <f t="shared" si="183"/>
        <v>technology</v>
      </c>
      <c r="R1948" t="str">
        <f t="shared" si="184"/>
        <v>hardware</v>
      </c>
      <c r="S1948" s="10">
        <f t="shared" si="185"/>
        <v>41689.150011574071</v>
      </c>
      <c r="T1948" s="10">
        <f t="shared" si="186"/>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1"/>
        <v>1.0063375000000001</v>
      </c>
      <c r="P1949" s="6">
        <f t="shared" si="182"/>
        <v>35.003043478260871</v>
      </c>
      <c r="Q1949" t="str">
        <f t="shared" si="183"/>
        <v>technology</v>
      </c>
      <c r="R1949" t="str">
        <f t="shared" si="184"/>
        <v>hardware</v>
      </c>
      <c r="S1949" s="10">
        <f t="shared" si="185"/>
        <v>40102.918055555558</v>
      </c>
      <c r="T1949" s="10">
        <f t="shared" si="186"/>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1"/>
        <v>8.0021100000000001</v>
      </c>
      <c r="P1950" s="6">
        <f t="shared" si="182"/>
        <v>188.50671378091872</v>
      </c>
      <c r="Q1950" t="str">
        <f t="shared" si="183"/>
        <v>technology</v>
      </c>
      <c r="R1950" t="str">
        <f t="shared" si="184"/>
        <v>hardware</v>
      </c>
      <c r="S1950" s="10">
        <f t="shared" si="185"/>
        <v>42473.604270833333</v>
      </c>
      <c r="T1950" s="10">
        <f t="shared" si="186"/>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1"/>
        <v>1.0600260000000001</v>
      </c>
      <c r="P1951" s="6">
        <f t="shared" si="182"/>
        <v>56.204984093319197</v>
      </c>
      <c r="Q1951" t="str">
        <f t="shared" si="183"/>
        <v>technology</v>
      </c>
      <c r="R1951" t="str">
        <f t="shared" si="184"/>
        <v>hardware</v>
      </c>
      <c r="S1951" s="10">
        <f t="shared" si="185"/>
        <v>41800.423043981478</v>
      </c>
      <c r="T1951" s="10">
        <f t="shared" si="186"/>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1"/>
        <v>2.0051866666666669</v>
      </c>
      <c r="P1952" s="6">
        <f t="shared" si="182"/>
        <v>51.3054157782516</v>
      </c>
      <c r="Q1952" t="str">
        <f t="shared" si="183"/>
        <v>technology</v>
      </c>
      <c r="R1952" t="str">
        <f t="shared" si="184"/>
        <v>hardware</v>
      </c>
      <c r="S1952" s="10">
        <f t="shared" si="185"/>
        <v>40624.181400462963</v>
      </c>
      <c r="T1952" s="10">
        <f t="shared" si="186"/>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1"/>
        <v>2.1244399999999999</v>
      </c>
      <c r="P1953" s="6">
        <f t="shared" si="182"/>
        <v>127.36450839328538</v>
      </c>
      <c r="Q1953" t="str">
        <f t="shared" si="183"/>
        <v>technology</v>
      </c>
      <c r="R1953" t="str">
        <f t="shared" si="184"/>
        <v>hardware</v>
      </c>
      <c r="S1953" s="10">
        <f t="shared" si="185"/>
        <v>42651.420567129629</v>
      </c>
      <c r="T1953" s="10">
        <f t="shared" si="186"/>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1"/>
        <v>1.9847237142857144</v>
      </c>
      <c r="P1954" s="6">
        <f t="shared" si="182"/>
        <v>101.85532258064516</v>
      </c>
      <c r="Q1954" t="str">
        <f t="shared" si="183"/>
        <v>technology</v>
      </c>
      <c r="R1954" t="str">
        <f t="shared" si="184"/>
        <v>hardware</v>
      </c>
      <c r="S1954" s="10">
        <f t="shared" si="185"/>
        <v>41526.60665509259</v>
      </c>
      <c r="T1954" s="10">
        <f t="shared" si="186"/>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1"/>
        <v>2.2594666666666665</v>
      </c>
      <c r="P1955" s="6">
        <f t="shared" si="182"/>
        <v>230.55782312925169</v>
      </c>
      <c r="Q1955" t="str">
        <f t="shared" si="183"/>
        <v>technology</v>
      </c>
      <c r="R1955" t="str">
        <f t="shared" si="184"/>
        <v>hardware</v>
      </c>
      <c r="S1955" s="10">
        <f t="shared" si="185"/>
        <v>40941.199826388889</v>
      </c>
      <c r="T1955" s="10">
        <f t="shared" si="186"/>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1"/>
        <v>6.9894800000000004</v>
      </c>
      <c r="P1956" s="6">
        <f t="shared" si="182"/>
        <v>842.10602409638557</v>
      </c>
      <c r="Q1956" t="str">
        <f t="shared" si="183"/>
        <v>technology</v>
      </c>
      <c r="R1956" t="str">
        <f t="shared" si="184"/>
        <v>hardware</v>
      </c>
      <c r="S1956" s="10">
        <f t="shared" si="185"/>
        <v>42394.580740740741</v>
      </c>
      <c r="T1956" s="10">
        <f t="shared" si="186"/>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1"/>
        <v>3.9859528571428569</v>
      </c>
      <c r="P1957" s="6">
        <f t="shared" si="182"/>
        <v>577.27593103448271</v>
      </c>
      <c r="Q1957" t="str">
        <f t="shared" si="183"/>
        <v>technology</v>
      </c>
      <c r="R1957" t="str">
        <f t="shared" si="184"/>
        <v>hardware</v>
      </c>
      <c r="S1957" s="10">
        <f t="shared" si="185"/>
        <v>41020.271770833337</v>
      </c>
      <c r="T1957" s="10">
        <f t="shared" si="186"/>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1"/>
        <v>2.9403333333333332</v>
      </c>
      <c r="P1958" s="6">
        <f t="shared" si="182"/>
        <v>483.34246575342468</v>
      </c>
      <c r="Q1958" t="str">
        <f t="shared" si="183"/>
        <v>technology</v>
      </c>
      <c r="R1958" t="str">
        <f t="shared" si="184"/>
        <v>hardware</v>
      </c>
      <c r="S1958" s="10">
        <f t="shared" si="185"/>
        <v>42067.923668981486</v>
      </c>
      <c r="T1958" s="10">
        <f t="shared" si="186"/>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1"/>
        <v>1.6750470000000002</v>
      </c>
      <c r="P1959" s="6">
        <f t="shared" si="182"/>
        <v>76.138500000000008</v>
      </c>
      <c r="Q1959" t="str">
        <f t="shared" si="183"/>
        <v>technology</v>
      </c>
      <c r="R1959" t="str">
        <f t="shared" si="184"/>
        <v>hardware</v>
      </c>
      <c r="S1959" s="10">
        <f t="shared" si="185"/>
        <v>41179.098530092589</v>
      </c>
      <c r="T1959" s="10">
        <f t="shared" si="186"/>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1"/>
        <v>14.355717142857143</v>
      </c>
      <c r="P1960" s="6">
        <f t="shared" si="182"/>
        <v>74.107684365781708</v>
      </c>
      <c r="Q1960" t="str">
        <f t="shared" si="183"/>
        <v>technology</v>
      </c>
      <c r="R1960" t="str">
        <f t="shared" si="184"/>
        <v>hardware</v>
      </c>
      <c r="S1960" s="10">
        <f t="shared" si="185"/>
        <v>41326.987974537034</v>
      </c>
      <c r="T1960" s="10">
        <f t="shared" si="186"/>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1"/>
        <v>1.5673440000000001</v>
      </c>
      <c r="P1961" s="6">
        <f t="shared" si="182"/>
        <v>36.965660377358489</v>
      </c>
      <c r="Q1961" t="str">
        <f t="shared" si="183"/>
        <v>technology</v>
      </c>
      <c r="R1961" t="str">
        <f t="shared" si="184"/>
        <v>hardware</v>
      </c>
      <c r="S1961" s="10">
        <f t="shared" si="185"/>
        <v>41871.845601851855</v>
      </c>
      <c r="T1961" s="10">
        <f t="shared" si="186"/>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1"/>
        <v>1.1790285714285715</v>
      </c>
      <c r="P1962" s="6">
        <f t="shared" si="182"/>
        <v>2500.969696969697</v>
      </c>
      <c r="Q1962" t="str">
        <f t="shared" si="183"/>
        <v>technology</v>
      </c>
      <c r="R1962" t="str">
        <f t="shared" si="184"/>
        <v>hardware</v>
      </c>
      <c r="S1962" s="10">
        <f t="shared" si="185"/>
        <v>41964.362743055557</v>
      </c>
      <c r="T1962" s="10">
        <f t="shared" si="186"/>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1"/>
        <v>11.053811999999999</v>
      </c>
      <c r="P1963" s="6">
        <f t="shared" si="182"/>
        <v>67.690214329454989</v>
      </c>
      <c r="Q1963" t="str">
        <f t="shared" si="183"/>
        <v>technology</v>
      </c>
      <c r="R1963" t="str">
        <f t="shared" si="184"/>
        <v>hardware</v>
      </c>
      <c r="S1963" s="10">
        <f t="shared" si="185"/>
        <v>41148.194641203707</v>
      </c>
      <c r="T1963" s="10">
        <f t="shared" si="186"/>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1"/>
        <v>1.9292499999999999</v>
      </c>
      <c r="P1964" s="6">
        <f t="shared" si="182"/>
        <v>63.04738562091503</v>
      </c>
      <c r="Q1964" t="str">
        <f t="shared" si="183"/>
        <v>technology</v>
      </c>
      <c r="R1964" t="str">
        <f t="shared" si="184"/>
        <v>hardware</v>
      </c>
      <c r="S1964" s="10">
        <f t="shared" si="185"/>
        <v>41742.780509259261</v>
      </c>
      <c r="T1964" s="10">
        <f t="shared" si="186"/>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1"/>
        <v>1.268842105263158</v>
      </c>
      <c r="P1965" s="6">
        <f t="shared" si="182"/>
        <v>117.6</v>
      </c>
      <c r="Q1965" t="str">
        <f t="shared" si="183"/>
        <v>technology</v>
      </c>
      <c r="R1965" t="str">
        <f t="shared" si="184"/>
        <v>hardware</v>
      </c>
      <c r="S1965" s="10">
        <f t="shared" si="185"/>
        <v>41863.429791666669</v>
      </c>
      <c r="T1965" s="10">
        <f t="shared" si="186"/>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1"/>
        <v>2.5957748878923765</v>
      </c>
      <c r="P1966" s="6">
        <f t="shared" si="182"/>
        <v>180.75185011709601</v>
      </c>
      <c r="Q1966" t="str">
        <f t="shared" si="183"/>
        <v>technology</v>
      </c>
      <c r="R1966" t="str">
        <f t="shared" si="184"/>
        <v>hardware</v>
      </c>
      <c r="S1966" s="10">
        <f t="shared" si="185"/>
        <v>42452.272824074069</v>
      </c>
      <c r="T1966" s="10">
        <f t="shared" si="186"/>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1"/>
        <v>2.6227999999999998</v>
      </c>
      <c r="P1967" s="6">
        <f t="shared" si="182"/>
        <v>127.32038834951456</v>
      </c>
      <c r="Q1967" t="str">
        <f t="shared" si="183"/>
        <v>technology</v>
      </c>
      <c r="R1967" t="str">
        <f t="shared" si="184"/>
        <v>hardware</v>
      </c>
      <c r="S1967" s="10">
        <f t="shared" si="185"/>
        <v>40898.089236111111</v>
      </c>
      <c r="T1967" s="10">
        <f t="shared" si="186"/>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1"/>
        <v>2.0674309000000002</v>
      </c>
      <c r="P1968" s="6">
        <f t="shared" si="182"/>
        <v>136.6444745538665</v>
      </c>
      <c r="Q1968" t="str">
        <f t="shared" si="183"/>
        <v>technology</v>
      </c>
      <c r="R1968" t="str">
        <f t="shared" si="184"/>
        <v>hardware</v>
      </c>
      <c r="S1968" s="10">
        <f t="shared" si="185"/>
        <v>41835.540486111109</v>
      </c>
      <c r="T1968" s="10">
        <f t="shared" si="186"/>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1"/>
        <v>3.7012999999999998</v>
      </c>
      <c r="P1969" s="6">
        <f t="shared" si="182"/>
        <v>182.78024691358024</v>
      </c>
      <c r="Q1969" t="str">
        <f t="shared" si="183"/>
        <v>technology</v>
      </c>
      <c r="R1969" t="str">
        <f t="shared" si="184"/>
        <v>hardware</v>
      </c>
      <c r="S1969" s="10">
        <f t="shared" si="185"/>
        <v>41730.663530092592</v>
      </c>
      <c r="T1969" s="10">
        <f t="shared" si="186"/>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1"/>
        <v>2.8496600000000001</v>
      </c>
      <c r="P1970" s="6">
        <f t="shared" si="182"/>
        <v>279.37843137254902</v>
      </c>
      <c r="Q1970" t="str">
        <f t="shared" si="183"/>
        <v>technology</v>
      </c>
      <c r="R1970" t="str">
        <f t="shared" si="184"/>
        <v>hardware</v>
      </c>
      <c r="S1970" s="10">
        <f t="shared" si="185"/>
        <v>42676.586979166663</v>
      </c>
      <c r="T1970" s="10">
        <f t="shared" si="186"/>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1"/>
        <v>5.7907999999999999</v>
      </c>
      <c r="P1971" s="6">
        <f t="shared" si="182"/>
        <v>61.375728669846318</v>
      </c>
      <c r="Q1971" t="str">
        <f t="shared" si="183"/>
        <v>technology</v>
      </c>
      <c r="R1971" t="str">
        <f t="shared" si="184"/>
        <v>hardware</v>
      </c>
      <c r="S1971" s="10">
        <f t="shared" si="185"/>
        <v>42557.792453703703</v>
      </c>
      <c r="T1971" s="10">
        <f t="shared" si="186"/>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1"/>
        <v>11.318</v>
      </c>
      <c r="P1972" s="6">
        <f t="shared" si="182"/>
        <v>80.727532097004286</v>
      </c>
      <c r="Q1972" t="str">
        <f t="shared" si="183"/>
        <v>technology</v>
      </c>
      <c r="R1972" t="str">
        <f t="shared" si="184"/>
        <v>hardware</v>
      </c>
      <c r="S1972" s="10">
        <f t="shared" si="185"/>
        <v>41324.193298611113</v>
      </c>
      <c r="T1972" s="10">
        <f t="shared" si="186"/>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1"/>
        <v>2.6302771750000002</v>
      </c>
      <c r="P1973" s="6">
        <f t="shared" si="182"/>
        <v>272.35590732591254</v>
      </c>
      <c r="Q1973" t="str">
        <f t="shared" si="183"/>
        <v>technology</v>
      </c>
      <c r="R1973" t="str">
        <f t="shared" si="184"/>
        <v>hardware</v>
      </c>
      <c r="S1973" s="10">
        <f t="shared" si="185"/>
        <v>41561.500706018516</v>
      </c>
      <c r="T1973" s="10">
        <f t="shared" si="186"/>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1"/>
        <v>6.7447999999999997</v>
      </c>
      <c r="P1974" s="6">
        <f t="shared" si="182"/>
        <v>70.848739495798313</v>
      </c>
      <c r="Q1974" t="str">
        <f t="shared" si="183"/>
        <v>technology</v>
      </c>
      <c r="R1974" t="str">
        <f t="shared" si="184"/>
        <v>hardware</v>
      </c>
      <c r="S1974" s="10">
        <f t="shared" si="185"/>
        <v>41201.012083333335</v>
      </c>
      <c r="T1974" s="10">
        <f t="shared" si="186"/>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1"/>
        <v>2.5683081313131315</v>
      </c>
      <c r="P1975" s="6">
        <f t="shared" si="182"/>
        <v>247.94003412969283</v>
      </c>
      <c r="Q1975" t="str">
        <f t="shared" si="183"/>
        <v>technology</v>
      </c>
      <c r="R1975" t="str">
        <f t="shared" si="184"/>
        <v>hardware</v>
      </c>
      <c r="S1975" s="10">
        <f t="shared" si="185"/>
        <v>42549.722962962958</v>
      </c>
      <c r="T1975" s="10">
        <f t="shared" si="186"/>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1"/>
        <v>3.7549600000000001</v>
      </c>
      <c r="P1976" s="6">
        <f t="shared" si="182"/>
        <v>186.81393034825871</v>
      </c>
      <c r="Q1976" t="str">
        <f t="shared" si="183"/>
        <v>technology</v>
      </c>
      <c r="R1976" t="str">
        <f t="shared" si="184"/>
        <v>hardware</v>
      </c>
      <c r="S1976" s="10">
        <f t="shared" si="185"/>
        <v>41445.334131944444</v>
      </c>
      <c r="T1976" s="10">
        <f t="shared" si="186"/>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1"/>
        <v>2.0870837499999997</v>
      </c>
      <c r="P1977" s="6">
        <f t="shared" si="182"/>
        <v>131.98948616600788</v>
      </c>
      <c r="Q1977" t="str">
        <f t="shared" si="183"/>
        <v>technology</v>
      </c>
      <c r="R1977" t="str">
        <f t="shared" si="184"/>
        <v>hardware</v>
      </c>
      <c r="S1977" s="10">
        <f t="shared" si="185"/>
        <v>41313.755219907405</v>
      </c>
      <c r="T1977" s="10">
        <f t="shared" si="186"/>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1"/>
        <v>3.4660000000000002</v>
      </c>
      <c r="P1978" s="6">
        <f t="shared" si="182"/>
        <v>29.310782241014799</v>
      </c>
      <c r="Q1978" t="str">
        <f t="shared" si="183"/>
        <v>technology</v>
      </c>
      <c r="R1978" t="str">
        <f t="shared" si="184"/>
        <v>hardware</v>
      </c>
      <c r="S1978" s="10">
        <f t="shared" si="185"/>
        <v>41438.899594907409</v>
      </c>
      <c r="T1978" s="10">
        <f t="shared" si="186"/>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1"/>
        <v>4.0232999999999999</v>
      </c>
      <c r="P1979" s="6">
        <f t="shared" si="182"/>
        <v>245.02436053593178</v>
      </c>
      <c r="Q1979" t="str">
        <f t="shared" si="183"/>
        <v>technology</v>
      </c>
      <c r="R1979" t="str">
        <f t="shared" si="184"/>
        <v>hardware</v>
      </c>
      <c r="S1979" s="10">
        <f t="shared" si="185"/>
        <v>42311.216898148152</v>
      </c>
      <c r="T1979" s="10">
        <f t="shared" si="186"/>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1"/>
        <v>10.2684514</v>
      </c>
      <c r="P1980" s="6">
        <f t="shared" si="182"/>
        <v>1323.2540463917526</v>
      </c>
      <c r="Q1980" t="str">
        <f t="shared" si="183"/>
        <v>technology</v>
      </c>
      <c r="R1980" t="str">
        <f t="shared" si="184"/>
        <v>hardware</v>
      </c>
      <c r="S1980" s="10">
        <f t="shared" si="185"/>
        <v>41039.225601851853</v>
      </c>
      <c r="T1980" s="10">
        <f t="shared" si="186"/>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1"/>
        <v>1.14901155</v>
      </c>
      <c r="P1981" s="6">
        <f t="shared" si="182"/>
        <v>282.65966789667897</v>
      </c>
      <c r="Q1981" t="str">
        <f t="shared" si="183"/>
        <v>technology</v>
      </c>
      <c r="R1981" t="str">
        <f t="shared" si="184"/>
        <v>hardware</v>
      </c>
      <c r="S1981" s="10">
        <f t="shared" si="185"/>
        <v>42290.460023148145</v>
      </c>
      <c r="T1981" s="10">
        <f t="shared" si="186"/>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1"/>
        <v>3.5482402000000004</v>
      </c>
      <c r="P1982" s="6">
        <f t="shared" si="182"/>
        <v>91.214401028277635</v>
      </c>
      <c r="Q1982" t="str">
        <f t="shared" si="183"/>
        <v>technology</v>
      </c>
      <c r="R1982" t="str">
        <f t="shared" si="184"/>
        <v>hardware</v>
      </c>
      <c r="S1982" s="10">
        <f t="shared" si="185"/>
        <v>42423.542384259257</v>
      </c>
      <c r="T1982" s="10">
        <f t="shared" si="186"/>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1"/>
        <v>5.0799999999999998E-2</v>
      </c>
      <c r="P1983" s="6">
        <f t="shared" si="182"/>
        <v>31.75</v>
      </c>
      <c r="Q1983" t="str">
        <f t="shared" si="183"/>
        <v>photography</v>
      </c>
      <c r="R1983" t="str">
        <f t="shared" si="184"/>
        <v>people</v>
      </c>
      <c r="S1983" s="10">
        <f t="shared" si="185"/>
        <v>41799.725289351853</v>
      </c>
      <c r="T1983" s="10">
        <f t="shared" si="186"/>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1"/>
        <v>0</v>
      </c>
      <c r="P1984" s="6">
        <f t="shared" si="182"/>
        <v>0</v>
      </c>
      <c r="Q1984" t="str">
        <f t="shared" si="183"/>
        <v>photography</v>
      </c>
      <c r="R1984" t="str">
        <f t="shared" si="184"/>
        <v>people</v>
      </c>
      <c r="S1984" s="10">
        <f t="shared" si="185"/>
        <v>42678.586655092593</v>
      </c>
      <c r="T1984" s="10">
        <f t="shared" si="186"/>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1"/>
        <v>4.2999999999999997E-2</v>
      </c>
      <c r="P1985" s="6">
        <f t="shared" si="182"/>
        <v>88.6875</v>
      </c>
      <c r="Q1985" t="str">
        <f t="shared" si="183"/>
        <v>photography</v>
      </c>
      <c r="R1985" t="str">
        <f t="shared" si="184"/>
        <v>people</v>
      </c>
      <c r="S1985" s="10">
        <f t="shared" si="185"/>
        <v>42593.011782407411</v>
      </c>
      <c r="T1985" s="10">
        <f t="shared" si="186"/>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1"/>
        <v>0.21146666666666666</v>
      </c>
      <c r="P1986" s="6">
        <f t="shared" si="182"/>
        <v>453.14285714285717</v>
      </c>
      <c r="Q1986" t="str">
        <f t="shared" si="183"/>
        <v>photography</v>
      </c>
      <c r="R1986" t="str">
        <f t="shared" si="184"/>
        <v>people</v>
      </c>
      <c r="S1986" s="10">
        <f t="shared" si="185"/>
        <v>41913.790289351848</v>
      </c>
      <c r="T1986" s="10">
        <f t="shared" si="186"/>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7">E1987/D1987</f>
        <v>3.1875000000000001E-2</v>
      </c>
      <c r="P1987" s="6">
        <f t="shared" ref="P1987:P2050" si="188">IFERROR(E1987/L1987,0)</f>
        <v>12.75</v>
      </c>
      <c r="Q1987" t="str">
        <f t="shared" ref="Q1987:Q2050" si="189">LEFT(N1987,SEARCH("/",N1987)-1)</f>
        <v>photography</v>
      </c>
      <c r="R1987" t="str">
        <f t="shared" ref="R1987:R2050" si="190">RIGHT(N1987,LEN(N1987)-SEARCH("/",N1987))</f>
        <v>people</v>
      </c>
      <c r="S1987" s="10">
        <f t="shared" ref="S1987:S2050" si="191">(((J1987/60)/60)/24+DATE(1970,1,1))</f>
        <v>42555.698738425926</v>
      </c>
      <c r="T1987" s="10">
        <f t="shared" ref="T1987:T2050" si="192">(((I1987/60)/60)/24+DATE(1970,1,1))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7"/>
        <v>5.0000000000000001E-4</v>
      </c>
      <c r="P1988" s="6">
        <f t="shared" si="188"/>
        <v>1</v>
      </c>
      <c r="Q1988" t="str">
        <f t="shared" si="189"/>
        <v>photography</v>
      </c>
      <c r="R1988" t="str">
        <f t="shared" si="190"/>
        <v>people</v>
      </c>
      <c r="S1988" s="10">
        <f t="shared" si="191"/>
        <v>42413.433831018512</v>
      </c>
      <c r="T1988" s="10">
        <f t="shared" si="192"/>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7"/>
        <v>0.42472727272727273</v>
      </c>
      <c r="P1989" s="6">
        <f t="shared" si="188"/>
        <v>83.428571428571431</v>
      </c>
      <c r="Q1989" t="str">
        <f t="shared" si="189"/>
        <v>photography</v>
      </c>
      <c r="R1989" t="str">
        <f t="shared" si="190"/>
        <v>people</v>
      </c>
      <c r="S1989" s="10">
        <f t="shared" si="191"/>
        <v>42034.639768518522</v>
      </c>
      <c r="T1989" s="10">
        <f t="shared" si="192"/>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7"/>
        <v>4.1666666666666666E-3</v>
      </c>
      <c r="P1990" s="6">
        <f t="shared" si="188"/>
        <v>25</v>
      </c>
      <c r="Q1990" t="str">
        <f t="shared" si="189"/>
        <v>photography</v>
      </c>
      <c r="R1990" t="str">
        <f t="shared" si="190"/>
        <v>people</v>
      </c>
      <c r="S1990" s="10">
        <f t="shared" si="191"/>
        <v>42206.763217592597</v>
      </c>
      <c r="T1990" s="10">
        <f t="shared" si="192"/>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7"/>
        <v>0.01</v>
      </c>
      <c r="P1991" s="6">
        <f t="shared" si="188"/>
        <v>50</v>
      </c>
      <c r="Q1991" t="str">
        <f t="shared" si="189"/>
        <v>photography</v>
      </c>
      <c r="R1991" t="str">
        <f t="shared" si="190"/>
        <v>people</v>
      </c>
      <c r="S1991" s="10">
        <f t="shared" si="191"/>
        <v>42685.680648148147</v>
      </c>
      <c r="T1991" s="10">
        <f t="shared" si="192"/>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7"/>
        <v>0.16966666666666666</v>
      </c>
      <c r="P1992" s="6">
        <f t="shared" si="188"/>
        <v>101.8</v>
      </c>
      <c r="Q1992" t="str">
        <f t="shared" si="189"/>
        <v>photography</v>
      </c>
      <c r="R1992" t="str">
        <f t="shared" si="190"/>
        <v>people</v>
      </c>
      <c r="S1992" s="10">
        <f t="shared" si="191"/>
        <v>42398.195972222224</v>
      </c>
      <c r="T1992" s="10">
        <f t="shared" si="192"/>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7"/>
        <v>7.0000000000000007E-2</v>
      </c>
      <c r="P1993" s="6">
        <f t="shared" si="188"/>
        <v>46.666666666666664</v>
      </c>
      <c r="Q1993" t="str">
        <f t="shared" si="189"/>
        <v>photography</v>
      </c>
      <c r="R1993" t="str">
        <f t="shared" si="190"/>
        <v>people</v>
      </c>
      <c r="S1993" s="10">
        <f t="shared" si="191"/>
        <v>42167.89335648148</v>
      </c>
      <c r="T1993" s="10">
        <f t="shared" si="192"/>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7"/>
        <v>1.3333333333333333E-3</v>
      </c>
      <c r="P1994" s="6">
        <f t="shared" si="188"/>
        <v>1</v>
      </c>
      <c r="Q1994" t="str">
        <f t="shared" si="189"/>
        <v>photography</v>
      </c>
      <c r="R1994" t="str">
        <f t="shared" si="190"/>
        <v>people</v>
      </c>
      <c r="S1994" s="10">
        <f t="shared" si="191"/>
        <v>42023.143414351856</v>
      </c>
      <c r="T1994" s="10">
        <f t="shared" si="192"/>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7"/>
        <v>0</v>
      </c>
      <c r="P1995" s="6">
        <f t="shared" si="188"/>
        <v>0</v>
      </c>
      <c r="Q1995" t="str">
        <f t="shared" si="189"/>
        <v>photography</v>
      </c>
      <c r="R1995" t="str">
        <f t="shared" si="190"/>
        <v>people</v>
      </c>
      <c r="S1995" s="10">
        <f t="shared" si="191"/>
        <v>42329.58839120371</v>
      </c>
      <c r="T1995" s="10">
        <f t="shared" si="192"/>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7"/>
        <v>0</v>
      </c>
      <c r="P1996" s="6">
        <f t="shared" si="188"/>
        <v>0</v>
      </c>
      <c r="Q1996" t="str">
        <f t="shared" si="189"/>
        <v>photography</v>
      </c>
      <c r="R1996" t="str">
        <f t="shared" si="190"/>
        <v>people</v>
      </c>
      <c r="S1996" s="10">
        <f t="shared" si="191"/>
        <v>42651.006273148145</v>
      </c>
      <c r="T1996" s="10">
        <f t="shared" si="192"/>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7"/>
        <v>7.8E-2</v>
      </c>
      <c r="P1997" s="6">
        <f t="shared" si="188"/>
        <v>26</v>
      </c>
      <c r="Q1997" t="str">
        <f t="shared" si="189"/>
        <v>photography</v>
      </c>
      <c r="R1997" t="str">
        <f t="shared" si="190"/>
        <v>people</v>
      </c>
      <c r="S1997" s="10">
        <f t="shared" si="191"/>
        <v>42181.902037037042</v>
      </c>
      <c r="T1997" s="10">
        <f t="shared" si="192"/>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7"/>
        <v>0</v>
      </c>
      <c r="P1998" s="6">
        <f t="shared" si="188"/>
        <v>0</v>
      </c>
      <c r="Q1998" t="str">
        <f t="shared" si="189"/>
        <v>photography</v>
      </c>
      <c r="R1998" t="str">
        <f t="shared" si="190"/>
        <v>people</v>
      </c>
      <c r="S1998" s="10">
        <f t="shared" si="191"/>
        <v>41800.819571759261</v>
      </c>
      <c r="T1998" s="10">
        <f t="shared" si="192"/>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7"/>
        <v>0</v>
      </c>
      <c r="P1999" s="6">
        <f t="shared" si="188"/>
        <v>0</v>
      </c>
      <c r="Q1999" t="str">
        <f t="shared" si="189"/>
        <v>photography</v>
      </c>
      <c r="R1999" t="str">
        <f t="shared" si="190"/>
        <v>people</v>
      </c>
      <c r="S1999" s="10">
        <f t="shared" si="191"/>
        <v>41847.930694444447</v>
      </c>
      <c r="T1999" s="10">
        <f t="shared" si="192"/>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7"/>
        <v>0.26200000000000001</v>
      </c>
      <c r="P2000" s="6">
        <f t="shared" si="188"/>
        <v>218.33333333333334</v>
      </c>
      <c r="Q2000" t="str">
        <f t="shared" si="189"/>
        <v>photography</v>
      </c>
      <c r="R2000" t="str">
        <f t="shared" si="190"/>
        <v>people</v>
      </c>
      <c r="S2000" s="10">
        <f t="shared" si="191"/>
        <v>41807.118495370371</v>
      </c>
      <c r="T2000" s="10">
        <f t="shared" si="192"/>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7"/>
        <v>7.6129032258064515E-3</v>
      </c>
      <c r="P2001" s="6">
        <f t="shared" si="188"/>
        <v>33.714285714285715</v>
      </c>
      <c r="Q2001" t="str">
        <f t="shared" si="189"/>
        <v>photography</v>
      </c>
      <c r="R2001" t="str">
        <f t="shared" si="190"/>
        <v>people</v>
      </c>
      <c r="S2001" s="10">
        <f t="shared" si="191"/>
        <v>41926.482731481483</v>
      </c>
      <c r="T2001" s="10">
        <f t="shared" si="192"/>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7"/>
        <v>0.125</v>
      </c>
      <c r="P2002" s="6">
        <f t="shared" si="188"/>
        <v>25</v>
      </c>
      <c r="Q2002" t="str">
        <f t="shared" si="189"/>
        <v>photography</v>
      </c>
      <c r="R2002" t="str">
        <f t="shared" si="190"/>
        <v>people</v>
      </c>
      <c r="S2002" s="10">
        <f t="shared" si="191"/>
        <v>42345.951539351852</v>
      </c>
      <c r="T2002" s="10">
        <f t="shared" si="192"/>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7"/>
        <v>3.8212909090909091</v>
      </c>
      <c r="P2003" s="6">
        <f t="shared" si="188"/>
        <v>128.38790470372632</v>
      </c>
      <c r="Q2003" t="str">
        <f t="shared" si="189"/>
        <v>technology</v>
      </c>
      <c r="R2003" t="str">
        <f t="shared" si="190"/>
        <v>hardware</v>
      </c>
      <c r="S2003" s="10">
        <f t="shared" si="191"/>
        <v>42136.209675925929</v>
      </c>
      <c r="T2003" s="10">
        <f t="shared" si="192"/>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7"/>
        <v>2.1679422000000002</v>
      </c>
      <c r="P2004" s="6">
        <f t="shared" si="188"/>
        <v>78.834261818181815</v>
      </c>
      <c r="Q2004" t="str">
        <f t="shared" si="189"/>
        <v>technology</v>
      </c>
      <c r="R2004" t="str">
        <f t="shared" si="190"/>
        <v>hardware</v>
      </c>
      <c r="S2004" s="10">
        <f t="shared" si="191"/>
        <v>42728.71230324074</v>
      </c>
      <c r="T2004" s="10">
        <f t="shared" si="192"/>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7"/>
        <v>3.12</v>
      </c>
      <c r="P2005" s="6">
        <f t="shared" si="188"/>
        <v>91.764705882352942</v>
      </c>
      <c r="Q2005" t="str">
        <f t="shared" si="189"/>
        <v>technology</v>
      </c>
      <c r="R2005" t="str">
        <f t="shared" si="190"/>
        <v>hardware</v>
      </c>
      <c r="S2005" s="10">
        <f t="shared" si="191"/>
        <v>40347.125601851854</v>
      </c>
      <c r="T2005" s="10">
        <f t="shared" si="192"/>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7"/>
        <v>2.3442048</v>
      </c>
      <c r="P2006" s="6">
        <f t="shared" si="188"/>
        <v>331.10237288135596</v>
      </c>
      <c r="Q2006" t="str">
        <f t="shared" si="189"/>
        <v>technology</v>
      </c>
      <c r="R2006" t="str">
        <f t="shared" si="190"/>
        <v>hardware</v>
      </c>
      <c r="S2006" s="10">
        <f t="shared" si="191"/>
        <v>41800.604895833334</v>
      </c>
      <c r="T2006" s="10">
        <f t="shared" si="192"/>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7"/>
        <v>1.236801</v>
      </c>
      <c r="P2007" s="6">
        <f t="shared" si="188"/>
        <v>194.26193717277485</v>
      </c>
      <c r="Q2007" t="str">
        <f t="shared" si="189"/>
        <v>technology</v>
      </c>
      <c r="R2007" t="str">
        <f t="shared" si="190"/>
        <v>hardware</v>
      </c>
      <c r="S2007" s="10">
        <f t="shared" si="191"/>
        <v>41535.812708333331</v>
      </c>
      <c r="T2007" s="10">
        <f t="shared" si="192"/>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7"/>
        <v>2.4784000000000002</v>
      </c>
      <c r="P2008" s="6">
        <f t="shared" si="188"/>
        <v>408.97689768976898</v>
      </c>
      <c r="Q2008" t="str">
        <f t="shared" si="189"/>
        <v>technology</v>
      </c>
      <c r="R2008" t="str">
        <f t="shared" si="190"/>
        <v>hardware</v>
      </c>
      <c r="S2008" s="10">
        <f t="shared" si="191"/>
        <v>41941.500520833331</v>
      </c>
      <c r="T2008" s="10">
        <f t="shared" si="192"/>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7"/>
        <v>1.157092</v>
      </c>
      <c r="P2009" s="6">
        <f t="shared" si="188"/>
        <v>84.459270072992695</v>
      </c>
      <c r="Q2009" t="str">
        <f t="shared" si="189"/>
        <v>technology</v>
      </c>
      <c r="R2009" t="str">
        <f t="shared" si="190"/>
        <v>hardware</v>
      </c>
      <c r="S2009" s="10">
        <f t="shared" si="191"/>
        <v>40347.837800925925</v>
      </c>
      <c r="T2009" s="10">
        <f t="shared" si="192"/>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7"/>
        <v>1.1707484768810599</v>
      </c>
      <c r="P2010" s="6">
        <f t="shared" si="188"/>
        <v>44.853658536585364</v>
      </c>
      <c r="Q2010" t="str">
        <f t="shared" si="189"/>
        <v>technology</v>
      </c>
      <c r="R2010" t="str">
        <f t="shared" si="190"/>
        <v>hardware</v>
      </c>
      <c r="S2010" s="10">
        <f t="shared" si="191"/>
        <v>40761.604421296295</v>
      </c>
      <c r="T2010" s="10">
        <f t="shared" si="192"/>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7"/>
        <v>3.05158</v>
      </c>
      <c r="P2011" s="6">
        <f t="shared" si="188"/>
        <v>383.3643216080402</v>
      </c>
      <c r="Q2011" t="str">
        <f t="shared" si="189"/>
        <v>technology</v>
      </c>
      <c r="R2011" t="str">
        <f t="shared" si="190"/>
        <v>hardware</v>
      </c>
      <c r="S2011" s="10">
        <f t="shared" si="191"/>
        <v>42661.323414351849</v>
      </c>
      <c r="T2011" s="10">
        <f t="shared" si="192"/>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7"/>
        <v>3.2005299999999997</v>
      </c>
      <c r="P2012" s="6">
        <f t="shared" si="188"/>
        <v>55.276856649395505</v>
      </c>
      <c r="Q2012" t="str">
        <f t="shared" si="189"/>
        <v>technology</v>
      </c>
      <c r="R2012" t="str">
        <f t="shared" si="190"/>
        <v>hardware</v>
      </c>
      <c r="S2012" s="10">
        <f t="shared" si="191"/>
        <v>42570.996423611112</v>
      </c>
      <c r="T2012" s="10">
        <f t="shared" si="192"/>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7"/>
        <v>8.1956399999999991</v>
      </c>
      <c r="P2013" s="6">
        <f t="shared" si="188"/>
        <v>422.02059732234807</v>
      </c>
      <c r="Q2013" t="str">
        <f t="shared" si="189"/>
        <v>technology</v>
      </c>
      <c r="R2013" t="str">
        <f t="shared" si="190"/>
        <v>hardware</v>
      </c>
      <c r="S2013" s="10">
        <f t="shared" si="191"/>
        <v>42347.358483796299</v>
      </c>
      <c r="T2013" s="10">
        <f t="shared" si="192"/>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7"/>
        <v>2.3490000000000002</v>
      </c>
      <c r="P2014" s="6">
        <f t="shared" si="188"/>
        <v>64.180327868852459</v>
      </c>
      <c r="Q2014" t="str">
        <f t="shared" si="189"/>
        <v>technology</v>
      </c>
      <c r="R2014" t="str">
        <f t="shared" si="190"/>
        <v>hardware</v>
      </c>
      <c r="S2014" s="10">
        <f t="shared" si="191"/>
        <v>42010.822233796294</v>
      </c>
      <c r="T2014" s="10">
        <f t="shared" si="192"/>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7"/>
        <v>4.9491375</v>
      </c>
      <c r="P2015" s="6">
        <f t="shared" si="188"/>
        <v>173.57781674704077</v>
      </c>
      <c r="Q2015" t="str">
        <f t="shared" si="189"/>
        <v>technology</v>
      </c>
      <c r="R2015" t="str">
        <f t="shared" si="190"/>
        <v>hardware</v>
      </c>
      <c r="S2015" s="10">
        <f t="shared" si="191"/>
        <v>42499.960810185185</v>
      </c>
      <c r="T2015" s="10">
        <f t="shared" si="192"/>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7"/>
        <v>78.137822333333332</v>
      </c>
      <c r="P2016" s="6">
        <f t="shared" si="188"/>
        <v>88.601680840609291</v>
      </c>
      <c r="Q2016" t="str">
        <f t="shared" si="189"/>
        <v>technology</v>
      </c>
      <c r="R2016" t="str">
        <f t="shared" si="190"/>
        <v>hardware</v>
      </c>
      <c r="S2016" s="10">
        <f t="shared" si="191"/>
        <v>41324.214571759258</v>
      </c>
      <c r="T2016" s="10">
        <f t="shared" si="192"/>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7"/>
        <v>1.1300013888888889</v>
      </c>
      <c r="P2017" s="6">
        <f t="shared" si="188"/>
        <v>50.222283950617282</v>
      </c>
      <c r="Q2017" t="str">
        <f t="shared" si="189"/>
        <v>technology</v>
      </c>
      <c r="R2017" t="str">
        <f t="shared" si="190"/>
        <v>hardware</v>
      </c>
      <c r="S2017" s="10">
        <f t="shared" si="191"/>
        <v>40765.876886574071</v>
      </c>
      <c r="T2017" s="10">
        <f t="shared" si="192"/>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7"/>
        <v>9.2154220000000002</v>
      </c>
      <c r="P2018" s="6">
        <f t="shared" si="188"/>
        <v>192.38876826722338</v>
      </c>
      <c r="Q2018" t="str">
        <f t="shared" si="189"/>
        <v>technology</v>
      </c>
      <c r="R2018" t="str">
        <f t="shared" si="190"/>
        <v>hardware</v>
      </c>
      <c r="S2018" s="10">
        <f t="shared" si="191"/>
        <v>41312.88077546296</v>
      </c>
      <c r="T2018" s="10">
        <f t="shared" si="192"/>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7"/>
        <v>1.2510239999999999</v>
      </c>
      <c r="P2019" s="6">
        <f t="shared" si="188"/>
        <v>73.416901408450698</v>
      </c>
      <c r="Q2019" t="str">
        <f t="shared" si="189"/>
        <v>technology</v>
      </c>
      <c r="R2019" t="str">
        <f t="shared" si="190"/>
        <v>hardware</v>
      </c>
      <c r="S2019" s="10">
        <f t="shared" si="191"/>
        <v>40961.057349537034</v>
      </c>
      <c r="T2019" s="10">
        <f t="shared" si="192"/>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7"/>
        <v>1.0224343076923077</v>
      </c>
      <c r="P2020" s="6">
        <f t="shared" si="188"/>
        <v>147.68495555555555</v>
      </c>
      <c r="Q2020" t="str">
        <f t="shared" si="189"/>
        <v>technology</v>
      </c>
      <c r="R2020" t="str">
        <f t="shared" si="190"/>
        <v>hardware</v>
      </c>
      <c r="S2020" s="10">
        <f t="shared" si="191"/>
        <v>42199.365844907406</v>
      </c>
      <c r="T2020" s="10">
        <f t="shared" si="192"/>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7"/>
        <v>4.8490975000000001</v>
      </c>
      <c r="P2021" s="6">
        <f t="shared" si="188"/>
        <v>108.96848314606741</v>
      </c>
      <c r="Q2021" t="str">
        <f t="shared" si="189"/>
        <v>technology</v>
      </c>
      <c r="R2021" t="str">
        <f t="shared" si="190"/>
        <v>hardware</v>
      </c>
      <c r="S2021" s="10">
        <f t="shared" si="191"/>
        <v>42605.70857638889</v>
      </c>
      <c r="T2021" s="10">
        <f t="shared" si="192"/>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7"/>
        <v>1.9233333333333333</v>
      </c>
      <c r="P2022" s="6">
        <f t="shared" si="188"/>
        <v>23.647540983606557</v>
      </c>
      <c r="Q2022" t="str">
        <f t="shared" si="189"/>
        <v>technology</v>
      </c>
      <c r="R2022" t="str">
        <f t="shared" si="190"/>
        <v>hardware</v>
      </c>
      <c r="S2022" s="10">
        <f t="shared" si="191"/>
        <v>41737.097499999996</v>
      </c>
      <c r="T2022" s="10">
        <f t="shared" si="192"/>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7"/>
        <v>2.8109999999999999</v>
      </c>
      <c r="P2023" s="6">
        <f t="shared" si="188"/>
        <v>147.94736842105263</v>
      </c>
      <c r="Q2023" t="str">
        <f t="shared" si="189"/>
        <v>technology</v>
      </c>
      <c r="R2023" t="str">
        <f t="shared" si="190"/>
        <v>hardware</v>
      </c>
      <c r="S2023" s="10">
        <f t="shared" si="191"/>
        <v>41861.070567129631</v>
      </c>
      <c r="T2023" s="10">
        <f t="shared" si="192"/>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7"/>
        <v>1.2513700000000001</v>
      </c>
      <c r="P2024" s="6">
        <f t="shared" si="188"/>
        <v>385.03692307692307</v>
      </c>
      <c r="Q2024" t="str">
        <f t="shared" si="189"/>
        <v>technology</v>
      </c>
      <c r="R2024" t="str">
        <f t="shared" si="190"/>
        <v>hardware</v>
      </c>
      <c r="S2024" s="10">
        <f t="shared" si="191"/>
        <v>42502.569120370375</v>
      </c>
      <c r="T2024" s="10">
        <f t="shared" si="192"/>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7"/>
        <v>1.61459</v>
      </c>
      <c r="P2025" s="6">
        <f t="shared" si="188"/>
        <v>457.39093484419266</v>
      </c>
      <c r="Q2025" t="str">
        <f t="shared" si="189"/>
        <v>technology</v>
      </c>
      <c r="R2025" t="str">
        <f t="shared" si="190"/>
        <v>hardware</v>
      </c>
      <c r="S2025" s="10">
        <f t="shared" si="191"/>
        <v>42136.420752314814</v>
      </c>
      <c r="T2025" s="10">
        <f t="shared" si="192"/>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7"/>
        <v>5.8535000000000004</v>
      </c>
      <c r="P2026" s="6">
        <f t="shared" si="188"/>
        <v>222.99047619047619</v>
      </c>
      <c r="Q2026" t="str">
        <f t="shared" si="189"/>
        <v>technology</v>
      </c>
      <c r="R2026" t="str">
        <f t="shared" si="190"/>
        <v>hardware</v>
      </c>
      <c r="S2026" s="10">
        <f t="shared" si="191"/>
        <v>41099.966944444444</v>
      </c>
      <c r="T2026" s="10">
        <f t="shared" si="192"/>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7"/>
        <v>2.0114999999999998</v>
      </c>
      <c r="P2027" s="6">
        <f t="shared" si="188"/>
        <v>220.74074074074073</v>
      </c>
      <c r="Q2027" t="str">
        <f t="shared" si="189"/>
        <v>technology</v>
      </c>
      <c r="R2027" t="str">
        <f t="shared" si="190"/>
        <v>hardware</v>
      </c>
      <c r="S2027" s="10">
        <f t="shared" si="191"/>
        <v>42136.184560185182</v>
      </c>
      <c r="T2027" s="10">
        <f t="shared" si="192"/>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7"/>
        <v>1.3348307999999998</v>
      </c>
      <c r="P2028" s="6">
        <f t="shared" si="188"/>
        <v>73.503898678414089</v>
      </c>
      <c r="Q2028" t="str">
        <f t="shared" si="189"/>
        <v>technology</v>
      </c>
      <c r="R2028" t="str">
        <f t="shared" si="190"/>
        <v>hardware</v>
      </c>
      <c r="S2028" s="10">
        <f t="shared" si="191"/>
        <v>41704.735937500001</v>
      </c>
      <c r="T2028" s="10">
        <f t="shared" si="192"/>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7"/>
        <v>1.2024900000000001</v>
      </c>
      <c r="P2029" s="6">
        <f t="shared" si="188"/>
        <v>223.09647495361781</v>
      </c>
      <c r="Q2029" t="str">
        <f t="shared" si="189"/>
        <v>technology</v>
      </c>
      <c r="R2029" t="str">
        <f t="shared" si="190"/>
        <v>hardware</v>
      </c>
      <c r="S2029" s="10">
        <f t="shared" si="191"/>
        <v>42048.813877314817</v>
      </c>
      <c r="T2029" s="10">
        <f t="shared" si="192"/>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7"/>
        <v>1.2616666666666667</v>
      </c>
      <c r="P2030" s="6">
        <f t="shared" si="188"/>
        <v>47.911392405063289</v>
      </c>
      <c r="Q2030" t="str">
        <f t="shared" si="189"/>
        <v>technology</v>
      </c>
      <c r="R2030" t="str">
        <f t="shared" si="190"/>
        <v>hardware</v>
      </c>
      <c r="S2030" s="10">
        <f t="shared" si="191"/>
        <v>40215.919050925928</v>
      </c>
      <c r="T2030" s="10">
        <f t="shared" si="192"/>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7"/>
        <v>3.6120000000000001</v>
      </c>
      <c r="P2031" s="6">
        <f t="shared" si="188"/>
        <v>96.063829787234042</v>
      </c>
      <c r="Q2031" t="str">
        <f t="shared" si="189"/>
        <v>technology</v>
      </c>
      <c r="R2031" t="str">
        <f t="shared" si="190"/>
        <v>hardware</v>
      </c>
      <c r="S2031" s="10">
        <f t="shared" si="191"/>
        <v>41848.021770833337</v>
      </c>
      <c r="T2031" s="10">
        <f t="shared" si="192"/>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7"/>
        <v>2.26239013671875</v>
      </c>
      <c r="P2032" s="6">
        <f t="shared" si="188"/>
        <v>118.6144</v>
      </c>
      <c r="Q2032" t="str">
        <f t="shared" si="189"/>
        <v>technology</v>
      </c>
      <c r="R2032" t="str">
        <f t="shared" si="190"/>
        <v>hardware</v>
      </c>
      <c r="S2032" s="10">
        <f t="shared" si="191"/>
        <v>41212.996481481481</v>
      </c>
      <c r="T2032" s="10">
        <f t="shared" si="192"/>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7"/>
        <v>1.2035</v>
      </c>
      <c r="P2033" s="6">
        <f t="shared" si="188"/>
        <v>118.45472440944881</v>
      </c>
      <c r="Q2033" t="str">
        <f t="shared" si="189"/>
        <v>technology</v>
      </c>
      <c r="R2033" t="str">
        <f t="shared" si="190"/>
        <v>hardware</v>
      </c>
      <c r="S2033" s="10">
        <f t="shared" si="191"/>
        <v>41975.329317129625</v>
      </c>
      <c r="T2033" s="10">
        <f t="shared" si="192"/>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7"/>
        <v>3.0418799999999999</v>
      </c>
      <c r="P2034" s="6">
        <f t="shared" si="188"/>
        <v>143.21468926553672</v>
      </c>
      <c r="Q2034" t="str">
        <f t="shared" si="189"/>
        <v>technology</v>
      </c>
      <c r="R2034" t="str">
        <f t="shared" si="190"/>
        <v>hardware</v>
      </c>
      <c r="S2034" s="10">
        <f t="shared" si="191"/>
        <v>42689.565671296295</v>
      </c>
      <c r="T2034" s="10">
        <f t="shared" si="192"/>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7"/>
        <v>1.7867599999999999</v>
      </c>
      <c r="P2035" s="6">
        <f t="shared" si="188"/>
        <v>282.71518987341773</v>
      </c>
      <c r="Q2035" t="str">
        <f t="shared" si="189"/>
        <v>technology</v>
      </c>
      <c r="R2035" t="str">
        <f t="shared" si="190"/>
        <v>hardware</v>
      </c>
      <c r="S2035" s="10">
        <f t="shared" si="191"/>
        <v>41725.082384259258</v>
      </c>
      <c r="T2035" s="10">
        <f t="shared" si="192"/>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7"/>
        <v>3.868199871794872</v>
      </c>
      <c r="P2036" s="6">
        <f t="shared" si="188"/>
        <v>593.93620078740162</v>
      </c>
      <c r="Q2036" t="str">
        <f t="shared" si="189"/>
        <v>technology</v>
      </c>
      <c r="R2036" t="str">
        <f t="shared" si="190"/>
        <v>hardware</v>
      </c>
      <c r="S2036" s="10">
        <f t="shared" si="191"/>
        <v>42076.130011574074</v>
      </c>
      <c r="T2036" s="10">
        <f t="shared" si="192"/>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7"/>
        <v>2.1103642500000004</v>
      </c>
      <c r="P2037" s="6">
        <f t="shared" si="188"/>
        <v>262.15704968944101</v>
      </c>
      <c r="Q2037" t="str">
        <f t="shared" si="189"/>
        <v>technology</v>
      </c>
      <c r="R2037" t="str">
        <f t="shared" si="190"/>
        <v>hardware</v>
      </c>
      <c r="S2037" s="10">
        <f t="shared" si="191"/>
        <v>42311.625081018516</v>
      </c>
      <c r="T2037" s="10">
        <f t="shared" si="192"/>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7"/>
        <v>1.3166833333333334</v>
      </c>
      <c r="P2038" s="6">
        <f t="shared" si="188"/>
        <v>46.580778301886795</v>
      </c>
      <c r="Q2038" t="str">
        <f t="shared" si="189"/>
        <v>technology</v>
      </c>
      <c r="R2038" t="str">
        <f t="shared" si="190"/>
        <v>hardware</v>
      </c>
      <c r="S2038" s="10">
        <f t="shared" si="191"/>
        <v>41738.864803240744</v>
      </c>
      <c r="T2038" s="10">
        <f t="shared" si="192"/>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7"/>
        <v>3.0047639999999998</v>
      </c>
      <c r="P2039" s="6">
        <f t="shared" si="188"/>
        <v>70.041118881118877</v>
      </c>
      <c r="Q2039" t="str">
        <f t="shared" si="189"/>
        <v>technology</v>
      </c>
      <c r="R2039" t="str">
        <f t="shared" si="190"/>
        <v>hardware</v>
      </c>
      <c r="S2039" s="10">
        <f t="shared" si="191"/>
        <v>41578.210104166668</v>
      </c>
      <c r="T2039" s="10">
        <f t="shared" si="192"/>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7"/>
        <v>4.2051249999999998</v>
      </c>
      <c r="P2040" s="6">
        <f t="shared" si="188"/>
        <v>164.90686274509804</v>
      </c>
      <c r="Q2040" t="str">
        <f t="shared" si="189"/>
        <v>technology</v>
      </c>
      <c r="R2040" t="str">
        <f t="shared" si="190"/>
        <v>hardware</v>
      </c>
      <c r="S2040" s="10">
        <f t="shared" si="191"/>
        <v>41424.27107638889</v>
      </c>
      <c r="T2040" s="10">
        <f t="shared" si="192"/>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7"/>
        <v>1.362168</v>
      </c>
      <c r="P2041" s="6">
        <f t="shared" si="188"/>
        <v>449.26385224274406</v>
      </c>
      <c r="Q2041" t="str">
        <f t="shared" si="189"/>
        <v>technology</v>
      </c>
      <c r="R2041" t="str">
        <f t="shared" si="190"/>
        <v>hardware</v>
      </c>
      <c r="S2041" s="10">
        <f t="shared" si="191"/>
        <v>42675.438946759255</v>
      </c>
      <c r="T2041" s="10">
        <f t="shared" si="192"/>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7"/>
        <v>2.4817133333333334</v>
      </c>
      <c r="P2042" s="6">
        <f t="shared" si="188"/>
        <v>27.472841328413285</v>
      </c>
      <c r="Q2042" t="str">
        <f t="shared" si="189"/>
        <v>technology</v>
      </c>
      <c r="R2042" t="str">
        <f t="shared" si="190"/>
        <v>hardware</v>
      </c>
      <c r="S2042" s="10">
        <f t="shared" si="191"/>
        <v>41578.927118055559</v>
      </c>
      <c r="T2042" s="10">
        <f t="shared" si="192"/>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7"/>
        <v>1.8186315789473684</v>
      </c>
      <c r="P2043" s="6">
        <f t="shared" si="188"/>
        <v>143.97499999999999</v>
      </c>
      <c r="Q2043" t="str">
        <f t="shared" si="189"/>
        <v>technology</v>
      </c>
      <c r="R2043" t="str">
        <f t="shared" si="190"/>
        <v>hardware</v>
      </c>
      <c r="S2043" s="10">
        <f t="shared" si="191"/>
        <v>42654.525775462964</v>
      </c>
      <c r="T2043" s="10">
        <f t="shared" si="192"/>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7"/>
        <v>1.2353000000000001</v>
      </c>
      <c r="P2044" s="6">
        <f t="shared" si="188"/>
        <v>88.23571428571428</v>
      </c>
      <c r="Q2044" t="str">
        <f t="shared" si="189"/>
        <v>technology</v>
      </c>
      <c r="R2044" t="str">
        <f t="shared" si="190"/>
        <v>hardware</v>
      </c>
      <c r="S2044" s="10">
        <f t="shared" si="191"/>
        <v>42331.708032407405</v>
      </c>
      <c r="T2044" s="10">
        <f t="shared" si="192"/>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7"/>
        <v>5.0620938628158845</v>
      </c>
      <c r="P2045" s="6">
        <f t="shared" si="188"/>
        <v>36.326424870466319</v>
      </c>
      <c r="Q2045" t="str">
        <f t="shared" si="189"/>
        <v>technology</v>
      </c>
      <c r="R2045" t="str">
        <f t="shared" si="190"/>
        <v>hardware</v>
      </c>
      <c r="S2045" s="10">
        <f t="shared" si="191"/>
        <v>42661.176817129628</v>
      </c>
      <c r="T2045" s="10">
        <f t="shared" si="192"/>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7"/>
        <v>1.0821333333333334</v>
      </c>
      <c r="P2046" s="6">
        <f t="shared" si="188"/>
        <v>90.177777777777777</v>
      </c>
      <c r="Q2046" t="str">
        <f t="shared" si="189"/>
        <v>technology</v>
      </c>
      <c r="R2046" t="str">
        <f t="shared" si="190"/>
        <v>hardware</v>
      </c>
      <c r="S2046" s="10">
        <f t="shared" si="191"/>
        <v>42138.684189814812</v>
      </c>
      <c r="T2046" s="10">
        <f t="shared" si="192"/>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7"/>
        <v>8.1918387755102042</v>
      </c>
      <c r="P2047" s="6">
        <f t="shared" si="188"/>
        <v>152.62361216730039</v>
      </c>
      <c r="Q2047" t="str">
        <f t="shared" si="189"/>
        <v>technology</v>
      </c>
      <c r="R2047" t="str">
        <f t="shared" si="190"/>
        <v>hardware</v>
      </c>
      <c r="S2047" s="10">
        <f t="shared" si="191"/>
        <v>41069.088506944441</v>
      </c>
      <c r="T2047" s="10">
        <f t="shared" si="192"/>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7"/>
        <v>1.2110000000000001</v>
      </c>
      <c r="P2048" s="6">
        <f t="shared" si="188"/>
        <v>55.806451612903224</v>
      </c>
      <c r="Q2048" t="str">
        <f t="shared" si="189"/>
        <v>technology</v>
      </c>
      <c r="R2048" t="str">
        <f t="shared" si="190"/>
        <v>hardware</v>
      </c>
      <c r="S2048" s="10">
        <f t="shared" si="191"/>
        <v>41387.171805555554</v>
      </c>
      <c r="T2048" s="10">
        <f t="shared" si="192"/>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7"/>
        <v>1.0299897959183673</v>
      </c>
      <c r="P2049" s="6">
        <f t="shared" si="188"/>
        <v>227.85327313769753</v>
      </c>
      <c r="Q2049" t="str">
        <f t="shared" si="189"/>
        <v>technology</v>
      </c>
      <c r="R2049" t="str">
        <f t="shared" si="190"/>
        <v>hardware</v>
      </c>
      <c r="S2049" s="10">
        <f t="shared" si="191"/>
        <v>42081.903587962966</v>
      </c>
      <c r="T2049" s="10">
        <f t="shared" si="192"/>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7"/>
        <v>1.4833229411764706</v>
      </c>
      <c r="P2050" s="6">
        <f t="shared" si="188"/>
        <v>91.82989803350327</v>
      </c>
      <c r="Q2050" t="str">
        <f t="shared" si="189"/>
        <v>technology</v>
      </c>
      <c r="R2050" t="str">
        <f t="shared" si="190"/>
        <v>hardware</v>
      </c>
      <c r="S2050" s="10">
        <f t="shared" si="191"/>
        <v>41387.651516203703</v>
      </c>
      <c r="T2050" s="10">
        <f t="shared" si="192"/>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3">E2051/D2051</f>
        <v>1.2019070000000001</v>
      </c>
      <c r="P2051" s="6">
        <f t="shared" ref="P2051:P2114" si="194">IFERROR(E2051/L2051,0)</f>
        <v>80.991037735849048</v>
      </c>
      <c r="Q2051" t="str">
        <f t="shared" ref="Q2051:Q2114" si="195">LEFT(N2051,SEARCH("/",N2051)-1)</f>
        <v>technology</v>
      </c>
      <c r="R2051" t="str">
        <f t="shared" ref="R2051:R2114" si="196">RIGHT(N2051,LEN(N2051)-SEARCH("/",N2051))</f>
        <v>hardware</v>
      </c>
      <c r="S2051" s="10">
        <f t="shared" ref="S2051:S2114" si="197">(((J2051/60)/60)/24+DATE(1970,1,1))</f>
        <v>41575.527349537035</v>
      </c>
      <c r="T2051" s="10">
        <f t="shared" ref="T2051:T2114" si="198">(((I2051/60)/60)/24+DATE(1970,1,1))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3"/>
        <v>4.7327000000000004</v>
      </c>
      <c r="P2052" s="6">
        <f t="shared" si="194"/>
        <v>278.39411764705881</v>
      </c>
      <c r="Q2052" t="str">
        <f t="shared" si="195"/>
        <v>technology</v>
      </c>
      <c r="R2052" t="str">
        <f t="shared" si="196"/>
        <v>hardware</v>
      </c>
      <c r="S2052" s="10">
        <f t="shared" si="197"/>
        <v>42115.071504629625</v>
      </c>
      <c r="T2052" s="10">
        <f t="shared" si="198"/>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3"/>
        <v>1.303625</v>
      </c>
      <c r="P2053" s="6">
        <f t="shared" si="194"/>
        <v>43.095041322314053</v>
      </c>
      <c r="Q2053" t="str">
        <f t="shared" si="195"/>
        <v>technology</v>
      </c>
      <c r="R2053" t="str">
        <f t="shared" si="196"/>
        <v>hardware</v>
      </c>
      <c r="S2053" s="10">
        <f t="shared" si="197"/>
        <v>41604.022418981483</v>
      </c>
      <c r="T2053" s="10">
        <f t="shared" si="198"/>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3"/>
        <v>3.5304799999999998</v>
      </c>
      <c r="P2054" s="6">
        <f t="shared" si="194"/>
        <v>326.29205175600737</v>
      </c>
      <c r="Q2054" t="str">
        <f t="shared" si="195"/>
        <v>technology</v>
      </c>
      <c r="R2054" t="str">
        <f t="shared" si="196"/>
        <v>hardware</v>
      </c>
      <c r="S2054" s="10">
        <f t="shared" si="197"/>
        <v>42375.08394675926</v>
      </c>
      <c r="T2054" s="10">
        <f t="shared" si="198"/>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3"/>
        <v>1.0102</v>
      </c>
      <c r="P2055" s="6">
        <f t="shared" si="194"/>
        <v>41.743801652892564</v>
      </c>
      <c r="Q2055" t="str">
        <f t="shared" si="195"/>
        <v>technology</v>
      </c>
      <c r="R2055" t="str">
        <f t="shared" si="196"/>
        <v>hardware</v>
      </c>
      <c r="S2055" s="10">
        <f t="shared" si="197"/>
        <v>42303.617488425924</v>
      </c>
      <c r="T2055" s="10">
        <f t="shared" si="198"/>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3"/>
        <v>1.1359142857142857</v>
      </c>
      <c r="P2056" s="6">
        <f t="shared" si="194"/>
        <v>64.020933977455712</v>
      </c>
      <c r="Q2056" t="str">
        <f t="shared" si="195"/>
        <v>technology</v>
      </c>
      <c r="R2056" t="str">
        <f t="shared" si="196"/>
        <v>hardware</v>
      </c>
      <c r="S2056" s="10">
        <f t="shared" si="197"/>
        <v>41731.520949074074</v>
      </c>
      <c r="T2056" s="10">
        <f t="shared" si="198"/>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3"/>
        <v>1.6741666666666666</v>
      </c>
      <c r="P2057" s="6">
        <f t="shared" si="194"/>
        <v>99.455445544554451</v>
      </c>
      <c r="Q2057" t="str">
        <f t="shared" si="195"/>
        <v>technology</v>
      </c>
      <c r="R2057" t="str">
        <f t="shared" si="196"/>
        <v>hardware</v>
      </c>
      <c r="S2057" s="10">
        <f t="shared" si="197"/>
        <v>41946.674108796295</v>
      </c>
      <c r="T2057" s="10">
        <f t="shared" si="198"/>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3"/>
        <v>1.5345200000000001</v>
      </c>
      <c r="P2058" s="6">
        <f t="shared" si="194"/>
        <v>138.49458483754512</v>
      </c>
      <c r="Q2058" t="str">
        <f t="shared" si="195"/>
        <v>technology</v>
      </c>
      <c r="R2058" t="str">
        <f t="shared" si="196"/>
        <v>hardware</v>
      </c>
      <c r="S2058" s="10">
        <f t="shared" si="197"/>
        <v>41351.76090277778</v>
      </c>
      <c r="T2058" s="10">
        <f t="shared" si="198"/>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3"/>
        <v>2.022322</v>
      </c>
      <c r="P2059" s="6">
        <f t="shared" si="194"/>
        <v>45.547792792792798</v>
      </c>
      <c r="Q2059" t="str">
        <f t="shared" si="195"/>
        <v>technology</v>
      </c>
      <c r="R2059" t="str">
        <f t="shared" si="196"/>
        <v>hardware</v>
      </c>
      <c r="S2059" s="10">
        <f t="shared" si="197"/>
        <v>42396.494583333333</v>
      </c>
      <c r="T2059" s="10">
        <f t="shared" si="198"/>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3"/>
        <v>1.6828125</v>
      </c>
      <c r="P2060" s="6">
        <f t="shared" si="194"/>
        <v>10.507317073170732</v>
      </c>
      <c r="Q2060" t="str">
        <f t="shared" si="195"/>
        <v>technology</v>
      </c>
      <c r="R2060" t="str">
        <f t="shared" si="196"/>
        <v>hardware</v>
      </c>
      <c r="S2060" s="10">
        <f t="shared" si="197"/>
        <v>42026.370717592596</v>
      </c>
      <c r="T2060" s="10">
        <f t="shared" si="198"/>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3"/>
        <v>1.4345666666666668</v>
      </c>
      <c r="P2061" s="6">
        <f t="shared" si="194"/>
        <v>114.76533333333333</v>
      </c>
      <c r="Q2061" t="str">
        <f t="shared" si="195"/>
        <v>technology</v>
      </c>
      <c r="R2061" t="str">
        <f t="shared" si="196"/>
        <v>hardware</v>
      </c>
      <c r="S2061" s="10">
        <f t="shared" si="197"/>
        <v>42361.602476851855</v>
      </c>
      <c r="T2061" s="10">
        <f t="shared" si="198"/>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3"/>
        <v>1.964</v>
      </c>
      <c r="P2062" s="6">
        <f t="shared" si="194"/>
        <v>35.997067448680355</v>
      </c>
      <c r="Q2062" t="str">
        <f t="shared" si="195"/>
        <v>technology</v>
      </c>
      <c r="R2062" t="str">
        <f t="shared" si="196"/>
        <v>hardware</v>
      </c>
      <c r="S2062" s="10">
        <f t="shared" si="197"/>
        <v>41783.642939814818</v>
      </c>
      <c r="T2062" s="10">
        <f t="shared" si="198"/>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3"/>
        <v>1.0791999999999999</v>
      </c>
      <c r="P2063" s="6">
        <f t="shared" si="194"/>
        <v>154.17142857142858</v>
      </c>
      <c r="Q2063" t="str">
        <f t="shared" si="195"/>
        <v>technology</v>
      </c>
      <c r="R2063" t="str">
        <f t="shared" si="196"/>
        <v>hardware</v>
      </c>
      <c r="S2063" s="10">
        <f t="shared" si="197"/>
        <v>42705.764513888891</v>
      </c>
      <c r="T2063" s="10">
        <f t="shared" si="198"/>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3"/>
        <v>1.14977</v>
      </c>
      <c r="P2064" s="6">
        <f t="shared" si="194"/>
        <v>566.38916256157631</v>
      </c>
      <c r="Q2064" t="str">
        <f t="shared" si="195"/>
        <v>technology</v>
      </c>
      <c r="R2064" t="str">
        <f t="shared" si="196"/>
        <v>hardware</v>
      </c>
      <c r="S2064" s="10">
        <f t="shared" si="197"/>
        <v>42423.3830787037</v>
      </c>
      <c r="T2064" s="10">
        <f t="shared" si="198"/>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3"/>
        <v>1.4804999999999999</v>
      </c>
      <c r="P2065" s="6">
        <f t="shared" si="194"/>
        <v>120.85714285714286</v>
      </c>
      <c r="Q2065" t="str">
        <f t="shared" si="195"/>
        <v>technology</v>
      </c>
      <c r="R2065" t="str">
        <f t="shared" si="196"/>
        <v>hardware</v>
      </c>
      <c r="S2065" s="10">
        <f t="shared" si="197"/>
        <v>42472.73265046296</v>
      </c>
      <c r="T2065" s="10">
        <f t="shared" si="198"/>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3"/>
        <v>1.9116676082790633</v>
      </c>
      <c r="P2066" s="6">
        <f t="shared" si="194"/>
        <v>86.163845492085343</v>
      </c>
      <c r="Q2066" t="str">
        <f t="shared" si="195"/>
        <v>technology</v>
      </c>
      <c r="R2066" t="str">
        <f t="shared" si="196"/>
        <v>hardware</v>
      </c>
      <c r="S2066" s="10">
        <f t="shared" si="197"/>
        <v>41389.364849537036</v>
      </c>
      <c r="T2066" s="10">
        <f t="shared" si="198"/>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3"/>
        <v>1.99215125</v>
      </c>
      <c r="P2067" s="6">
        <f t="shared" si="194"/>
        <v>51.212114395886893</v>
      </c>
      <c r="Q2067" t="str">
        <f t="shared" si="195"/>
        <v>technology</v>
      </c>
      <c r="R2067" t="str">
        <f t="shared" si="196"/>
        <v>hardware</v>
      </c>
      <c r="S2067" s="10">
        <f t="shared" si="197"/>
        <v>41603.333668981482</v>
      </c>
      <c r="T2067" s="10">
        <f t="shared" si="198"/>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3"/>
        <v>2.1859999999999999</v>
      </c>
      <c r="P2068" s="6">
        <f t="shared" si="194"/>
        <v>67.261538461538464</v>
      </c>
      <c r="Q2068" t="str">
        <f t="shared" si="195"/>
        <v>technology</v>
      </c>
      <c r="R2068" t="str">
        <f t="shared" si="196"/>
        <v>hardware</v>
      </c>
      <c r="S2068" s="10">
        <f t="shared" si="197"/>
        <v>41844.771793981483</v>
      </c>
      <c r="T2068" s="10">
        <f t="shared" si="198"/>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3"/>
        <v>1.2686868686868686</v>
      </c>
      <c r="P2069" s="6">
        <f t="shared" si="194"/>
        <v>62.8</v>
      </c>
      <c r="Q2069" t="str">
        <f t="shared" si="195"/>
        <v>technology</v>
      </c>
      <c r="R2069" t="str">
        <f t="shared" si="196"/>
        <v>hardware</v>
      </c>
      <c r="S2069" s="10">
        <f t="shared" si="197"/>
        <v>42115.853888888887</v>
      </c>
      <c r="T2069" s="10">
        <f t="shared" si="198"/>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3"/>
        <v>1.0522388</v>
      </c>
      <c r="P2070" s="6">
        <f t="shared" si="194"/>
        <v>346.13118421052633</v>
      </c>
      <c r="Q2070" t="str">
        <f t="shared" si="195"/>
        <v>technology</v>
      </c>
      <c r="R2070" t="str">
        <f t="shared" si="196"/>
        <v>hardware</v>
      </c>
      <c r="S2070" s="10">
        <f t="shared" si="197"/>
        <v>42633.841608796298</v>
      </c>
      <c r="T2070" s="10">
        <f t="shared" si="198"/>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3"/>
        <v>1.2840666000000001</v>
      </c>
      <c r="P2071" s="6">
        <f t="shared" si="194"/>
        <v>244.11912547528519</v>
      </c>
      <c r="Q2071" t="str">
        <f t="shared" si="195"/>
        <v>technology</v>
      </c>
      <c r="R2071" t="str">
        <f t="shared" si="196"/>
        <v>hardware</v>
      </c>
      <c r="S2071" s="10">
        <f t="shared" si="197"/>
        <v>42340.972118055557</v>
      </c>
      <c r="T2071" s="10">
        <f t="shared" si="198"/>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3"/>
        <v>3.1732719999999999</v>
      </c>
      <c r="P2072" s="6">
        <f t="shared" si="194"/>
        <v>259.25424836601309</v>
      </c>
      <c r="Q2072" t="str">
        <f t="shared" si="195"/>
        <v>technology</v>
      </c>
      <c r="R2072" t="str">
        <f t="shared" si="196"/>
        <v>hardware</v>
      </c>
      <c r="S2072" s="10">
        <f t="shared" si="197"/>
        <v>42519.6565162037</v>
      </c>
      <c r="T2072" s="10">
        <f t="shared" si="198"/>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3"/>
        <v>2.8073000000000001</v>
      </c>
      <c r="P2073" s="6">
        <f t="shared" si="194"/>
        <v>201.96402877697841</v>
      </c>
      <c r="Q2073" t="str">
        <f t="shared" si="195"/>
        <v>technology</v>
      </c>
      <c r="R2073" t="str">
        <f t="shared" si="196"/>
        <v>hardware</v>
      </c>
      <c r="S2073" s="10">
        <f t="shared" si="197"/>
        <v>42600.278749999998</v>
      </c>
      <c r="T2073" s="10">
        <f t="shared" si="198"/>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3"/>
        <v>1.1073146853146854</v>
      </c>
      <c r="P2074" s="6">
        <f t="shared" si="194"/>
        <v>226.20857142857142</v>
      </c>
      <c r="Q2074" t="str">
        <f t="shared" si="195"/>
        <v>technology</v>
      </c>
      <c r="R2074" t="str">
        <f t="shared" si="196"/>
        <v>hardware</v>
      </c>
      <c r="S2074" s="10">
        <f t="shared" si="197"/>
        <v>42467.581388888888</v>
      </c>
      <c r="T2074" s="10">
        <f t="shared" si="198"/>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3"/>
        <v>1.5260429999999998</v>
      </c>
      <c r="P2075" s="6">
        <f t="shared" si="194"/>
        <v>324.69</v>
      </c>
      <c r="Q2075" t="str">
        <f t="shared" si="195"/>
        <v>technology</v>
      </c>
      <c r="R2075" t="str">
        <f t="shared" si="196"/>
        <v>hardware</v>
      </c>
      <c r="S2075" s="10">
        <f t="shared" si="197"/>
        <v>42087.668032407411</v>
      </c>
      <c r="T2075" s="10">
        <f t="shared" si="198"/>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3"/>
        <v>1.0249999999999999</v>
      </c>
      <c r="P2076" s="6">
        <f t="shared" si="194"/>
        <v>205</v>
      </c>
      <c r="Q2076" t="str">
        <f t="shared" si="195"/>
        <v>technology</v>
      </c>
      <c r="R2076" t="str">
        <f t="shared" si="196"/>
        <v>hardware</v>
      </c>
      <c r="S2076" s="10">
        <f t="shared" si="197"/>
        <v>42466.826180555552</v>
      </c>
      <c r="T2076" s="10">
        <f t="shared" si="198"/>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3"/>
        <v>16.783738373837384</v>
      </c>
      <c r="P2077" s="6">
        <f t="shared" si="194"/>
        <v>20.465926829268295</v>
      </c>
      <c r="Q2077" t="str">
        <f t="shared" si="195"/>
        <v>technology</v>
      </c>
      <c r="R2077" t="str">
        <f t="shared" si="196"/>
        <v>hardware</v>
      </c>
      <c r="S2077" s="10">
        <f t="shared" si="197"/>
        <v>41450.681574074071</v>
      </c>
      <c r="T2077" s="10">
        <f t="shared" si="198"/>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3"/>
        <v>5.4334915642458101</v>
      </c>
      <c r="P2078" s="6">
        <f t="shared" si="194"/>
        <v>116.35303146309367</v>
      </c>
      <c r="Q2078" t="str">
        <f t="shared" si="195"/>
        <v>technology</v>
      </c>
      <c r="R2078" t="str">
        <f t="shared" si="196"/>
        <v>hardware</v>
      </c>
      <c r="S2078" s="10">
        <f t="shared" si="197"/>
        <v>41803.880659722221</v>
      </c>
      <c r="T2078" s="10">
        <f t="shared" si="198"/>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3"/>
        <v>1.1550800000000001</v>
      </c>
      <c r="P2079" s="6">
        <f t="shared" si="194"/>
        <v>307.20212765957444</v>
      </c>
      <c r="Q2079" t="str">
        <f t="shared" si="195"/>
        <v>technology</v>
      </c>
      <c r="R2079" t="str">
        <f t="shared" si="196"/>
        <v>hardware</v>
      </c>
      <c r="S2079" s="10">
        <f t="shared" si="197"/>
        <v>42103.042546296296</v>
      </c>
      <c r="T2079" s="10">
        <f t="shared" si="198"/>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3"/>
        <v>1.3120499999999999</v>
      </c>
      <c r="P2080" s="6">
        <f t="shared" si="194"/>
        <v>546.6875</v>
      </c>
      <c r="Q2080" t="str">
        <f t="shared" si="195"/>
        <v>technology</v>
      </c>
      <c r="R2080" t="str">
        <f t="shared" si="196"/>
        <v>hardware</v>
      </c>
      <c r="S2080" s="10">
        <f t="shared" si="197"/>
        <v>42692.771493055552</v>
      </c>
      <c r="T2080" s="10">
        <f t="shared" si="198"/>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3"/>
        <v>2.8816999999999999</v>
      </c>
      <c r="P2081" s="6">
        <f t="shared" si="194"/>
        <v>47.474464579901152</v>
      </c>
      <c r="Q2081" t="str">
        <f t="shared" si="195"/>
        <v>technology</v>
      </c>
      <c r="R2081" t="str">
        <f t="shared" si="196"/>
        <v>hardware</v>
      </c>
      <c r="S2081" s="10">
        <f t="shared" si="197"/>
        <v>42150.71056712963</v>
      </c>
      <c r="T2081" s="10">
        <f t="shared" si="198"/>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3"/>
        <v>5.0780000000000003</v>
      </c>
      <c r="P2082" s="6">
        <f t="shared" si="194"/>
        <v>101.56</v>
      </c>
      <c r="Q2082" t="str">
        <f t="shared" si="195"/>
        <v>technology</v>
      </c>
      <c r="R2082" t="str">
        <f t="shared" si="196"/>
        <v>hardware</v>
      </c>
      <c r="S2082" s="10">
        <f t="shared" si="197"/>
        <v>42289.957175925927</v>
      </c>
      <c r="T2082" s="10">
        <f t="shared" si="198"/>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3"/>
        <v>1.1457142857142857</v>
      </c>
      <c r="P2083" s="6">
        <f t="shared" si="194"/>
        <v>72.909090909090907</v>
      </c>
      <c r="Q2083" t="str">
        <f t="shared" si="195"/>
        <v>music</v>
      </c>
      <c r="R2083" t="str">
        <f t="shared" si="196"/>
        <v>indie rock</v>
      </c>
      <c r="S2083" s="10">
        <f t="shared" si="197"/>
        <v>41004.156886574077</v>
      </c>
      <c r="T2083" s="10">
        <f t="shared" si="198"/>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3"/>
        <v>1.1073333333333333</v>
      </c>
      <c r="P2084" s="6">
        <f t="shared" si="194"/>
        <v>43.710526315789473</v>
      </c>
      <c r="Q2084" t="str">
        <f t="shared" si="195"/>
        <v>music</v>
      </c>
      <c r="R2084" t="str">
        <f t="shared" si="196"/>
        <v>indie rock</v>
      </c>
      <c r="S2084" s="10">
        <f t="shared" si="197"/>
        <v>40811.120324074072</v>
      </c>
      <c r="T2084" s="10">
        <f t="shared" si="198"/>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3"/>
        <v>1.1333333333333333</v>
      </c>
      <c r="P2085" s="6">
        <f t="shared" si="194"/>
        <v>34</v>
      </c>
      <c r="Q2085" t="str">
        <f t="shared" si="195"/>
        <v>music</v>
      </c>
      <c r="R2085" t="str">
        <f t="shared" si="196"/>
        <v>indie rock</v>
      </c>
      <c r="S2085" s="10">
        <f t="shared" si="197"/>
        <v>41034.72216435185</v>
      </c>
      <c r="T2085" s="10">
        <f t="shared" si="198"/>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3"/>
        <v>1.0833333333333333</v>
      </c>
      <c r="P2086" s="6">
        <f t="shared" si="194"/>
        <v>70.652173913043484</v>
      </c>
      <c r="Q2086" t="str">
        <f t="shared" si="195"/>
        <v>music</v>
      </c>
      <c r="R2086" t="str">
        <f t="shared" si="196"/>
        <v>indie rock</v>
      </c>
      <c r="S2086" s="10">
        <f t="shared" si="197"/>
        <v>41731.833124999997</v>
      </c>
      <c r="T2086" s="10">
        <f t="shared" si="198"/>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3"/>
        <v>1.2353333333333334</v>
      </c>
      <c r="P2087" s="6">
        <f t="shared" si="194"/>
        <v>89.301204819277103</v>
      </c>
      <c r="Q2087" t="str">
        <f t="shared" si="195"/>
        <v>music</v>
      </c>
      <c r="R2087" t="str">
        <f t="shared" si="196"/>
        <v>indie rock</v>
      </c>
      <c r="S2087" s="10">
        <f t="shared" si="197"/>
        <v>41075.835497685184</v>
      </c>
      <c r="T2087" s="10">
        <f t="shared" si="198"/>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3"/>
        <v>1.0069999999999999</v>
      </c>
      <c r="P2088" s="6">
        <f t="shared" si="194"/>
        <v>115.08571428571429</v>
      </c>
      <c r="Q2088" t="str">
        <f t="shared" si="195"/>
        <v>music</v>
      </c>
      <c r="R2088" t="str">
        <f t="shared" si="196"/>
        <v>indie rock</v>
      </c>
      <c r="S2088" s="10">
        <f t="shared" si="197"/>
        <v>40860.67050925926</v>
      </c>
      <c r="T2088" s="10">
        <f t="shared" si="198"/>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3"/>
        <v>1.0353333333333334</v>
      </c>
      <c r="P2089" s="6">
        <f t="shared" si="194"/>
        <v>62.12</v>
      </c>
      <c r="Q2089" t="str">
        <f t="shared" si="195"/>
        <v>music</v>
      </c>
      <c r="R2089" t="str">
        <f t="shared" si="196"/>
        <v>indie rock</v>
      </c>
      <c r="S2089" s="10">
        <f t="shared" si="197"/>
        <v>40764.204375000001</v>
      </c>
      <c r="T2089" s="10">
        <f t="shared" si="198"/>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3"/>
        <v>1.1551066666666667</v>
      </c>
      <c r="P2090" s="6">
        <f t="shared" si="194"/>
        <v>46.204266666666669</v>
      </c>
      <c r="Q2090" t="str">
        <f t="shared" si="195"/>
        <v>music</v>
      </c>
      <c r="R2090" t="str">
        <f t="shared" si="196"/>
        <v>indie rock</v>
      </c>
      <c r="S2090" s="10">
        <f t="shared" si="197"/>
        <v>40395.714722222219</v>
      </c>
      <c r="T2090" s="10">
        <f t="shared" si="198"/>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3"/>
        <v>1.2040040000000001</v>
      </c>
      <c r="P2091" s="6">
        <f t="shared" si="194"/>
        <v>48.54854838709678</v>
      </c>
      <c r="Q2091" t="str">
        <f t="shared" si="195"/>
        <v>music</v>
      </c>
      <c r="R2091" t="str">
        <f t="shared" si="196"/>
        <v>indie rock</v>
      </c>
      <c r="S2091" s="10">
        <f t="shared" si="197"/>
        <v>41453.076319444444</v>
      </c>
      <c r="T2091" s="10">
        <f t="shared" si="198"/>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3"/>
        <v>1.1504037499999999</v>
      </c>
      <c r="P2092" s="6">
        <f t="shared" si="194"/>
        <v>57.520187499999999</v>
      </c>
      <c r="Q2092" t="str">
        <f t="shared" si="195"/>
        <v>music</v>
      </c>
      <c r="R2092" t="str">
        <f t="shared" si="196"/>
        <v>indie rock</v>
      </c>
      <c r="S2092" s="10">
        <f t="shared" si="197"/>
        <v>41299.381423611114</v>
      </c>
      <c r="T2092" s="10">
        <f t="shared" si="198"/>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3"/>
        <v>1.2046777777777777</v>
      </c>
      <c r="P2093" s="6">
        <f t="shared" si="194"/>
        <v>88.147154471544724</v>
      </c>
      <c r="Q2093" t="str">
        <f t="shared" si="195"/>
        <v>music</v>
      </c>
      <c r="R2093" t="str">
        <f t="shared" si="196"/>
        <v>indie rock</v>
      </c>
      <c r="S2093" s="10">
        <f t="shared" si="197"/>
        <v>40555.322662037033</v>
      </c>
      <c r="T2093" s="10">
        <f t="shared" si="198"/>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3"/>
        <v>1.0128333333333333</v>
      </c>
      <c r="P2094" s="6">
        <f t="shared" si="194"/>
        <v>110.49090909090908</v>
      </c>
      <c r="Q2094" t="str">
        <f t="shared" si="195"/>
        <v>music</v>
      </c>
      <c r="R2094" t="str">
        <f t="shared" si="196"/>
        <v>indie rock</v>
      </c>
      <c r="S2094" s="10">
        <f t="shared" si="197"/>
        <v>40763.707546296297</v>
      </c>
      <c r="T2094" s="10">
        <f t="shared" si="198"/>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3"/>
        <v>1.0246666666666666</v>
      </c>
      <c r="P2095" s="6">
        <f t="shared" si="194"/>
        <v>66.826086956521735</v>
      </c>
      <c r="Q2095" t="str">
        <f t="shared" si="195"/>
        <v>music</v>
      </c>
      <c r="R2095" t="str">
        <f t="shared" si="196"/>
        <v>indie rock</v>
      </c>
      <c r="S2095" s="10">
        <f t="shared" si="197"/>
        <v>41205.854537037041</v>
      </c>
      <c r="T2095" s="10">
        <f t="shared" si="198"/>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3"/>
        <v>1.2054285714285715</v>
      </c>
      <c r="P2096" s="6">
        <f t="shared" si="194"/>
        <v>58.597222222222221</v>
      </c>
      <c r="Q2096" t="str">
        <f t="shared" si="195"/>
        <v>music</v>
      </c>
      <c r="R2096" t="str">
        <f t="shared" si="196"/>
        <v>indie rock</v>
      </c>
      <c r="S2096" s="10">
        <f t="shared" si="197"/>
        <v>40939.02002314815</v>
      </c>
      <c r="T2096" s="10">
        <f t="shared" si="198"/>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3"/>
        <v>1</v>
      </c>
      <c r="P2097" s="6">
        <f t="shared" si="194"/>
        <v>113.63636363636364</v>
      </c>
      <c r="Q2097" t="str">
        <f t="shared" si="195"/>
        <v>music</v>
      </c>
      <c r="R2097" t="str">
        <f t="shared" si="196"/>
        <v>indie rock</v>
      </c>
      <c r="S2097" s="10">
        <f t="shared" si="197"/>
        <v>40758.733483796292</v>
      </c>
      <c r="T2097" s="10">
        <f t="shared" si="198"/>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3"/>
        <v>1.0166666666666666</v>
      </c>
      <c r="P2098" s="6">
        <f t="shared" si="194"/>
        <v>43.571428571428569</v>
      </c>
      <c r="Q2098" t="str">
        <f t="shared" si="195"/>
        <v>music</v>
      </c>
      <c r="R2098" t="str">
        <f t="shared" si="196"/>
        <v>indie rock</v>
      </c>
      <c r="S2098" s="10">
        <f t="shared" si="197"/>
        <v>41192.758506944447</v>
      </c>
      <c r="T2098" s="10">
        <f t="shared" si="198"/>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3"/>
        <v>1</v>
      </c>
      <c r="P2099" s="6">
        <f t="shared" si="194"/>
        <v>78.94736842105263</v>
      </c>
      <c r="Q2099" t="str">
        <f t="shared" si="195"/>
        <v>music</v>
      </c>
      <c r="R2099" t="str">
        <f t="shared" si="196"/>
        <v>indie rock</v>
      </c>
      <c r="S2099" s="10">
        <f t="shared" si="197"/>
        <v>40818.58489583333</v>
      </c>
      <c r="T2099" s="10">
        <f t="shared" si="198"/>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3"/>
        <v>1.0033333333333334</v>
      </c>
      <c r="P2100" s="6">
        <f t="shared" si="194"/>
        <v>188.125</v>
      </c>
      <c r="Q2100" t="str">
        <f t="shared" si="195"/>
        <v>music</v>
      </c>
      <c r="R2100" t="str">
        <f t="shared" si="196"/>
        <v>indie rock</v>
      </c>
      <c r="S2100" s="10">
        <f t="shared" si="197"/>
        <v>40946.11383101852</v>
      </c>
      <c r="T2100" s="10">
        <f t="shared" si="198"/>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3"/>
        <v>1.3236666666666668</v>
      </c>
      <c r="P2101" s="6">
        <f t="shared" si="194"/>
        <v>63.031746031746032</v>
      </c>
      <c r="Q2101" t="str">
        <f t="shared" si="195"/>
        <v>music</v>
      </c>
      <c r="R2101" t="str">
        <f t="shared" si="196"/>
        <v>indie rock</v>
      </c>
      <c r="S2101" s="10">
        <f t="shared" si="197"/>
        <v>42173.746342592596</v>
      </c>
      <c r="T2101" s="10">
        <f t="shared" si="198"/>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3"/>
        <v>1.3666666666666667</v>
      </c>
      <c r="P2102" s="6">
        <f t="shared" si="194"/>
        <v>30.37037037037037</v>
      </c>
      <c r="Q2102" t="str">
        <f t="shared" si="195"/>
        <v>music</v>
      </c>
      <c r="R2102" t="str">
        <f t="shared" si="196"/>
        <v>indie rock</v>
      </c>
      <c r="S2102" s="10">
        <f t="shared" si="197"/>
        <v>41074.834965277776</v>
      </c>
      <c r="T2102" s="10">
        <f t="shared" si="198"/>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3"/>
        <v>1.1325000000000001</v>
      </c>
      <c r="P2103" s="6">
        <f t="shared" si="194"/>
        <v>51.477272727272727</v>
      </c>
      <c r="Q2103" t="str">
        <f t="shared" si="195"/>
        <v>music</v>
      </c>
      <c r="R2103" t="str">
        <f t="shared" si="196"/>
        <v>indie rock</v>
      </c>
      <c r="S2103" s="10">
        <f t="shared" si="197"/>
        <v>40892.149467592593</v>
      </c>
      <c r="T2103" s="10">
        <f t="shared" si="198"/>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3"/>
        <v>1.36</v>
      </c>
      <c r="P2104" s="6">
        <f t="shared" si="194"/>
        <v>35.789473684210527</v>
      </c>
      <c r="Q2104" t="str">
        <f t="shared" si="195"/>
        <v>music</v>
      </c>
      <c r="R2104" t="str">
        <f t="shared" si="196"/>
        <v>indie rock</v>
      </c>
      <c r="S2104" s="10">
        <f t="shared" si="197"/>
        <v>40638.868611111109</v>
      </c>
      <c r="T2104" s="10">
        <f t="shared" si="198"/>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3"/>
        <v>1.4612318374694613</v>
      </c>
      <c r="P2105" s="6">
        <f t="shared" si="194"/>
        <v>98.817391304347822</v>
      </c>
      <c r="Q2105" t="str">
        <f t="shared" si="195"/>
        <v>music</v>
      </c>
      <c r="R2105" t="str">
        <f t="shared" si="196"/>
        <v>indie rock</v>
      </c>
      <c r="S2105" s="10">
        <f t="shared" si="197"/>
        <v>41192.754942129628</v>
      </c>
      <c r="T2105" s="10">
        <f t="shared" si="198"/>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3"/>
        <v>1.2949999999999999</v>
      </c>
      <c r="P2106" s="6">
        <f t="shared" si="194"/>
        <v>28</v>
      </c>
      <c r="Q2106" t="str">
        <f t="shared" si="195"/>
        <v>music</v>
      </c>
      <c r="R2106" t="str">
        <f t="shared" si="196"/>
        <v>indie rock</v>
      </c>
      <c r="S2106" s="10">
        <f t="shared" si="197"/>
        <v>41394.074467592596</v>
      </c>
      <c r="T2106" s="10">
        <f t="shared" si="198"/>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3"/>
        <v>2.54</v>
      </c>
      <c r="P2107" s="6">
        <f t="shared" si="194"/>
        <v>51.313131313131315</v>
      </c>
      <c r="Q2107" t="str">
        <f t="shared" si="195"/>
        <v>music</v>
      </c>
      <c r="R2107" t="str">
        <f t="shared" si="196"/>
        <v>indie rock</v>
      </c>
      <c r="S2107" s="10">
        <f t="shared" si="197"/>
        <v>41951.788807870369</v>
      </c>
      <c r="T2107" s="10">
        <f t="shared" si="198"/>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3"/>
        <v>1.0704545454545455</v>
      </c>
      <c r="P2108" s="6">
        <f t="shared" si="194"/>
        <v>53.522727272727273</v>
      </c>
      <c r="Q2108" t="str">
        <f t="shared" si="195"/>
        <v>music</v>
      </c>
      <c r="R2108" t="str">
        <f t="shared" si="196"/>
        <v>indie rock</v>
      </c>
      <c r="S2108" s="10">
        <f t="shared" si="197"/>
        <v>41270.21497685185</v>
      </c>
      <c r="T2108" s="10">
        <f t="shared" si="198"/>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3"/>
        <v>1.0773299999999999</v>
      </c>
      <c r="P2109" s="6">
        <f t="shared" si="194"/>
        <v>37.149310344827583</v>
      </c>
      <c r="Q2109" t="str">
        <f t="shared" si="195"/>
        <v>music</v>
      </c>
      <c r="R2109" t="str">
        <f t="shared" si="196"/>
        <v>indie rock</v>
      </c>
      <c r="S2109" s="10">
        <f t="shared" si="197"/>
        <v>41934.71056712963</v>
      </c>
      <c r="T2109" s="10">
        <f t="shared" si="198"/>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3"/>
        <v>1.0731250000000001</v>
      </c>
      <c r="P2110" s="6">
        <f t="shared" si="194"/>
        <v>89.895287958115176</v>
      </c>
      <c r="Q2110" t="str">
        <f t="shared" si="195"/>
        <v>music</v>
      </c>
      <c r="R2110" t="str">
        <f t="shared" si="196"/>
        <v>indie rock</v>
      </c>
      <c r="S2110" s="10">
        <f t="shared" si="197"/>
        <v>41135.175694444442</v>
      </c>
      <c r="T2110" s="10">
        <f t="shared" si="198"/>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3"/>
        <v>1.06525</v>
      </c>
      <c r="P2111" s="6">
        <f t="shared" si="194"/>
        <v>106.52500000000001</v>
      </c>
      <c r="Q2111" t="str">
        <f t="shared" si="195"/>
        <v>music</v>
      </c>
      <c r="R2111" t="str">
        <f t="shared" si="196"/>
        <v>indie rock</v>
      </c>
      <c r="S2111" s="10">
        <f t="shared" si="197"/>
        <v>42160.708530092597</v>
      </c>
      <c r="T2111" s="10">
        <f t="shared" si="198"/>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3"/>
        <v>1.0035000000000001</v>
      </c>
      <c r="P2112" s="6">
        <f t="shared" si="194"/>
        <v>52.815789473684212</v>
      </c>
      <c r="Q2112" t="str">
        <f t="shared" si="195"/>
        <v>music</v>
      </c>
      <c r="R2112" t="str">
        <f t="shared" si="196"/>
        <v>indie rock</v>
      </c>
      <c r="S2112" s="10">
        <f t="shared" si="197"/>
        <v>41759.670937499999</v>
      </c>
      <c r="T2112" s="10">
        <f t="shared" si="198"/>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3"/>
        <v>1.0649999999999999</v>
      </c>
      <c r="P2113" s="6">
        <f t="shared" si="194"/>
        <v>54.615384615384613</v>
      </c>
      <c r="Q2113" t="str">
        <f t="shared" si="195"/>
        <v>music</v>
      </c>
      <c r="R2113" t="str">
        <f t="shared" si="196"/>
        <v>indie rock</v>
      </c>
      <c r="S2113" s="10">
        <f t="shared" si="197"/>
        <v>40703.197048611109</v>
      </c>
      <c r="T2113" s="10">
        <f t="shared" si="198"/>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3"/>
        <v>1</v>
      </c>
      <c r="P2114" s="6">
        <f t="shared" si="194"/>
        <v>27.272727272727273</v>
      </c>
      <c r="Q2114" t="str">
        <f t="shared" si="195"/>
        <v>music</v>
      </c>
      <c r="R2114" t="str">
        <f t="shared" si="196"/>
        <v>indie rock</v>
      </c>
      <c r="S2114" s="10">
        <f t="shared" si="197"/>
        <v>41365.928159722222</v>
      </c>
      <c r="T2114" s="10">
        <f t="shared" si="198"/>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9">E2115/D2115</f>
        <v>1.0485714285714285</v>
      </c>
      <c r="P2115" s="6">
        <f t="shared" ref="P2115:P2178" si="200">IFERROR(E2115/L2115,0)</f>
        <v>68.598130841121488</v>
      </c>
      <c r="Q2115" t="str">
        <f t="shared" ref="Q2115:Q2178" si="201">LEFT(N2115,SEARCH("/",N2115)-1)</f>
        <v>music</v>
      </c>
      <c r="R2115" t="str">
        <f t="shared" ref="R2115:R2178" si="202">RIGHT(N2115,LEN(N2115)-SEARCH("/",N2115))</f>
        <v>indie rock</v>
      </c>
      <c r="S2115" s="10">
        <f t="shared" ref="S2115:S2178" si="203">(((J2115/60)/60)/24+DATE(1970,1,1))</f>
        <v>41870.86546296296</v>
      </c>
      <c r="T2115" s="10">
        <f t="shared" ref="T2115:T2178" si="204">(((I2115/60)/60)/24+DATE(1970,1,1))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9"/>
        <v>1.0469999999999999</v>
      </c>
      <c r="P2116" s="6">
        <f t="shared" si="200"/>
        <v>35.612244897959187</v>
      </c>
      <c r="Q2116" t="str">
        <f t="shared" si="201"/>
        <v>music</v>
      </c>
      <c r="R2116" t="str">
        <f t="shared" si="202"/>
        <v>indie rock</v>
      </c>
      <c r="S2116" s="10">
        <f t="shared" si="203"/>
        <v>40458.815625000003</v>
      </c>
      <c r="T2116" s="10">
        <f t="shared" si="204"/>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9"/>
        <v>2.2566666666666668</v>
      </c>
      <c r="P2117" s="6">
        <f t="shared" si="200"/>
        <v>94.027777777777771</v>
      </c>
      <c r="Q2117" t="str">
        <f t="shared" si="201"/>
        <v>music</v>
      </c>
      <c r="R2117" t="str">
        <f t="shared" si="202"/>
        <v>indie rock</v>
      </c>
      <c r="S2117" s="10">
        <f t="shared" si="203"/>
        <v>40564.081030092595</v>
      </c>
      <c r="T2117" s="10">
        <f t="shared" si="204"/>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9"/>
        <v>1.0090416666666666</v>
      </c>
      <c r="P2118" s="6">
        <f t="shared" si="200"/>
        <v>526.45652173913038</v>
      </c>
      <c r="Q2118" t="str">
        <f t="shared" si="201"/>
        <v>music</v>
      </c>
      <c r="R2118" t="str">
        <f t="shared" si="202"/>
        <v>indie rock</v>
      </c>
      <c r="S2118" s="10">
        <f t="shared" si="203"/>
        <v>41136.777812500004</v>
      </c>
      <c r="T2118" s="10">
        <f t="shared" si="204"/>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9"/>
        <v>1.4775</v>
      </c>
      <c r="P2119" s="6">
        <f t="shared" si="200"/>
        <v>50.657142857142858</v>
      </c>
      <c r="Q2119" t="str">
        <f t="shared" si="201"/>
        <v>music</v>
      </c>
      <c r="R2119" t="str">
        <f t="shared" si="202"/>
        <v>indie rock</v>
      </c>
      <c r="S2119" s="10">
        <f t="shared" si="203"/>
        <v>42290.059594907405</v>
      </c>
      <c r="T2119" s="10">
        <f t="shared" si="204"/>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9"/>
        <v>1.3461099999999999</v>
      </c>
      <c r="P2120" s="6">
        <f t="shared" si="200"/>
        <v>79.182941176470578</v>
      </c>
      <c r="Q2120" t="str">
        <f t="shared" si="201"/>
        <v>music</v>
      </c>
      <c r="R2120" t="str">
        <f t="shared" si="202"/>
        <v>indie rock</v>
      </c>
      <c r="S2120" s="10">
        <f t="shared" si="203"/>
        <v>40718.839537037034</v>
      </c>
      <c r="T2120" s="10">
        <f t="shared" si="204"/>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9"/>
        <v>1.0075000000000001</v>
      </c>
      <c r="P2121" s="6">
        <f t="shared" si="200"/>
        <v>91.590909090909093</v>
      </c>
      <c r="Q2121" t="str">
        <f t="shared" si="201"/>
        <v>music</v>
      </c>
      <c r="R2121" t="str">
        <f t="shared" si="202"/>
        <v>indie rock</v>
      </c>
      <c r="S2121" s="10">
        <f t="shared" si="203"/>
        <v>41107.130150462966</v>
      </c>
      <c r="T2121" s="10">
        <f t="shared" si="204"/>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9"/>
        <v>1.00880375</v>
      </c>
      <c r="P2122" s="6">
        <f t="shared" si="200"/>
        <v>116.96275362318841</v>
      </c>
      <c r="Q2122" t="str">
        <f t="shared" si="201"/>
        <v>music</v>
      </c>
      <c r="R2122" t="str">
        <f t="shared" si="202"/>
        <v>indie rock</v>
      </c>
      <c r="S2122" s="10">
        <f t="shared" si="203"/>
        <v>41591.964537037034</v>
      </c>
      <c r="T2122" s="10">
        <f t="shared" si="204"/>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9"/>
        <v>5.6800000000000002E-3</v>
      </c>
      <c r="P2123" s="6">
        <f t="shared" si="200"/>
        <v>28.4</v>
      </c>
      <c r="Q2123" t="str">
        <f t="shared" si="201"/>
        <v>games</v>
      </c>
      <c r="R2123" t="str">
        <f t="shared" si="202"/>
        <v>video games</v>
      </c>
      <c r="S2123" s="10">
        <f t="shared" si="203"/>
        <v>42716.7424537037</v>
      </c>
      <c r="T2123" s="10">
        <f t="shared" si="204"/>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9"/>
        <v>3.875E-3</v>
      </c>
      <c r="P2124" s="6">
        <f t="shared" si="200"/>
        <v>103.33333333333333</v>
      </c>
      <c r="Q2124" t="str">
        <f t="shared" si="201"/>
        <v>games</v>
      </c>
      <c r="R2124" t="str">
        <f t="shared" si="202"/>
        <v>video games</v>
      </c>
      <c r="S2124" s="10">
        <f t="shared" si="203"/>
        <v>42712.300567129627</v>
      </c>
      <c r="T2124" s="10">
        <f t="shared" si="204"/>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9"/>
        <v>0.1</v>
      </c>
      <c r="P2125" s="6">
        <f t="shared" si="200"/>
        <v>10</v>
      </c>
      <c r="Q2125" t="str">
        <f t="shared" si="201"/>
        <v>games</v>
      </c>
      <c r="R2125" t="str">
        <f t="shared" si="202"/>
        <v>video games</v>
      </c>
      <c r="S2125" s="10">
        <f t="shared" si="203"/>
        <v>40198.424849537041</v>
      </c>
      <c r="T2125" s="10">
        <f t="shared" si="204"/>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9"/>
        <v>0.10454545454545454</v>
      </c>
      <c r="P2126" s="6">
        <f t="shared" si="200"/>
        <v>23</v>
      </c>
      <c r="Q2126" t="str">
        <f t="shared" si="201"/>
        <v>games</v>
      </c>
      <c r="R2126" t="str">
        <f t="shared" si="202"/>
        <v>video games</v>
      </c>
      <c r="S2126" s="10">
        <f t="shared" si="203"/>
        <v>40464.028182870366</v>
      </c>
      <c r="T2126" s="10">
        <f t="shared" si="204"/>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9"/>
        <v>1.4200000000000001E-2</v>
      </c>
      <c r="P2127" s="6">
        <f t="shared" si="200"/>
        <v>31.555555555555557</v>
      </c>
      <c r="Q2127" t="str">
        <f t="shared" si="201"/>
        <v>games</v>
      </c>
      <c r="R2127" t="str">
        <f t="shared" si="202"/>
        <v>video games</v>
      </c>
      <c r="S2127" s="10">
        <f t="shared" si="203"/>
        <v>42191.023530092592</v>
      </c>
      <c r="T2127" s="10">
        <f t="shared" si="204"/>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9"/>
        <v>5.0000000000000001E-4</v>
      </c>
      <c r="P2128" s="6">
        <f t="shared" si="200"/>
        <v>5</v>
      </c>
      <c r="Q2128" t="str">
        <f t="shared" si="201"/>
        <v>games</v>
      </c>
      <c r="R2128" t="str">
        <f t="shared" si="202"/>
        <v>video games</v>
      </c>
      <c r="S2128" s="10">
        <f t="shared" si="203"/>
        <v>41951.973229166666</v>
      </c>
      <c r="T2128" s="10">
        <f t="shared" si="204"/>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9"/>
        <v>0.28842857142857142</v>
      </c>
      <c r="P2129" s="6">
        <f t="shared" si="200"/>
        <v>34.220338983050844</v>
      </c>
      <c r="Q2129" t="str">
        <f t="shared" si="201"/>
        <v>games</v>
      </c>
      <c r="R2129" t="str">
        <f t="shared" si="202"/>
        <v>video games</v>
      </c>
      <c r="S2129" s="10">
        <f t="shared" si="203"/>
        <v>42045.50535879629</v>
      </c>
      <c r="T2129" s="10">
        <f t="shared" si="204"/>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9"/>
        <v>1.6666666666666668E-3</v>
      </c>
      <c r="P2130" s="6">
        <f t="shared" si="200"/>
        <v>25</v>
      </c>
      <c r="Q2130" t="str">
        <f t="shared" si="201"/>
        <v>games</v>
      </c>
      <c r="R2130" t="str">
        <f t="shared" si="202"/>
        <v>video games</v>
      </c>
      <c r="S2130" s="10">
        <f t="shared" si="203"/>
        <v>41843.772789351853</v>
      </c>
      <c r="T2130" s="10">
        <f t="shared" si="204"/>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9"/>
        <v>0.11799999999999999</v>
      </c>
      <c r="P2131" s="6">
        <f t="shared" si="200"/>
        <v>19.666666666666668</v>
      </c>
      <c r="Q2131" t="str">
        <f t="shared" si="201"/>
        <v>games</v>
      </c>
      <c r="R2131" t="str">
        <f t="shared" si="202"/>
        <v>video games</v>
      </c>
      <c r="S2131" s="10">
        <f t="shared" si="203"/>
        <v>42409.024305555555</v>
      </c>
      <c r="T2131" s="10">
        <f t="shared" si="204"/>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9"/>
        <v>2.0238095238095236E-3</v>
      </c>
      <c r="P2132" s="6">
        <f t="shared" si="200"/>
        <v>21.25</v>
      </c>
      <c r="Q2132" t="str">
        <f t="shared" si="201"/>
        <v>games</v>
      </c>
      <c r="R2132" t="str">
        <f t="shared" si="202"/>
        <v>video games</v>
      </c>
      <c r="S2132" s="10">
        <f t="shared" si="203"/>
        <v>41832.086377314816</v>
      </c>
      <c r="T2132" s="10">
        <f t="shared" si="204"/>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9"/>
        <v>0.05</v>
      </c>
      <c r="P2133" s="6">
        <f t="shared" si="200"/>
        <v>8.3333333333333339</v>
      </c>
      <c r="Q2133" t="str">
        <f t="shared" si="201"/>
        <v>games</v>
      </c>
      <c r="R2133" t="str">
        <f t="shared" si="202"/>
        <v>video games</v>
      </c>
      <c r="S2133" s="10">
        <f t="shared" si="203"/>
        <v>42167.207071759258</v>
      </c>
      <c r="T2133" s="10">
        <f t="shared" si="204"/>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9"/>
        <v>2.1129899999999997E-2</v>
      </c>
      <c r="P2134" s="6">
        <f t="shared" si="200"/>
        <v>21.34333333333333</v>
      </c>
      <c r="Q2134" t="str">
        <f t="shared" si="201"/>
        <v>games</v>
      </c>
      <c r="R2134" t="str">
        <f t="shared" si="202"/>
        <v>video games</v>
      </c>
      <c r="S2134" s="10">
        <f t="shared" si="203"/>
        <v>41643.487175925926</v>
      </c>
      <c r="T2134" s="10">
        <f t="shared" si="204"/>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9"/>
        <v>1.6E-2</v>
      </c>
      <c r="P2135" s="6">
        <f t="shared" si="200"/>
        <v>5.333333333333333</v>
      </c>
      <c r="Q2135" t="str">
        <f t="shared" si="201"/>
        <v>games</v>
      </c>
      <c r="R2135" t="str">
        <f t="shared" si="202"/>
        <v>video games</v>
      </c>
      <c r="S2135" s="10">
        <f t="shared" si="203"/>
        <v>40619.097210648149</v>
      </c>
      <c r="T2135" s="10">
        <f t="shared" si="204"/>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9"/>
        <v>1.7333333333333333E-2</v>
      </c>
      <c r="P2136" s="6">
        <f t="shared" si="200"/>
        <v>34.666666666666664</v>
      </c>
      <c r="Q2136" t="str">
        <f t="shared" si="201"/>
        <v>games</v>
      </c>
      <c r="R2136" t="str">
        <f t="shared" si="202"/>
        <v>video games</v>
      </c>
      <c r="S2136" s="10">
        <f t="shared" si="203"/>
        <v>41361.886469907404</v>
      </c>
      <c r="T2136" s="10">
        <f t="shared" si="204"/>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9"/>
        <v>9.5600000000000004E-2</v>
      </c>
      <c r="P2137" s="6">
        <f t="shared" si="200"/>
        <v>21.727272727272727</v>
      </c>
      <c r="Q2137" t="str">
        <f t="shared" si="201"/>
        <v>games</v>
      </c>
      <c r="R2137" t="str">
        <f t="shared" si="202"/>
        <v>video games</v>
      </c>
      <c r="S2137" s="10">
        <f t="shared" si="203"/>
        <v>41156.963344907403</v>
      </c>
      <c r="T2137" s="10">
        <f t="shared" si="204"/>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9"/>
        <v>5.9612499999999998E-4</v>
      </c>
      <c r="P2138" s="6">
        <f t="shared" si="200"/>
        <v>11.922499999999999</v>
      </c>
      <c r="Q2138" t="str">
        <f t="shared" si="201"/>
        <v>games</v>
      </c>
      <c r="R2138" t="str">
        <f t="shared" si="202"/>
        <v>video games</v>
      </c>
      <c r="S2138" s="10">
        <f t="shared" si="203"/>
        <v>41536.509097222224</v>
      </c>
      <c r="T2138" s="10">
        <f t="shared" si="204"/>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9"/>
        <v>0.28405999999999998</v>
      </c>
      <c r="P2139" s="6">
        <f t="shared" si="200"/>
        <v>26.59737827715356</v>
      </c>
      <c r="Q2139" t="str">
        <f t="shared" si="201"/>
        <v>games</v>
      </c>
      <c r="R2139" t="str">
        <f t="shared" si="202"/>
        <v>video games</v>
      </c>
      <c r="S2139" s="10">
        <f t="shared" si="203"/>
        <v>41948.771168981482</v>
      </c>
      <c r="T2139" s="10">
        <f t="shared" si="204"/>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9"/>
        <v>0.128</v>
      </c>
      <c r="P2140" s="6">
        <f t="shared" si="200"/>
        <v>10.666666666666666</v>
      </c>
      <c r="Q2140" t="str">
        <f t="shared" si="201"/>
        <v>games</v>
      </c>
      <c r="R2140" t="str">
        <f t="shared" si="202"/>
        <v>video games</v>
      </c>
      <c r="S2140" s="10">
        <f t="shared" si="203"/>
        <v>41557.013182870374</v>
      </c>
      <c r="T2140" s="10">
        <f t="shared" si="204"/>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9"/>
        <v>5.4199999999999998E-2</v>
      </c>
      <c r="P2141" s="6">
        <f t="shared" si="200"/>
        <v>29.035714285714285</v>
      </c>
      <c r="Q2141" t="str">
        <f t="shared" si="201"/>
        <v>games</v>
      </c>
      <c r="R2141" t="str">
        <f t="shared" si="202"/>
        <v>video games</v>
      </c>
      <c r="S2141" s="10">
        <f t="shared" si="203"/>
        <v>42647.750092592592</v>
      </c>
      <c r="T2141" s="10">
        <f t="shared" si="204"/>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9"/>
        <v>1.1199999999999999E-3</v>
      </c>
      <c r="P2142" s="6">
        <f t="shared" si="200"/>
        <v>50.909090909090907</v>
      </c>
      <c r="Q2142" t="str">
        <f t="shared" si="201"/>
        <v>games</v>
      </c>
      <c r="R2142" t="str">
        <f t="shared" si="202"/>
        <v>video games</v>
      </c>
      <c r="S2142" s="10">
        <f t="shared" si="203"/>
        <v>41255.833611111113</v>
      </c>
      <c r="T2142" s="10">
        <f t="shared" si="204"/>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9"/>
        <v>0</v>
      </c>
      <c r="P2143" s="6">
        <f t="shared" si="200"/>
        <v>0</v>
      </c>
      <c r="Q2143" t="str">
        <f t="shared" si="201"/>
        <v>games</v>
      </c>
      <c r="R2143" t="str">
        <f t="shared" si="202"/>
        <v>video games</v>
      </c>
      <c r="S2143" s="10">
        <f t="shared" si="203"/>
        <v>41927.235636574071</v>
      </c>
      <c r="T2143" s="10">
        <f t="shared" si="204"/>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9"/>
        <v>5.7238095238095241E-2</v>
      </c>
      <c r="P2144" s="6">
        <f t="shared" si="200"/>
        <v>50.083333333333336</v>
      </c>
      <c r="Q2144" t="str">
        <f t="shared" si="201"/>
        <v>games</v>
      </c>
      <c r="R2144" t="str">
        <f t="shared" si="202"/>
        <v>video games</v>
      </c>
      <c r="S2144" s="10">
        <f t="shared" si="203"/>
        <v>42340.701504629629</v>
      </c>
      <c r="T2144" s="10">
        <f t="shared" si="204"/>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9"/>
        <v>0.1125</v>
      </c>
      <c r="P2145" s="6">
        <f t="shared" si="200"/>
        <v>45</v>
      </c>
      <c r="Q2145" t="str">
        <f t="shared" si="201"/>
        <v>games</v>
      </c>
      <c r="R2145" t="str">
        <f t="shared" si="202"/>
        <v>video games</v>
      </c>
      <c r="S2145" s="10">
        <f t="shared" si="203"/>
        <v>40332.886712962965</v>
      </c>
      <c r="T2145" s="10">
        <f t="shared" si="204"/>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9"/>
        <v>1.7098591549295775E-2</v>
      </c>
      <c r="P2146" s="6">
        <f t="shared" si="200"/>
        <v>25.291666666666668</v>
      </c>
      <c r="Q2146" t="str">
        <f t="shared" si="201"/>
        <v>games</v>
      </c>
      <c r="R2146" t="str">
        <f t="shared" si="202"/>
        <v>video games</v>
      </c>
      <c r="S2146" s="10">
        <f t="shared" si="203"/>
        <v>41499.546759259261</v>
      </c>
      <c r="T2146" s="10">
        <f t="shared" si="204"/>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9"/>
        <v>0.30433333333333334</v>
      </c>
      <c r="P2147" s="6">
        <f t="shared" si="200"/>
        <v>51.292134831460672</v>
      </c>
      <c r="Q2147" t="str">
        <f t="shared" si="201"/>
        <v>games</v>
      </c>
      <c r="R2147" t="str">
        <f t="shared" si="202"/>
        <v>video games</v>
      </c>
      <c r="S2147" s="10">
        <f t="shared" si="203"/>
        <v>41575.237430555557</v>
      </c>
      <c r="T2147" s="10">
        <f t="shared" si="204"/>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9"/>
        <v>2.0000000000000001E-4</v>
      </c>
      <c r="P2148" s="6">
        <f t="shared" si="200"/>
        <v>1</v>
      </c>
      <c r="Q2148" t="str">
        <f t="shared" si="201"/>
        <v>games</v>
      </c>
      <c r="R2148" t="str">
        <f t="shared" si="202"/>
        <v>video games</v>
      </c>
      <c r="S2148" s="10">
        <f t="shared" si="203"/>
        <v>42397.679513888885</v>
      </c>
      <c r="T2148" s="10">
        <f t="shared" si="204"/>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9"/>
        <v>6.9641025641025639E-3</v>
      </c>
      <c r="P2149" s="6">
        <f t="shared" si="200"/>
        <v>49.381818181818183</v>
      </c>
      <c r="Q2149" t="str">
        <f t="shared" si="201"/>
        <v>games</v>
      </c>
      <c r="R2149" t="str">
        <f t="shared" si="202"/>
        <v>video games</v>
      </c>
      <c r="S2149" s="10">
        <f t="shared" si="203"/>
        <v>41927.295694444445</v>
      </c>
      <c r="T2149" s="10">
        <f t="shared" si="204"/>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9"/>
        <v>0.02</v>
      </c>
      <c r="P2150" s="6">
        <f t="shared" si="200"/>
        <v>1</v>
      </c>
      <c r="Q2150" t="str">
        <f t="shared" si="201"/>
        <v>games</v>
      </c>
      <c r="R2150" t="str">
        <f t="shared" si="202"/>
        <v>video games</v>
      </c>
      <c r="S2150" s="10">
        <f t="shared" si="203"/>
        <v>42066.733587962968</v>
      </c>
      <c r="T2150" s="10">
        <f t="shared" si="204"/>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9"/>
        <v>0</v>
      </c>
      <c r="P2151" s="6">
        <f t="shared" si="200"/>
        <v>0</v>
      </c>
      <c r="Q2151" t="str">
        <f t="shared" si="201"/>
        <v>games</v>
      </c>
      <c r="R2151" t="str">
        <f t="shared" si="202"/>
        <v>video games</v>
      </c>
      <c r="S2151" s="10">
        <f t="shared" si="203"/>
        <v>40355.024953703702</v>
      </c>
      <c r="T2151" s="10">
        <f t="shared" si="204"/>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9"/>
        <v>8.0999999999999996E-3</v>
      </c>
      <c r="P2152" s="6">
        <f t="shared" si="200"/>
        <v>101.25</v>
      </c>
      <c r="Q2152" t="str">
        <f t="shared" si="201"/>
        <v>games</v>
      </c>
      <c r="R2152" t="str">
        <f t="shared" si="202"/>
        <v>video games</v>
      </c>
      <c r="S2152" s="10">
        <f t="shared" si="203"/>
        <v>42534.284710648149</v>
      </c>
      <c r="T2152" s="10">
        <f t="shared" si="204"/>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9"/>
        <v>2.6222222222222224E-3</v>
      </c>
      <c r="P2153" s="6">
        <f t="shared" si="200"/>
        <v>19.666666666666668</v>
      </c>
      <c r="Q2153" t="str">
        <f t="shared" si="201"/>
        <v>games</v>
      </c>
      <c r="R2153" t="str">
        <f t="shared" si="202"/>
        <v>video games</v>
      </c>
      <c r="S2153" s="10">
        <f t="shared" si="203"/>
        <v>42520.847384259265</v>
      </c>
      <c r="T2153" s="10">
        <f t="shared" si="204"/>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9"/>
        <v>1.6666666666666668E-3</v>
      </c>
      <c r="P2154" s="6">
        <f t="shared" si="200"/>
        <v>12.5</v>
      </c>
      <c r="Q2154" t="str">
        <f t="shared" si="201"/>
        <v>games</v>
      </c>
      <c r="R2154" t="str">
        <f t="shared" si="202"/>
        <v>video games</v>
      </c>
      <c r="S2154" s="10">
        <f t="shared" si="203"/>
        <v>41683.832280092596</v>
      </c>
      <c r="T2154" s="10">
        <f t="shared" si="204"/>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9"/>
        <v>9.1244548809124457E-5</v>
      </c>
      <c r="P2155" s="6">
        <f t="shared" si="200"/>
        <v>8.5</v>
      </c>
      <c r="Q2155" t="str">
        <f t="shared" si="201"/>
        <v>games</v>
      </c>
      <c r="R2155" t="str">
        <f t="shared" si="202"/>
        <v>video games</v>
      </c>
      <c r="S2155" s="10">
        <f t="shared" si="203"/>
        <v>41974.911087962959</v>
      </c>
      <c r="T2155" s="10">
        <f t="shared" si="204"/>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9"/>
        <v>8.0000000000000002E-3</v>
      </c>
      <c r="P2156" s="6">
        <f t="shared" si="200"/>
        <v>1</v>
      </c>
      <c r="Q2156" t="str">
        <f t="shared" si="201"/>
        <v>games</v>
      </c>
      <c r="R2156" t="str">
        <f t="shared" si="202"/>
        <v>video games</v>
      </c>
      <c r="S2156" s="10">
        <f t="shared" si="203"/>
        <v>41647.632256944446</v>
      </c>
      <c r="T2156" s="10">
        <f t="shared" si="204"/>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9"/>
        <v>2.3E-2</v>
      </c>
      <c r="P2157" s="6">
        <f t="shared" si="200"/>
        <v>23</v>
      </c>
      <c r="Q2157" t="str">
        <f t="shared" si="201"/>
        <v>games</v>
      </c>
      <c r="R2157" t="str">
        <f t="shared" si="202"/>
        <v>video games</v>
      </c>
      <c r="S2157" s="10">
        <f t="shared" si="203"/>
        <v>42430.747511574074</v>
      </c>
      <c r="T2157" s="10">
        <f t="shared" si="204"/>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9"/>
        <v>2.6660714285714284E-2</v>
      </c>
      <c r="P2158" s="6">
        <f t="shared" si="200"/>
        <v>17.987951807228917</v>
      </c>
      <c r="Q2158" t="str">
        <f t="shared" si="201"/>
        <v>games</v>
      </c>
      <c r="R2158" t="str">
        <f t="shared" si="202"/>
        <v>video games</v>
      </c>
      <c r="S2158" s="10">
        <f t="shared" si="203"/>
        <v>41488.85423611111</v>
      </c>
      <c r="T2158" s="10">
        <f t="shared" si="204"/>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9"/>
        <v>0.28192</v>
      </c>
      <c r="P2159" s="6">
        <f t="shared" si="200"/>
        <v>370.94736842105266</v>
      </c>
      <c r="Q2159" t="str">
        <f t="shared" si="201"/>
        <v>games</v>
      </c>
      <c r="R2159" t="str">
        <f t="shared" si="202"/>
        <v>video games</v>
      </c>
      <c r="S2159" s="10">
        <f t="shared" si="203"/>
        <v>42694.98128472222</v>
      </c>
      <c r="T2159" s="10">
        <f t="shared" si="204"/>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9"/>
        <v>6.5900366666666668E-2</v>
      </c>
      <c r="P2160" s="6">
        <f t="shared" si="200"/>
        <v>63.569485530546629</v>
      </c>
      <c r="Q2160" t="str">
        <f t="shared" si="201"/>
        <v>games</v>
      </c>
      <c r="R2160" t="str">
        <f t="shared" si="202"/>
        <v>video games</v>
      </c>
      <c r="S2160" s="10">
        <f t="shared" si="203"/>
        <v>41264.853865740741</v>
      </c>
      <c r="T2160" s="10">
        <f t="shared" si="204"/>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9"/>
        <v>7.2222222222222219E-3</v>
      </c>
      <c r="P2161" s="6">
        <f t="shared" si="200"/>
        <v>13</v>
      </c>
      <c r="Q2161" t="str">
        <f t="shared" si="201"/>
        <v>games</v>
      </c>
      <c r="R2161" t="str">
        <f t="shared" si="202"/>
        <v>video games</v>
      </c>
      <c r="S2161" s="10">
        <f t="shared" si="203"/>
        <v>40710.731180555551</v>
      </c>
      <c r="T2161" s="10">
        <f t="shared" si="204"/>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9"/>
        <v>8.5000000000000006E-3</v>
      </c>
      <c r="P2162" s="6">
        <f t="shared" si="200"/>
        <v>5.3125</v>
      </c>
      <c r="Q2162" t="str">
        <f t="shared" si="201"/>
        <v>games</v>
      </c>
      <c r="R2162" t="str">
        <f t="shared" si="202"/>
        <v>video games</v>
      </c>
      <c r="S2162" s="10">
        <f t="shared" si="203"/>
        <v>41018.711863425924</v>
      </c>
      <c r="T2162" s="10">
        <f t="shared" si="204"/>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9"/>
        <v>1.1575</v>
      </c>
      <c r="P2163" s="6">
        <f t="shared" si="200"/>
        <v>35.615384615384613</v>
      </c>
      <c r="Q2163" t="str">
        <f t="shared" si="201"/>
        <v>music</v>
      </c>
      <c r="R2163" t="str">
        <f t="shared" si="202"/>
        <v>rock</v>
      </c>
      <c r="S2163" s="10">
        <f t="shared" si="203"/>
        <v>42240.852534722217</v>
      </c>
      <c r="T2163" s="10">
        <f t="shared" si="204"/>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9"/>
        <v>1.1226666666666667</v>
      </c>
      <c r="P2164" s="6">
        <f t="shared" si="200"/>
        <v>87.103448275862064</v>
      </c>
      <c r="Q2164" t="str">
        <f t="shared" si="201"/>
        <v>music</v>
      </c>
      <c r="R2164" t="str">
        <f t="shared" si="202"/>
        <v>rock</v>
      </c>
      <c r="S2164" s="10">
        <f t="shared" si="203"/>
        <v>41813.766099537039</v>
      </c>
      <c r="T2164" s="10">
        <f t="shared" si="204"/>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9"/>
        <v>1.3220000000000001</v>
      </c>
      <c r="P2165" s="6">
        <f t="shared" si="200"/>
        <v>75.11363636363636</v>
      </c>
      <c r="Q2165" t="str">
        <f t="shared" si="201"/>
        <v>music</v>
      </c>
      <c r="R2165" t="str">
        <f t="shared" si="202"/>
        <v>rock</v>
      </c>
      <c r="S2165" s="10">
        <f t="shared" si="203"/>
        <v>42111.899537037039</v>
      </c>
      <c r="T2165" s="10">
        <f t="shared" si="204"/>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9"/>
        <v>1.0263636363636364</v>
      </c>
      <c r="P2166" s="6">
        <f t="shared" si="200"/>
        <v>68.01204819277109</v>
      </c>
      <c r="Q2166" t="str">
        <f t="shared" si="201"/>
        <v>music</v>
      </c>
      <c r="R2166" t="str">
        <f t="shared" si="202"/>
        <v>rock</v>
      </c>
      <c r="S2166" s="10">
        <f t="shared" si="203"/>
        <v>42515.71775462963</v>
      </c>
      <c r="T2166" s="10">
        <f t="shared" si="204"/>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9"/>
        <v>1.3864000000000001</v>
      </c>
      <c r="P2167" s="6">
        <f t="shared" si="200"/>
        <v>29.623931623931625</v>
      </c>
      <c r="Q2167" t="str">
        <f t="shared" si="201"/>
        <v>music</v>
      </c>
      <c r="R2167" t="str">
        <f t="shared" si="202"/>
        <v>rock</v>
      </c>
      <c r="S2167" s="10">
        <f t="shared" si="203"/>
        <v>42438.667071759264</v>
      </c>
      <c r="T2167" s="10">
        <f t="shared" si="204"/>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9"/>
        <v>1.466</v>
      </c>
      <c r="P2168" s="6">
        <f t="shared" si="200"/>
        <v>91.625</v>
      </c>
      <c r="Q2168" t="str">
        <f t="shared" si="201"/>
        <v>music</v>
      </c>
      <c r="R2168" t="str">
        <f t="shared" si="202"/>
        <v>rock</v>
      </c>
      <c r="S2168" s="10">
        <f t="shared" si="203"/>
        <v>41933.838171296295</v>
      </c>
      <c r="T2168" s="10">
        <f t="shared" si="204"/>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9"/>
        <v>1.2</v>
      </c>
      <c r="P2169" s="6">
        <f t="shared" si="200"/>
        <v>22.5</v>
      </c>
      <c r="Q2169" t="str">
        <f t="shared" si="201"/>
        <v>music</v>
      </c>
      <c r="R2169" t="str">
        <f t="shared" si="202"/>
        <v>rock</v>
      </c>
      <c r="S2169" s="10">
        <f t="shared" si="203"/>
        <v>41153.066400462965</v>
      </c>
      <c r="T2169" s="10">
        <f t="shared" si="204"/>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9"/>
        <v>1.215816111111111</v>
      </c>
      <c r="P2170" s="6">
        <f t="shared" si="200"/>
        <v>64.366735294117646</v>
      </c>
      <c r="Q2170" t="str">
        <f t="shared" si="201"/>
        <v>music</v>
      </c>
      <c r="R2170" t="str">
        <f t="shared" si="202"/>
        <v>rock</v>
      </c>
      <c r="S2170" s="10">
        <f t="shared" si="203"/>
        <v>42745.600243055553</v>
      </c>
      <c r="T2170" s="10">
        <f t="shared" si="204"/>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9"/>
        <v>1</v>
      </c>
      <c r="P2171" s="6">
        <f t="shared" si="200"/>
        <v>21.857142857142858</v>
      </c>
      <c r="Q2171" t="str">
        <f t="shared" si="201"/>
        <v>music</v>
      </c>
      <c r="R2171" t="str">
        <f t="shared" si="202"/>
        <v>rock</v>
      </c>
      <c r="S2171" s="10">
        <f t="shared" si="203"/>
        <v>42793.700821759259</v>
      </c>
      <c r="T2171" s="10">
        <f t="shared" si="204"/>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9"/>
        <v>1.8085714285714285</v>
      </c>
      <c r="P2172" s="6">
        <f t="shared" si="200"/>
        <v>33.315789473684212</v>
      </c>
      <c r="Q2172" t="str">
        <f t="shared" si="201"/>
        <v>music</v>
      </c>
      <c r="R2172" t="str">
        <f t="shared" si="202"/>
        <v>rock</v>
      </c>
      <c r="S2172" s="10">
        <f t="shared" si="203"/>
        <v>42198.750254629631</v>
      </c>
      <c r="T2172" s="10">
        <f t="shared" si="204"/>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9"/>
        <v>1.0607500000000001</v>
      </c>
      <c r="P2173" s="6">
        <f t="shared" si="200"/>
        <v>90.276595744680847</v>
      </c>
      <c r="Q2173" t="str">
        <f t="shared" si="201"/>
        <v>music</v>
      </c>
      <c r="R2173" t="str">
        <f t="shared" si="202"/>
        <v>rock</v>
      </c>
      <c r="S2173" s="10">
        <f t="shared" si="203"/>
        <v>42141.95711805555</v>
      </c>
      <c r="T2173" s="10">
        <f t="shared" si="204"/>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9"/>
        <v>1</v>
      </c>
      <c r="P2174" s="6">
        <f t="shared" si="200"/>
        <v>76.92307692307692</v>
      </c>
      <c r="Q2174" t="str">
        <f t="shared" si="201"/>
        <v>music</v>
      </c>
      <c r="R2174" t="str">
        <f t="shared" si="202"/>
        <v>rock</v>
      </c>
      <c r="S2174" s="10">
        <f t="shared" si="203"/>
        <v>42082.580092592587</v>
      </c>
      <c r="T2174" s="10">
        <f t="shared" si="204"/>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9"/>
        <v>1.2692857142857144</v>
      </c>
      <c r="P2175" s="6">
        <f t="shared" si="200"/>
        <v>59.233333333333334</v>
      </c>
      <c r="Q2175" t="str">
        <f t="shared" si="201"/>
        <v>music</v>
      </c>
      <c r="R2175" t="str">
        <f t="shared" si="202"/>
        <v>rock</v>
      </c>
      <c r="S2175" s="10">
        <f t="shared" si="203"/>
        <v>41495.692627314813</v>
      </c>
      <c r="T2175" s="10">
        <f t="shared" si="204"/>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9"/>
        <v>1.0297499999999999</v>
      </c>
      <c r="P2176" s="6">
        <f t="shared" si="200"/>
        <v>65.38095238095238</v>
      </c>
      <c r="Q2176" t="str">
        <f t="shared" si="201"/>
        <v>music</v>
      </c>
      <c r="R2176" t="str">
        <f t="shared" si="202"/>
        <v>rock</v>
      </c>
      <c r="S2176" s="10">
        <f t="shared" si="203"/>
        <v>42465.542905092589</v>
      </c>
      <c r="T2176" s="10">
        <f t="shared" si="204"/>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9"/>
        <v>2.5</v>
      </c>
      <c r="P2177" s="6">
        <f t="shared" si="200"/>
        <v>67.307692307692307</v>
      </c>
      <c r="Q2177" t="str">
        <f t="shared" si="201"/>
        <v>music</v>
      </c>
      <c r="R2177" t="str">
        <f t="shared" si="202"/>
        <v>rock</v>
      </c>
      <c r="S2177" s="10">
        <f t="shared" si="203"/>
        <v>42565.009097222224</v>
      </c>
      <c r="T2177" s="10">
        <f t="shared" si="204"/>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9"/>
        <v>1.2602</v>
      </c>
      <c r="P2178" s="6">
        <f t="shared" si="200"/>
        <v>88.74647887323944</v>
      </c>
      <c r="Q2178" t="str">
        <f t="shared" si="201"/>
        <v>music</v>
      </c>
      <c r="R2178" t="str">
        <f t="shared" si="202"/>
        <v>rock</v>
      </c>
      <c r="S2178" s="10">
        <f t="shared" si="203"/>
        <v>42096.633206018523</v>
      </c>
      <c r="T2178" s="10">
        <f t="shared" si="204"/>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5">E2179/D2179</f>
        <v>1.0012000000000001</v>
      </c>
      <c r="P2179" s="6">
        <f t="shared" ref="P2179:P2242" si="206">IFERROR(E2179/L2179,0)</f>
        <v>65.868421052631575</v>
      </c>
      <c r="Q2179" t="str">
        <f t="shared" ref="Q2179:Q2242" si="207">LEFT(N2179,SEARCH("/",N2179)-1)</f>
        <v>music</v>
      </c>
      <c r="R2179" t="str">
        <f t="shared" ref="R2179:R2242" si="208">RIGHT(N2179,LEN(N2179)-SEARCH("/",N2179))</f>
        <v>rock</v>
      </c>
      <c r="S2179" s="10">
        <f t="shared" ref="S2179:S2242" si="209">(((J2179/60)/60)/24+DATE(1970,1,1))</f>
        <v>42502.250775462962</v>
      </c>
      <c r="T2179" s="10">
        <f t="shared" ref="T2179:T2242" si="210">(((I2179/60)/60)/24+DATE(1970,1,1))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5"/>
        <v>1.3864000000000001</v>
      </c>
      <c r="P2180" s="6">
        <f t="shared" si="206"/>
        <v>40.349243306169967</v>
      </c>
      <c r="Q2180" t="str">
        <f t="shared" si="207"/>
        <v>music</v>
      </c>
      <c r="R2180" t="str">
        <f t="shared" si="208"/>
        <v>rock</v>
      </c>
      <c r="S2180" s="10">
        <f t="shared" si="209"/>
        <v>42723.63653935185</v>
      </c>
      <c r="T2180" s="10">
        <f t="shared" si="210"/>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5"/>
        <v>1.6140000000000001</v>
      </c>
      <c r="P2181" s="6">
        <f t="shared" si="206"/>
        <v>76.857142857142861</v>
      </c>
      <c r="Q2181" t="str">
        <f t="shared" si="207"/>
        <v>music</v>
      </c>
      <c r="R2181" t="str">
        <f t="shared" si="208"/>
        <v>rock</v>
      </c>
      <c r="S2181" s="10">
        <f t="shared" si="209"/>
        <v>42075.171203703707</v>
      </c>
      <c r="T2181" s="10">
        <f t="shared" si="210"/>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5"/>
        <v>1.071842</v>
      </c>
      <c r="P2182" s="6">
        <f t="shared" si="206"/>
        <v>68.707820512820518</v>
      </c>
      <c r="Q2182" t="str">
        <f t="shared" si="207"/>
        <v>music</v>
      </c>
      <c r="R2182" t="str">
        <f t="shared" si="208"/>
        <v>rock</v>
      </c>
      <c r="S2182" s="10">
        <f t="shared" si="209"/>
        <v>42279.669768518521</v>
      </c>
      <c r="T2182" s="10">
        <f t="shared" si="210"/>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5"/>
        <v>1.5309999999999999</v>
      </c>
      <c r="P2183" s="6">
        <f t="shared" si="206"/>
        <v>57.773584905660378</v>
      </c>
      <c r="Q2183" t="str">
        <f t="shared" si="207"/>
        <v>games</v>
      </c>
      <c r="R2183" t="str">
        <f t="shared" si="208"/>
        <v>tabletop games</v>
      </c>
      <c r="S2183" s="10">
        <f t="shared" si="209"/>
        <v>42773.005243055552</v>
      </c>
      <c r="T2183" s="10">
        <f t="shared" si="210"/>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5"/>
        <v>5.2416666666666663</v>
      </c>
      <c r="P2184" s="6">
        <f t="shared" si="206"/>
        <v>44.171348314606739</v>
      </c>
      <c r="Q2184" t="str">
        <f t="shared" si="207"/>
        <v>games</v>
      </c>
      <c r="R2184" t="str">
        <f t="shared" si="208"/>
        <v>tabletop games</v>
      </c>
      <c r="S2184" s="10">
        <f t="shared" si="209"/>
        <v>41879.900752314818</v>
      </c>
      <c r="T2184" s="10">
        <f t="shared" si="210"/>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5"/>
        <v>4.8927777777777779</v>
      </c>
      <c r="P2185" s="6">
        <f t="shared" si="206"/>
        <v>31.566308243727597</v>
      </c>
      <c r="Q2185" t="str">
        <f t="shared" si="207"/>
        <v>games</v>
      </c>
      <c r="R2185" t="str">
        <f t="shared" si="208"/>
        <v>tabletop games</v>
      </c>
      <c r="S2185" s="10">
        <f t="shared" si="209"/>
        <v>42745.365474537044</v>
      </c>
      <c r="T2185" s="10">
        <f t="shared" si="210"/>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5"/>
        <v>2.8473999999999999</v>
      </c>
      <c r="P2186" s="6">
        <f t="shared" si="206"/>
        <v>107.04511278195488</v>
      </c>
      <c r="Q2186" t="str">
        <f t="shared" si="207"/>
        <v>games</v>
      </c>
      <c r="R2186" t="str">
        <f t="shared" si="208"/>
        <v>tabletop games</v>
      </c>
      <c r="S2186" s="10">
        <f t="shared" si="209"/>
        <v>42380.690289351856</v>
      </c>
      <c r="T2186" s="10">
        <f t="shared" si="210"/>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5"/>
        <v>18.569700000000001</v>
      </c>
      <c r="P2187" s="6">
        <f t="shared" si="206"/>
        <v>149.03451043338683</v>
      </c>
      <c r="Q2187" t="str">
        <f t="shared" si="207"/>
        <v>games</v>
      </c>
      <c r="R2187" t="str">
        <f t="shared" si="208"/>
        <v>tabletop games</v>
      </c>
      <c r="S2187" s="10">
        <f t="shared" si="209"/>
        <v>41319.349988425929</v>
      </c>
      <c r="T2187" s="10">
        <f t="shared" si="210"/>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5"/>
        <v>1.0967499999999999</v>
      </c>
      <c r="P2188" s="6">
        <f t="shared" si="206"/>
        <v>55.956632653061227</v>
      </c>
      <c r="Q2188" t="str">
        <f t="shared" si="207"/>
        <v>games</v>
      </c>
      <c r="R2188" t="str">
        <f t="shared" si="208"/>
        <v>tabletop games</v>
      </c>
      <c r="S2188" s="10">
        <f t="shared" si="209"/>
        <v>42583.615081018521</v>
      </c>
      <c r="T2188" s="10">
        <f t="shared" si="210"/>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5"/>
        <v>10.146425000000001</v>
      </c>
      <c r="P2189" s="6">
        <f t="shared" si="206"/>
        <v>56.970381807973048</v>
      </c>
      <c r="Q2189" t="str">
        <f t="shared" si="207"/>
        <v>games</v>
      </c>
      <c r="R2189" t="str">
        <f t="shared" si="208"/>
        <v>tabletop games</v>
      </c>
      <c r="S2189" s="10">
        <f t="shared" si="209"/>
        <v>42068.209097222221</v>
      </c>
      <c r="T2189" s="10">
        <f t="shared" si="210"/>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5"/>
        <v>4.1217692027666546</v>
      </c>
      <c r="P2190" s="6">
        <f t="shared" si="206"/>
        <v>44.056420233463037</v>
      </c>
      <c r="Q2190" t="str">
        <f t="shared" si="207"/>
        <v>games</v>
      </c>
      <c r="R2190" t="str">
        <f t="shared" si="208"/>
        <v>tabletop games</v>
      </c>
      <c r="S2190" s="10">
        <f t="shared" si="209"/>
        <v>42633.586122685185</v>
      </c>
      <c r="T2190" s="10">
        <f t="shared" si="210"/>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5"/>
        <v>5.0324999999999998</v>
      </c>
      <c r="P2191" s="6">
        <f t="shared" si="206"/>
        <v>68.625</v>
      </c>
      <c r="Q2191" t="str">
        <f t="shared" si="207"/>
        <v>games</v>
      </c>
      <c r="R2191" t="str">
        <f t="shared" si="208"/>
        <v>tabletop games</v>
      </c>
      <c r="S2191" s="10">
        <f t="shared" si="209"/>
        <v>42467.788194444445</v>
      </c>
      <c r="T2191" s="10">
        <f t="shared" si="210"/>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5"/>
        <v>1.8461052631578947</v>
      </c>
      <c r="P2192" s="6">
        <f t="shared" si="206"/>
        <v>65.318435754189949</v>
      </c>
      <c r="Q2192" t="str">
        <f t="shared" si="207"/>
        <v>games</v>
      </c>
      <c r="R2192" t="str">
        <f t="shared" si="208"/>
        <v>tabletop games</v>
      </c>
      <c r="S2192" s="10">
        <f t="shared" si="209"/>
        <v>42417.625046296293</v>
      </c>
      <c r="T2192" s="10">
        <f t="shared" si="210"/>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5"/>
        <v>1.1973333333333334</v>
      </c>
      <c r="P2193" s="6">
        <f t="shared" si="206"/>
        <v>35.92</v>
      </c>
      <c r="Q2193" t="str">
        <f t="shared" si="207"/>
        <v>games</v>
      </c>
      <c r="R2193" t="str">
        <f t="shared" si="208"/>
        <v>tabletop games</v>
      </c>
      <c r="S2193" s="10">
        <f t="shared" si="209"/>
        <v>42768.833645833336</v>
      </c>
      <c r="T2193" s="10">
        <f t="shared" si="210"/>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5"/>
        <v>10.812401666666668</v>
      </c>
      <c r="P2194" s="6">
        <f t="shared" si="206"/>
        <v>40.070667078443485</v>
      </c>
      <c r="Q2194" t="str">
        <f t="shared" si="207"/>
        <v>games</v>
      </c>
      <c r="R2194" t="str">
        <f t="shared" si="208"/>
        <v>tabletop games</v>
      </c>
      <c r="S2194" s="10">
        <f t="shared" si="209"/>
        <v>42691.8512037037</v>
      </c>
      <c r="T2194" s="10">
        <f t="shared" si="210"/>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5"/>
        <v>4.5237333333333334</v>
      </c>
      <c r="P2195" s="6">
        <f t="shared" si="206"/>
        <v>75.647714604236342</v>
      </c>
      <c r="Q2195" t="str">
        <f t="shared" si="207"/>
        <v>games</v>
      </c>
      <c r="R2195" t="str">
        <f t="shared" si="208"/>
        <v>tabletop games</v>
      </c>
      <c r="S2195" s="10">
        <f t="shared" si="209"/>
        <v>42664.405925925923</v>
      </c>
      <c r="T2195" s="10">
        <f t="shared" si="210"/>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5"/>
        <v>5.3737000000000004</v>
      </c>
      <c r="P2196" s="6">
        <f t="shared" si="206"/>
        <v>61.203872437357631</v>
      </c>
      <c r="Q2196" t="str">
        <f t="shared" si="207"/>
        <v>games</v>
      </c>
      <c r="R2196" t="str">
        <f t="shared" si="208"/>
        <v>tabletop games</v>
      </c>
      <c r="S2196" s="10">
        <f t="shared" si="209"/>
        <v>42425.757986111115</v>
      </c>
      <c r="T2196" s="10">
        <f t="shared" si="210"/>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5"/>
        <v>1.2032608695652174</v>
      </c>
      <c r="P2197" s="6">
        <f t="shared" si="206"/>
        <v>48.130434782608695</v>
      </c>
      <c r="Q2197" t="str">
        <f t="shared" si="207"/>
        <v>games</v>
      </c>
      <c r="R2197" t="str">
        <f t="shared" si="208"/>
        <v>tabletop games</v>
      </c>
      <c r="S2197" s="10">
        <f t="shared" si="209"/>
        <v>42197.771990740745</v>
      </c>
      <c r="T2197" s="10">
        <f t="shared" si="210"/>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5"/>
        <v>1.1383571428571428</v>
      </c>
      <c r="P2198" s="6">
        <f t="shared" si="206"/>
        <v>68.106837606837601</v>
      </c>
      <c r="Q2198" t="str">
        <f t="shared" si="207"/>
        <v>games</v>
      </c>
      <c r="R2198" t="str">
        <f t="shared" si="208"/>
        <v>tabletop games</v>
      </c>
      <c r="S2198" s="10">
        <f t="shared" si="209"/>
        <v>42675.487291666665</v>
      </c>
      <c r="T2198" s="10">
        <f t="shared" si="210"/>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5"/>
        <v>9.5103109999999997</v>
      </c>
      <c r="P2199" s="6">
        <f t="shared" si="206"/>
        <v>65.891300230946882</v>
      </c>
      <c r="Q2199" t="str">
        <f t="shared" si="207"/>
        <v>games</v>
      </c>
      <c r="R2199" t="str">
        <f t="shared" si="208"/>
        <v>tabletop games</v>
      </c>
      <c r="S2199" s="10">
        <f t="shared" si="209"/>
        <v>42033.584016203706</v>
      </c>
      <c r="T2199" s="10">
        <f t="shared" si="210"/>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5"/>
        <v>1.3289249999999999</v>
      </c>
      <c r="P2200" s="6">
        <f t="shared" si="206"/>
        <v>81.654377880184327</v>
      </c>
      <c r="Q2200" t="str">
        <f t="shared" si="207"/>
        <v>games</v>
      </c>
      <c r="R2200" t="str">
        <f t="shared" si="208"/>
        <v>tabletop games</v>
      </c>
      <c r="S2200" s="10">
        <f t="shared" si="209"/>
        <v>42292.513888888891</v>
      </c>
      <c r="T2200" s="10">
        <f t="shared" si="210"/>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5"/>
        <v>1.4697777777777778</v>
      </c>
      <c r="P2201" s="6">
        <f t="shared" si="206"/>
        <v>52.701195219123505</v>
      </c>
      <c r="Q2201" t="str">
        <f t="shared" si="207"/>
        <v>games</v>
      </c>
      <c r="R2201" t="str">
        <f t="shared" si="208"/>
        <v>tabletop games</v>
      </c>
      <c r="S2201" s="10">
        <f t="shared" si="209"/>
        <v>42262.416643518518</v>
      </c>
      <c r="T2201" s="10">
        <f t="shared" si="210"/>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5"/>
        <v>5.4215</v>
      </c>
      <c r="P2202" s="6">
        <f t="shared" si="206"/>
        <v>41.228136882129277</v>
      </c>
      <c r="Q2202" t="str">
        <f t="shared" si="207"/>
        <v>games</v>
      </c>
      <c r="R2202" t="str">
        <f t="shared" si="208"/>
        <v>tabletop games</v>
      </c>
      <c r="S2202" s="10">
        <f t="shared" si="209"/>
        <v>42163.625787037032</v>
      </c>
      <c r="T2202" s="10">
        <f t="shared" si="210"/>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5"/>
        <v>3.8271818181818182</v>
      </c>
      <c r="P2203" s="6">
        <f t="shared" si="206"/>
        <v>15.035357142857142</v>
      </c>
      <c r="Q2203" t="str">
        <f t="shared" si="207"/>
        <v>music</v>
      </c>
      <c r="R2203" t="str">
        <f t="shared" si="208"/>
        <v>electronic music</v>
      </c>
      <c r="S2203" s="10">
        <f t="shared" si="209"/>
        <v>41276.846817129634</v>
      </c>
      <c r="T2203" s="10">
        <f t="shared" si="210"/>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5"/>
        <v>7.0418124999999998</v>
      </c>
      <c r="P2204" s="6">
        <f t="shared" si="206"/>
        <v>39.066920943134534</v>
      </c>
      <c r="Q2204" t="str">
        <f t="shared" si="207"/>
        <v>music</v>
      </c>
      <c r="R2204" t="str">
        <f t="shared" si="208"/>
        <v>electronic music</v>
      </c>
      <c r="S2204" s="10">
        <f t="shared" si="209"/>
        <v>41184.849166666667</v>
      </c>
      <c r="T2204" s="10">
        <f t="shared" si="210"/>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5"/>
        <v>1.0954999999999999</v>
      </c>
      <c r="P2205" s="6">
        <f t="shared" si="206"/>
        <v>43.82</v>
      </c>
      <c r="Q2205" t="str">
        <f t="shared" si="207"/>
        <v>music</v>
      </c>
      <c r="R2205" t="str">
        <f t="shared" si="208"/>
        <v>electronic music</v>
      </c>
      <c r="S2205" s="10">
        <f t="shared" si="209"/>
        <v>42241.85974537037</v>
      </c>
      <c r="T2205" s="10">
        <f t="shared" si="210"/>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5"/>
        <v>1.3286666666666667</v>
      </c>
      <c r="P2206" s="6">
        <f t="shared" si="206"/>
        <v>27.301369863013697</v>
      </c>
      <c r="Q2206" t="str">
        <f t="shared" si="207"/>
        <v>music</v>
      </c>
      <c r="R2206" t="str">
        <f t="shared" si="208"/>
        <v>electronic music</v>
      </c>
      <c r="S2206" s="10">
        <f t="shared" si="209"/>
        <v>41312.311562499999</v>
      </c>
      <c r="T2206" s="10">
        <f t="shared" si="210"/>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5"/>
        <v>1.52</v>
      </c>
      <c r="P2207" s="6">
        <f t="shared" si="206"/>
        <v>42.222222222222221</v>
      </c>
      <c r="Q2207" t="str">
        <f t="shared" si="207"/>
        <v>music</v>
      </c>
      <c r="R2207" t="str">
        <f t="shared" si="208"/>
        <v>electronic music</v>
      </c>
      <c r="S2207" s="10">
        <f t="shared" si="209"/>
        <v>41031.82163194444</v>
      </c>
      <c r="T2207" s="10">
        <f t="shared" si="210"/>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5"/>
        <v>1.0272727272727273</v>
      </c>
      <c r="P2208" s="6">
        <f t="shared" si="206"/>
        <v>33.235294117647058</v>
      </c>
      <c r="Q2208" t="str">
        <f t="shared" si="207"/>
        <v>music</v>
      </c>
      <c r="R2208" t="str">
        <f t="shared" si="208"/>
        <v>electronic music</v>
      </c>
      <c r="S2208" s="10">
        <f t="shared" si="209"/>
        <v>40997.257222222222</v>
      </c>
      <c r="T2208" s="10">
        <f t="shared" si="210"/>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5"/>
        <v>1</v>
      </c>
      <c r="P2209" s="6">
        <f t="shared" si="206"/>
        <v>285.71428571428572</v>
      </c>
      <c r="Q2209" t="str">
        <f t="shared" si="207"/>
        <v>music</v>
      </c>
      <c r="R2209" t="str">
        <f t="shared" si="208"/>
        <v>electronic music</v>
      </c>
      <c r="S2209" s="10">
        <f t="shared" si="209"/>
        <v>41564.194131944445</v>
      </c>
      <c r="T2209" s="10">
        <f t="shared" si="210"/>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5"/>
        <v>1.016</v>
      </c>
      <c r="P2210" s="6">
        <f t="shared" si="206"/>
        <v>42.333333333333336</v>
      </c>
      <c r="Q2210" t="str">
        <f t="shared" si="207"/>
        <v>music</v>
      </c>
      <c r="R2210" t="str">
        <f t="shared" si="208"/>
        <v>electronic music</v>
      </c>
      <c r="S2210" s="10">
        <f t="shared" si="209"/>
        <v>40946.882245370369</v>
      </c>
      <c r="T2210" s="10">
        <f t="shared" si="210"/>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5"/>
        <v>1.508</v>
      </c>
      <c r="P2211" s="6">
        <f t="shared" si="206"/>
        <v>50.266666666666666</v>
      </c>
      <c r="Q2211" t="str">
        <f t="shared" si="207"/>
        <v>music</v>
      </c>
      <c r="R2211" t="str">
        <f t="shared" si="208"/>
        <v>electronic music</v>
      </c>
      <c r="S2211" s="10">
        <f t="shared" si="209"/>
        <v>41732.479675925926</v>
      </c>
      <c r="T2211" s="10">
        <f t="shared" si="210"/>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5"/>
        <v>1.11425</v>
      </c>
      <c r="P2212" s="6">
        <f t="shared" si="206"/>
        <v>61.902777777777779</v>
      </c>
      <c r="Q2212" t="str">
        <f t="shared" si="207"/>
        <v>music</v>
      </c>
      <c r="R2212" t="str">
        <f t="shared" si="208"/>
        <v>electronic music</v>
      </c>
      <c r="S2212" s="10">
        <f t="shared" si="209"/>
        <v>40956.066087962965</v>
      </c>
      <c r="T2212" s="10">
        <f t="shared" si="210"/>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5"/>
        <v>1.956</v>
      </c>
      <c r="P2213" s="6">
        <f t="shared" si="206"/>
        <v>40.75</v>
      </c>
      <c r="Q2213" t="str">
        <f t="shared" si="207"/>
        <v>music</v>
      </c>
      <c r="R2213" t="str">
        <f t="shared" si="208"/>
        <v>electronic music</v>
      </c>
      <c r="S2213" s="10">
        <f t="shared" si="209"/>
        <v>41716.785011574073</v>
      </c>
      <c r="T2213" s="10">
        <f t="shared" si="210"/>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5"/>
        <v>1.1438333333333333</v>
      </c>
      <c r="P2214" s="6">
        <f t="shared" si="206"/>
        <v>55.796747967479675</v>
      </c>
      <c r="Q2214" t="str">
        <f t="shared" si="207"/>
        <v>music</v>
      </c>
      <c r="R2214" t="str">
        <f t="shared" si="208"/>
        <v>electronic music</v>
      </c>
      <c r="S2214" s="10">
        <f t="shared" si="209"/>
        <v>41548.747418981482</v>
      </c>
      <c r="T2214" s="10">
        <f t="shared" si="210"/>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5"/>
        <v>2</v>
      </c>
      <c r="P2215" s="6">
        <f t="shared" si="206"/>
        <v>10</v>
      </c>
      <c r="Q2215" t="str">
        <f t="shared" si="207"/>
        <v>music</v>
      </c>
      <c r="R2215" t="str">
        <f t="shared" si="208"/>
        <v>electronic music</v>
      </c>
      <c r="S2215" s="10">
        <f t="shared" si="209"/>
        <v>42109.826145833329</v>
      </c>
      <c r="T2215" s="10">
        <f t="shared" si="210"/>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5"/>
        <v>2.9250166666666666</v>
      </c>
      <c r="P2216" s="6">
        <f t="shared" si="206"/>
        <v>73.125416666666666</v>
      </c>
      <c r="Q2216" t="str">
        <f t="shared" si="207"/>
        <v>music</v>
      </c>
      <c r="R2216" t="str">
        <f t="shared" si="208"/>
        <v>electronic music</v>
      </c>
      <c r="S2216" s="10">
        <f t="shared" si="209"/>
        <v>41646.792222222226</v>
      </c>
      <c r="T2216" s="10">
        <f t="shared" si="210"/>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5"/>
        <v>1.5636363636363637</v>
      </c>
      <c r="P2217" s="6">
        <f t="shared" si="206"/>
        <v>26.060606060606062</v>
      </c>
      <c r="Q2217" t="str">
        <f t="shared" si="207"/>
        <v>music</v>
      </c>
      <c r="R2217" t="str">
        <f t="shared" si="208"/>
        <v>electronic music</v>
      </c>
      <c r="S2217" s="10">
        <f t="shared" si="209"/>
        <v>40958.717268518521</v>
      </c>
      <c r="T2217" s="10">
        <f t="shared" si="210"/>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5"/>
        <v>1.0566666666666666</v>
      </c>
      <c r="P2218" s="6">
        <f t="shared" si="206"/>
        <v>22.642857142857142</v>
      </c>
      <c r="Q2218" t="str">
        <f t="shared" si="207"/>
        <v>music</v>
      </c>
      <c r="R2218" t="str">
        <f t="shared" si="208"/>
        <v>electronic music</v>
      </c>
      <c r="S2218" s="10">
        <f t="shared" si="209"/>
        <v>42194.751678240747</v>
      </c>
      <c r="T2218" s="10">
        <f t="shared" si="210"/>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5"/>
        <v>1.0119047619047619</v>
      </c>
      <c r="P2219" s="6">
        <f t="shared" si="206"/>
        <v>47.222222222222221</v>
      </c>
      <c r="Q2219" t="str">
        <f t="shared" si="207"/>
        <v>music</v>
      </c>
      <c r="R2219" t="str">
        <f t="shared" si="208"/>
        <v>electronic music</v>
      </c>
      <c r="S2219" s="10">
        <f t="shared" si="209"/>
        <v>42299.776770833334</v>
      </c>
      <c r="T2219" s="10">
        <f t="shared" si="210"/>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5"/>
        <v>1.2283299999999999</v>
      </c>
      <c r="P2220" s="6">
        <f t="shared" si="206"/>
        <v>32.324473684210524</v>
      </c>
      <c r="Q2220" t="str">
        <f t="shared" si="207"/>
        <v>music</v>
      </c>
      <c r="R2220" t="str">
        <f t="shared" si="208"/>
        <v>electronic music</v>
      </c>
      <c r="S2220" s="10">
        <f t="shared" si="209"/>
        <v>41127.812303240738</v>
      </c>
      <c r="T2220" s="10">
        <f t="shared" si="210"/>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5"/>
        <v>1.0149999999999999</v>
      </c>
      <c r="P2221" s="6">
        <f t="shared" si="206"/>
        <v>53.421052631578945</v>
      </c>
      <c r="Q2221" t="str">
        <f t="shared" si="207"/>
        <v>music</v>
      </c>
      <c r="R2221" t="str">
        <f t="shared" si="208"/>
        <v>electronic music</v>
      </c>
      <c r="S2221" s="10">
        <f t="shared" si="209"/>
        <v>42205.718888888892</v>
      </c>
      <c r="T2221" s="10">
        <f t="shared" si="210"/>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5"/>
        <v>1.0114285714285713</v>
      </c>
      <c r="P2222" s="6">
        <f t="shared" si="206"/>
        <v>51.304347826086953</v>
      </c>
      <c r="Q2222" t="str">
        <f t="shared" si="207"/>
        <v>music</v>
      </c>
      <c r="R2222" t="str">
        <f t="shared" si="208"/>
        <v>electronic music</v>
      </c>
      <c r="S2222" s="10">
        <f t="shared" si="209"/>
        <v>41452.060601851852</v>
      </c>
      <c r="T2222" s="10">
        <f t="shared" si="210"/>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5"/>
        <v>1.0811999999999999</v>
      </c>
      <c r="P2223" s="6">
        <f t="shared" si="206"/>
        <v>37.197247706422019</v>
      </c>
      <c r="Q2223" t="str">
        <f t="shared" si="207"/>
        <v>games</v>
      </c>
      <c r="R2223" t="str">
        <f t="shared" si="208"/>
        <v>tabletop games</v>
      </c>
      <c r="S2223" s="10">
        <f t="shared" si="209"/>
        <v>42452.666770833333</v>
      </c>
      <c r="T2223" s="10">
        <f t="shared" si="210"/>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5"/>
        <v>1.6259999999999999</v>
      </c>
      <c r="P2224" s="6">
        <f t="shared" si="206"/>
        <v>27.1</v>
      </c>
      <c r="Q2224" t="str">
        <f t="shared" si="207"/>
        <v>games</v>
      </c>
      <c r="R2224" t="str">
        <f t="shared" si="208"/>
        <v>tabletop games</v>
      </c>
      <c r="S2224" s="10">
        <f t="shared" si="209"/>
        <v>40906.787581018521</v>
      </c>
      <c r="T2224" s="10">
        <f t="shared" si="210"/>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5"/>
        <v>1.0580000000000001</v>
      </c>
      <c r="P2225" s="6">
        <f t="shared" si="206"/>
        <v>206.31</v>
      </c>
      <c r="Q2225" t="str">
        <f t="shared" si="207"/>
        <v>games</v>
      </c>
      <c r="R2225" t="str">
        <f t="shared" si="208"/>
        <v>tabletop games</v>
      </c>
      <c r="S2225" s="10">
        <f t="shared" si="209"/>
        <v>42152.640833333338</v>
      </c>
      <c r="T2225" s="10">
        <f t="shared" si="210"/>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5"/>
        <v>2.4315000000000002</v>
      </c>
      <c r="P2226" s="6">
        <f t="shared" si="206"/>
        <v>82.145270270270274</v>
      </c>
      <c r="Q2226" t="str">
        <f t="shared" si="207"/>
        <v>games</v>
      </c>
      <c r="R2226" t="str">
        <f t="shared" si="208"/>
        <v>tabletop games</v>
      </c>
      <c r="S2226" s="10">
        <f t="shared" si="209"/>
        <v>42644.667534722219</v>
      </c>
      <c r="T2226" s="10">
        <f t="shared" si="210"/>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5"/>
        <v>9.4483338095238096</v>
      </c>
      <c r="P2227" s="6">
        <f t="shared" si="206"/>
        <v>164.79651993355483</v>
      </c>
      <c r="Q2227" t="str">
        <f t="shared" si="207"/>
        <v>games</v>
      </c>
      <c r="R2227" t="str">
        <f t="shared" si="208"/>
        <v>tabletop games</v>
      </c>
      <c r="S2227" s="10">
        <f t="shared" si="209"/>
        <v>41873.79184027778</v>
      </c>
      <c r="T2227" s="10">
        <f t="shared" si="210"/>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5"/>
        <v>1.0846283333333333</v>
      </c>
      <c r="P2228" s="6">
        <f t="shared" si="206"/>
        <v>60.820280373831778</v>
      </c>
      <c r="Q2228" t="str">
        <f t="shared" si="207"/>
        <v>games</v>
      </c>
      <c r="R2228" t="str">
        <f t="shared" si="208"/>
        <v>tabletop games</v>
      </c>
      <c r="S2228" s="10">
        <f t="shared" si="209"/>
        <v>42381.79886574074</v>
      </c>
      <c r="T2228" s="10">
        <f t="shared" si="210"/>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5"/>
        <v>1.5737692307692308</v>
      </c>
      <c r="P2229" s="6">
        <f t="shared" si="206"/>
        <v>67.970099667774093</v>
      </c>
      <c r="Q2229" t="str">
        <f t="shared" si="207"/>
        <v>games</v>
      </c>
      <c r="R2229" t="str">
        <f t="shared" si="208"/>
        <v>tabletop games</v>
      </c>
      <c r="S2229" s="10">
        <f t="shared" si="209"/>
        <v>41561.807349537034</v>
      </c>
      <c r="T2229" s="10">
        <f t="shared" si="210"/>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5"/>
        <v>11.744899999999999</v>
      </c>
      <c r="P2230" s="6">
        <f t="shared" si="206"/>
        <v>81.561805555555551</v>
      </c>
      <c r="Q2230" t="str">
        <f t="shared" si="207"/>
        <v>games</v>
      </c>
      <c r="R2230" t="str">
        <f t="shared" si="208"/>
        <v>tabletop games</v>
      </c>
      <c r="S2230" s="10">
        <f t="shared" si="209"/>
        <v>42202.278194444443</v>
      </c>
      <c r="T2230" s="10">
        <f t="shared" si="210"/>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5"/>
        <v>1.7104755366949576</v>
      </c>
      <c r="P2231" s="6">
        <f t="shared" si="206"/>
        <v>25.42547309833024</v>
      </c>
      <c r="Q2231" t="str">
        <f t="shared" si="207"/>
        <v>games</v>
      </c>
      <c r="R2231" t="str">
        <f t="shared" si="208"/>
        <v>tabletop games</v>
      </c>
      <c r="S2231" s="10">
        <f t="shared" si="209"/>
        <v>41484.664247685185</v>
      </c>
      <c r="T2231" s="10">
        <f t="shared" si="210"/>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5"/>
        <v>1.2595294117647058</v>
      </c>
      <c r="P2232" s="6">
        <f t="shared" si="206"/>
        <v>21.497991967871485</v>
      </c>
      <c r="Q2232" t="str">
        <f t="shared" si="207"/>
        <v>games</v>
      </c>
      <c r="R2232" t="str">
        <f t="shared" si="208"/>
        <v>tabletop games</v>
      </c>
      <c r="S2232" s="10">
        <f t="shared" si="209"/>
        <v>41724.881099537037</v>
      </c>
      <c r="T2232" s="10">
        <f t="shared" si="210"/>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5"/>
        <v>12.121296000000001</v>
      </c>
      <c r="P2233" s="6">
        <f t="shared" si="206"/>
        <v>27.226630727762803</v>
      </c>
      <c r="Q2233" t="str">
        <f t="shared" si="207"/>
        <v>games</v>
      </c>
      <c r="R2233" t="str">
        <f t="shared" si="208"/>
        <v>tabletop games</v>
      </c>
      <c r="S2233" s="10">
        <f t="shared" si="209"/>
        <v>41423.910891203705</v>
      </c>
      <c r="T2233" s="10">
        <f t="shared" si="210"/>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5"/>
        <v>4.9580000000000002</v>
      </c>
      <c r="P2234" s="6">
        <f t="shared" si="206"/>
        <v>25.091093117408906</v>
      </c>
      <c r="Q2234" t="str">
        <f t="shared" si="207"/>
        <v>games</v>
      </c>
      <c r="R2234" t="str">
        <f t="shared" si="208"/>
        <v>tabletop games</v>
      </c>
      <c r="S2234" s="10">
        <f t="shared" si="209"/>
        <v>41806.794074074074</v>
      </c>
      <c r="T2234" s="10">
        <f t="shared" si="210"/>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5"/>
        <v>3.3203999999999998</v>
      </c>
      <c r="P2235" s="6">
        <f t="shared" si="206"/>
        <v>21.230179028132991</v>
      </c>
      <c r="Q2235" t="str">
        <f t="shared" si="207"/>
        <v>games</v>
      </c>
      <c r="R2235" t="str">
        <f t="shared" si="208"/>
        <v>tabletop games</v>
      </c>
      <c r="S2235" s="10">
        <f t="shared" si="209"/>
        <v>42331.378923611104</v>
      </c>
      <c r="T2235" s="10">
        <f t="shared" si="210"/>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5"/>
        <v>11.65</v>
      </c>
      <c r="P2236" s="6">
        <f t="shared" si="206"/>
        <v>41.607142857142854</v>
      </c>
      <c r="Q2236" t="str">
        <f t="shared" si="207"/>
        <v>games</v>
      </c>
      <c r="R2236" t="str">
        <f t="shared" si="208"/>
        <v>tabletop games</v>
      </c>
      <c r="S2236" s="10">
        <f t="shared" si="209"/>
        <v>42710.824618055558</v>
      </c>
      <c r="T2236" s="10">
        <f t="shared" si="210"/>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5"/>
        <v>1.5331538461538461</v>
      </c>
      <c r="P2237" s="6">
        <f t="shared" si="206"/>
        <v>135.58503401360545</v>
      </c>
      <c r="Q2237" t="str">
        <f t="shared" si="207"/>
        <v>games</v>
      </c>
      <c r="R2237" t="str">
        <f t="shared" si="208"/>
        <v>tabletop games</v>
      </c>
      <c r="S2237" s="10">
        <f t="shared" si="209"/>
        <v>42062.022118055553</v>
      </c>
      <c r="T2237" s="10">
        <f t="shared" si="210"/>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5"/>
        <v>5.3710714285714287</v>
      </c>
      <c r="P2238" s="6">
        <f t="shared" si="206"/>
        <v>22.116176470588236</v>
      </c>
      <c r="Q2238" t="str">
        <f t="shared" si="207"/>
        <v>games</v>
      </c>
      <c r="R2238" t="str">
        <f t="shared" si="208"/>
        <v>tabletop games</v>
      </c>
      <c r="S2238" s="10">
        <f t="shared" si="209"/>
        <v>42371.617164351846</v>
      </c>
      <c r="T2238" s="10">
        <f t="shared" si="210"/>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5"/>
        <v>3.5292777777777777</v>
      </c>
      <c r="P2239" s="6">
        <f t="shared" si="206"/>
        <v>64.625635808748726</v>
      </c>
      <c r="Q2239" t="str">
        <f t="shared" si="207"/>
        <v>games</v>
      </c>
      <c r="R2239" t="str">
        <f t="shared" si="208"/>
        <v>tabletop games</v>
      </c>
      <c r="S2239" s="10">
        <f t="shared" si="209"/>
        <v>41915.003275462965</v>
      </c>
      <c r="T2239" s="10">
        <f t="shared" si="210"/>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5"/>
        <v>1.3740000000000001</v>
      </c>
      <c r="P2240" s="6">
        <f t="shared" si="206"/>
        <v>69.569620253164558</v>
      </c>
      <c r="Q2240" t="str">
        <f t="shared" si="207"/>
        <v>games</v>
      </c>
      <c r="R2240" t="str">
        <f t="shared" si="208"/>
        <v>tabletop games</v>
      </c>
      <c r="S2240" s="10">
        <f t="shared" si="209"/>
        <v>42774.621712962966</v>
      </c>
      <c r="T2240" s="10">
        <f t="shared" si="210"/>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5"/>
        <v>1.2802667999999999</v>
      </c>
      <c r="P2241" s="6">
        <f t="shared" si="206"/>
        <v>75.133028169014082</v>
      </c>
      <c r="Q2241" t="str">
        <f t="shared" si="207"/>
        <v>games</v>
      </c>
      <c r="R2241" t="str">
        <f t="shared" si="208"/>
        <v>tabletop games</v>
      </c>
      <c r="S2241" s="10">
        <f t="shared" si="209"/>
        <v>41572.958495370374</v>
      </c>
      <c r="T2241" s="10">
        <f t="shared" si="210"/>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5"/>
        <v>2.7067999999999999</v>
      </c>
      <c r="P2242" s="6">
        <f t="shared" si="206"/>
        <v>140.97916666666666</v>
      </c>
      <c r="Q2242" t="str">
        <f t="shared" si="207"/>
        <v>games</v>
      </c>
      <c r="R2242" t="str">
        <f t="shared" si="208"/>
        <v>tabletop games</v>
      </c>
      <c r="S2242" s="10">
        <f t="shared" si="209"/>
        <v>42452.825740740736</v>
      </c>
      <c r="T2242" s="10">
        <f t="shared" si="210"/>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1">E2243/D2243</f>
        <v>8.0640000000000001</v>
      </c>
      <c r="P2243" s="6">
        <f t="shared" ref="P2243:P2306" si="212">IFERROR(E2243/L2243,0)</f>
        <v>49.472392638036808</v>
      </c>
      <c r="Q2243" t="str">
        <f t="shared" ref="Q2243:Q2306" si="213">LEFT(N2243,SEARCH("/",N2243)-1)</f>
        <v>games</v>
      </c>
      <c r="R2243" t="str">
        <f t="shared" ref="R2243:R2306" si="214">RIGHT(N2243,LEN(N2243)-SEARCH("/",N2243))</f>
        <v>tabletop games</v>
      </c>
      <c r="S2243" s="10">
        <f t="shared" ref="S2243:S2306" si="215">(((J2243/60)/60)/24+DATE(1970,1,1))</f>
        <v>42766.827546296292</v>
      </c>
      <c r="T2243" s="10">
        <f t="shared" ref="T2243:T2306" si="216">(((I2243/60)/60)/24+DATE(1970,1,1))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1"/>
        <v>13.600976000000001</v>
      </c>
      <c r="P2244" s="6">
        <f t="shared" si="212"/>
        <v>53.865251485148519</v>
      </c>
      <c r="Q2244" t="str">
        <f t="shared" si="213"/>
        <v>games</v>
      </c>
      <c r="R2244" t="str">
        <f t="shared" si="214"/>
        <v>tabletop games</v>
      </c>
      <c r="S2244" s="10">
        <f t="shared" si="215"/>
        <v>41569.575613425928</v>
      </c>
      <c r="T2244" s="10">
        <f t="shared" si="216"/>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1"/>
        <v>9302.5</v>
      </c>
      <c r="P2245" s="6">
        <f t="shared" si="212"/>
        <v>4.5712530712530715</v>
      </c>
      <c r="Q2245" t="str">
        <f t="shared" si="213"/>
        <v>games</v>
      </c>
      <c r="R2245" t="str">
        <f t="shared" si="214"/>
        <v>tabletop games</v>
      </c>
      <c r="S2245" s="10">
        <f t="shared" si="215"/>
        <v>42800.751041666663</v>
      </c>
      <c r="T2245" s="10">
        <f t="shared" si="216"/>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1"/>
        <v>3.7702</v>
      </c>
      <c r="P2246" s="6">
        <f t="shared" si="212"/>
        <v>65.00344827586207</v>
      </c>
      <c r="Q2246" t="str">
        <f t="shared" si="213"/>
        <v>games</v>
      </c>
      <c r="R2246" t="str">
        <f t="shared" si="214"/>
        <v>tabletop games</v>
      </c>
      <c r="S2246" s="10">
        <f t="shared" si="215"/>
        <v>42647.818819444445</v>
      </c>
      <c r="T2246" s="10">
        <f t="shared" si="216"/>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1"/>
        <v>26.47025</v>
      </c>
      <c r="P2247" s="6">
        <f t="shared" si="212"/>
        <v>53.475252525252522</v>
      </c>
      <c r="Q2247" t="str">
        <f t="shared" si="213"/>
        <v>games</v>
      </c>
      <c r="R2247" t="str">
        <f t="shared" si="214"/>
        <v>tabletop games</v>
      </c>
      <c r="S2247" s="10">
        <f t="shared" si="215"/>
        <v>41660.708530092597</v>
      </c>
      <c r="T2247" s="10">
        <f t="shared" si="216"/>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1"/>
        <v>1.0012000000000001</v>
      </c>
      <c r="P2248" s="6">
        <f t="shared" si="212"/>
        <v>43.912280701754383</v>
      </c>
      <c r="Q2248" t="str">
        <f t="shared" si="213"/>
        <v>games</v>
      </c>
      <c r="R2248" t="str">
        <f t="shared" si="214"/>
        <v>tabletop games</v>
      </c>
      <c r="S2248" s="10">
        <f t="shared" si="215"/>
        <v>42221.79178240741</v>
      </c>
      <c r="T2248" s="10">
        <f t="shared" si="216"/>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1"/>
        <v>1.0445405405405406</v>
      </c>
      <c r="P2249" s="6">
        <f t="shared" si="212"/>
        <v>50.852631578947367</v>
      </c>
      <c r="Q2249" t="str">
        <f t="shared" si="213"/>
        <v>games</v>
      </c>
      <c r="R2249" t="str">
        <f t="shared" si="214"/>
        <v>tabletop games</v>
      </c>
      <c r="S2249" s="10">
        <f t="shared" si="215"/>
        <v>42200.666261574079</v>
      </c>
      <c r="T2249" s="10">
        <f t="shared" si="216"/>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1"/>
        <v>1.0721428571428571</v>
      </c>
      <c r="P2250" s="6">
        <f t="shared" si="212"/>
        <v>58.6328125</v>
      </c>
      <c r="Q2250" t="str">
        <f t="shared" si="213"/>
        <v>games</v>
      </c>
      <c r="R2250" t="str">
        <f t="shared" si="214"/>
        <v>tabletop games</v>
      </c>
      <c r="S2250" s="10">
        <f t="shared" si="215"/>
        <v>42688.875902777778</v>
      </c>
      <c r="T2250" s="10">
        <f t="shared" si="216"/>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1"/>
        <v>1.6877142857142857</v>
      </c>
      <c r="P2251" s="6">
        <f t="shared" si="212"/>
        <v>32.81666666666667</v>
      </c>
      <c r="Q2251" t="str">
        <f t="shared" si="213"/>
        <v>games</v>
      </c>
      <c r="R2251" t="str">
        <f t="shared" si="214"/>
        <v>tabletop games</v>
      </c>
      <c r="S2251" s="10">
        <f t="shared" si="215"/>
        <v>41336.703298611108</v>
      </c>
      <c r="T2251" s="10">
        <f t="shared" si="216"/>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1"/>
        <v>9.7511200000000002</v>
      </c>
      <c r="P2252" s="6">
        <f t="shared" si="212"/>
        <v>426.93169877408059</v>
      </c>
      <c r="Q2252" t="str">
        <f t="shared" si="213"/>
        <v>games</v>
      </c>
      <c r="R2252" t="str">
        <f t="shared" si="214"/>
        <v>tabletop games</v>
      </c>
      <c r="S2252" s="10">
        <f t="shared" si="215"/>
        <v>42677.005474537036</v>
      </c>
      <c r="T2252" s="10">
        <f t="shared" si="216"/>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1"/>
        <v>1.3444929411764706</v>
      </c>
      <c r="P2253" s="6">
        <f t="shared" si="212"/>
        <v>23.808729166666669</v>
      </c>
      <c r="Q2253" t="str">
        <f t="shared" si="213"/>
        <v>games</v>
      </c>
      <c r="R2253" t="str">
        <f t="shared" si="214"/>
        <v>tabletop games</v>
      </c>
      <c r="S2253" s="10">
        <f t="shared" si="215"/>
        <v>41846.34579861111</v>
      </c>
      <c r="T2253" s="10">
        <f t="shared" si="216"/>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1"/>
        <v>2.722777777777778</v>
      </c>
      <c r="P2254" s="6">
        <f t="shared" si="212"/>
        <v>98.413654618473899</v>
      </c>
      <c r="Q2254" t="str">
        <f t="shared" si="213"/>
        <v>games</v>
      </c>
      <c r="R2254" t="str">
        <f t="shared" si="214"/>
        <v>tabletop games</v>
      </c>
      <c r="S2254" s="10">
        <f t="shared" si="215"/>
        <v>42573.327986111108</v>
      </c>
      <c r="T2254" s="10">
        <f t="shared" si="216"/>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1"/>
        <v>1.1268750000000001</v>
      </c>
      <c r="P2255" s="6">
        <f t="shared" si="212"/>
        <v>107.32142857142857</v>
      </c>
      <c r="Q2255" t="str">
        <f t="shared" si="213"/>
        <v>games</v>
      </c>
      <c r="R2255" t="str">
        <f t="shared" si="214"/>
        <v>tabletop games</v>
      </c>
      <c r="S2255" s="10">
        <f t="shared" si="215"/>
        <v>42296.631331018521</v>
      </c>
      <c r="T2255" s="10">
        <f t="shared" si="216"/>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1"/>
        <v>4.5979999999999999</v>
      </c>
      <c r="P2256" s="6">
        <f t="shared" si="212"/>
        <v>11.67005076142132</v>
      </c>
      <c r="Q2256" t="str">
        <f t="shared" si="213"/>
        <v>games</v>
      </c>
      <c r="R2256" t="str">
        <f t="shared" si="214"/>
        <v>tabletop games</v>
      </c>
      <c r="S2256" s="10">
        <f t="shared" si="215"/>
        <v>42752.647777777776</v>
      </c>
      <c r="T2256" s="10">
        <f t="shared" si="216"/>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1"/>
        <v>2.8665822784810127</v>
      </c>
      <c r="P2257" s="6">
        <f t="shared" si="212"/>
        <v>41.782287822878232</v>
      </c>
      <c r="Q2257" t="str">
        <f t="shared" si="213"/>
        <v>games</v>
      </c>
      <c r="R2257" t="str">
        <f t="shared" si="214"/>
        <v>tabletop games</v>
      </c>
      <c r="S2257" s="10">
        <f t="shared" si="215"/>
        <v>42467.951979166668</v>
      </c>
      <c r="T2257" s="10">
        <f t="shared" si="216"/>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1"/>
        <v>2.2270833333333333</v>
      </c>
      <c r="P2258" s="6">
        <f t="shared" si="212"/>
        <v>21.38</v>
      </c>
      <c r="Q2258" t="str">
        <f t="shared" si="213"/>
        <v>games</v>
      </c>
      <c r="R2258" t="str">
        <f t="shared" si="214"/>
        <v>tabletop games</v>
      </c>
      <c r="S2258" s="10">
        <f t="shared" si="215"/>
        <v>42682.451921296291</v>
      </c>
      <c r="T2258" s="10">
        <f t="shared" si="216"/>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1"/>
        <v>6.3613999999999997</v>
      </c>
      <c r="P2259" s="6">
        <f t="shared" si="212"/>
        <v>94.103550295857985</v>
      </c>
      <c r="Q2259" t="str">
        <f t="shared" si="213"/>
        <v>games</v>
      </c>
      <c r="R2259" t="str">
        <f t="shared" si="214"/>
        <v>tabletop games</v>
      </c>
      <c r="S2259" s="10">
        <f t="shared" si="215"/>
        <v>42505.936678240745</v>
      </c>
      <c r="T2259" s="10">
        <f t="shared" si="216"/>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1"/>
        <v>1.4650000000000001</v>
      </c>
      <c r="P2260" s="6">
        <f t="shared" si="212"/>
        <v>15.721951219512196</v>
      </c>
      <c r="Q2260" t="str">
        <f t="shared" si="213"/>
        <v>games</v>
      </c>
      <c r="R2260" t="str">
        <f t="shared" si="214"/>
        <v>tabletop games</v>
      </c>
      <c r="S2260" s="10">
        <f t="shared" si="215"/>
        <v>42136.75100694444</v>
      </c>
      <c r="T2260" s="10">
        <f t="shared" si="216"/>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1"/>
        <v>18.670999999999999</v>
      </c>
      <c r="P2261" s="6">
        <f t="shared" si="212"/>
        <v>90.635922330097088</v>
      </c>
      <c r="Q2261" t="str">
        <f t="shared" si="213"/>
        <v>games</v>
      </c>
      <c r="R2261" t="str">
        <f t="shared" si="214"/>
        <v>tabletop games</v>
      </c>
      <c r="S2261" s="10">
        <f t="shared" si="215"/>
        <v>42702.804814814815</v>
      </c>
      <c r="T2261" s="10">
        <f t="shared" si="216"/>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1"/>
        <v>3.2692000000000001</v>
      </c>
      <c r="P2262" s="6">
        <f t="shared" si="212"/>
        <v>97.297619047619051</v>
      </c>
      <c r="Q2262" t="str">
        <f t="shared" si="213"/>
        <v>games</v>
      </c>
      <c r="R2262" t="str">
        <f t="shared" si="214"/>
        <v>tabletop games</v>
      </c>
      <c r="S2262" s="10">
        <f t="shared" si="215"/>
        <v>41695.016782407409</v>
      </c>
      <c r="T2262" s="10">
        <f t="shared" si="216"/>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1"/>
        <v>7.7949999999999999</v>
      </c>
      <c r="P2263" s="6">
        <f t="shared" si="212"/>
        <v>37.11904761904762</v>
      </c>
      <c r="Q2263" t="str">
        <f t="shared" si="213"/>
        <v>games</v>
      </c>
      <c r="R2263" t="str">
        <f t="shared" si="214"/>
        <v>tabletop games</v>
      </c>
      <c r="S2263" s="10">
        <f t="shared" si="215"/>
        <v>42759.724768518514</v>
      </c>
      <c r="T2263" s="10">
        <f t="shared" si="216"/>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1"/>
        <v>1.5415151515151515</v>
      </c>
      <c r="P2264" s="6">
        <f t="shared" si="212"/>
        <v>28.104972375690608</v>
      </c>
      <c r="Q2264" t="str">
        <f t="shared" si="213"/>
        <v>games</v>
      </c>
      <c r="R2264" t="str">
        <f t="shared" si="214"/>
        <v>tabletop games</v>
      </c>
      <c r="S2264" s="10">
        <f t="shared" si="215"/>
        <v>41926.585162037038</v>
      </c>
      <c r="T2264" s="10">
        <f t="shared" si="216"/>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1"/>
        <v>1.1554666666666666</v>
      </c>
      <c r="P2265" s="6">
        <f t="shared" si="212"/>
        <v>144.43333333333334</v>
      </c>
      <c r="Q2265" t="str">
        <f t="shared" si="213"/>
        <v>games</v>
      </c>
      <c r="R2265" t="str">
        <f t="shared" si="214"/>
        <v>tabletop games</v>
      </c>
      <c r="S2265" s="10">
        <f t="shared" si="215"/>
        <v>42014.832326388889</v>
      </c>
      <c r="T2265" s="10">
        <f t="shared" si="216"/>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1"/>
        <v>1.8003333333333333</v>
      </c>
      <c r="P2266" s="6">
        <f t="shared" si="212"/>
        <v>24.274157303370785</v>
      </c>
      <c r="Q2266" t="str">
        <f t="shared" si="213"/>
        <v>games</v>
      </c>
      <c r="R2266" t="str">
        <f t="shared" si="214"/>
        <v>tabletop games</v>
      </c>
      <c r="S2266" s="10">
        <f t="shared" si="215"/>
        <v>42496.582337962958</v>
      </c>
      <c r="T2266" s="10">
        <f t="shared" si="216"/>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1"/>
        <v>2.9849999999999999</v>
      </c>
      <c r="P2267" s="6">
        <f t="shared" si="212"/>
        <v>35.117647058823529</v>
      </c>
      <c r="Q2267" t="str">
        <f t="shared" si="213"/>
        <v>games</v>
      </c>
      <c r="R2267" t="str">
        <f t="shared" si="214"/>
        <v>tabletop games</v>
      </c>
      <c r="S2267" s="10">
        <f t="shared" si="215"/>
        <v>42689.853090277778</v>
      </c>
      <c r="T2267" s="10">
        <f t="shared" si="216"/>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1"/>
        <v>3.2026666666666666</v>
      </c>
      <c r="P2268" s="6">
        <f t="shared" si="212"/>
        <v>24.762886597938145</v>
      </c>
      <c r="Q2268" t="str">
        <f t="shared" si="213"/>
        <v>games</v>
      </c>
      <c r="R2268" t="str">
        <f t="shared" si="214"/>
        <v>tabletop games</v>
      </c>
      <c r="S2268" s="10">
        <f t="shared" si="215"/>
        <v>42469.874907407408</v>
      </c>
      <c r="T2268" s="10">
        <f t="shared" si="216"/>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1"/>
        <v>3.80525</v>
      </c>
      <c r="P2269" s="6">
        <f t="shared" si="212"/>
        <v>188.37871287128712</v>
      </c>
      <c r="Q2269" t="str">
        <f t="shared" si="213"/>
        <v>games</v>
      </c>
      <c r="R2269" t="str">
        <f t="shared" si="214"/>
        <v>tabletop games</v>
      </c>
      <c r="S2269" s="10">
        <f t="shared" si="215"/>
        <v>41968.829826388886</v>
      </c>
      <c r="T2269" s="10">
        <f t="shared" si="216"/>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1"/>
        <v>1.026</v>
      </c>
      <c r="P2270" s="6">
        <f t="shared" si="212"/>
        <v>148.08247422680412</v>
      </c>
      <c r="Q2270" t="str">
        <f t="shared" si="213"/>
        <v>games</v>
      </c>
      <c r="R2270" t="str">
        <f t="shared" si="214"/>
        <v>tabletop games</v>
      </c>
      <c r="S2270" s="10">
        <f t="shared" si="215"/>
        <v>42776.082349537035</v>
      </c>
      <c r="T2270" s="10">
        <f t="shared" si="216"/>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1"/>
        <v>18.016400000000001</v>
      </c>
      <c r="P2271" s="6">
        <f t="shared" si="212"/>
        <v>49.934589800443462</v>
      </c>
      <c r="Q2271" t="str">
        <f t="shared" si="213"/>
        <v>games</v>
      </c>
      <c r="R2271" t="str">
        <f t="shared" si="214"/>
        <v>tabletop games</v>
      </c>
      <c r="S2271" s="10">
        <f t="shared" si="215"/>
        <v>42776.704432870371</v>
      </c>
      <c r="T2271" s="10">
        <f t="shared" si="216"/>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1"/>
        <v>7.2024800000000004</v>
      </c>
      <c r="P2272" s="6">
        <f t="shared" si="212"/>
        <v>107.82155688622754</v>
      </c>
      <c r="Q2272" t="str">
        <f t="shared" si="213"/>
        <v>games</v>
      </c>
      <c r="R2272" t="str">
        <f t="shared" si="214"/>
        <v>tabletop games</v>
      </c>
      <c r="S2272" s="10">
        <f t="shared" si="215"/>
        <v>42725.869363425925</v>
      </c>
      <c r="T2272" s="10">
        <f t="shared" si="216"/>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1"/>
        <v>2.8309000000000002</v>
      </c>
      <c r="P2273" s="6">
        <f t="shared" si="212"/>
        <v>42.63403614457831</v>
      </c>
      <c r="Q2273" t="str">
        <f t="shared" si="213"/>
        <v>games</v>
      </c>
      <c r="R2273" t="str">
        <f t="shared" si="214"/>
        <v>tabletop games</v>
      </c>
      <c r="S2273" s="10">
        <f t="shared" si="215"/>
        <v>42684.000046296293</v>
      </c>
      <c r="T2273" s="10">
        <f t="shared" si="216"/>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1"/>
        <v>13.566000000000001</v>
      </c>
      <c r="P2274" s="6">
        <f t="shared" si="212"/>
        <v>14.370762711864407</v>
      </c>
      <c r="Q2274" t="str">
        <f t="shared" si="213"/>
        <v>games</v>
      </c>
      <c r="R2274" t="str">
        <f t="shared" si="214"/>
        <v>tabletop games</v>
      </c>
      <c r="S2274" s="10">
        <f t="shared" si="215"/>
        <v>42315.699490740735</v>
      </c>
      <c r="T2274" s="10">
        <f t="shared" si="216"/>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1"/>
        <v>2.2035999999999998</v>
      </c>
      <c r="P2275" s="6">
        <f t="shared" si="212"/>
        <v>37.476190476190474</v>
      </c>
      <c r="Q2275" t="str">
        <f t="shared" si="213"/>
        <v>games</v>
      </c>
      <c r="R2275" t="str">
        <f t="shared" si="214"/>
        <v>tabletop games</v>
      </c>
      <c r="S2275" s="10">
        <f t="shared" si="215"/>
        <v>42781.549097222218</v>
      </c>
      <c r="T2275" s="10">
        <f t="shared" si="216"/>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1"/>
        <v>1.196</v>
      </c>
      <c r="P2276" s="6">
        <f t="shared" si="212"/>
        <v>30.202020202020201</v>
      </c>
      <c r="Q2276" t="str">
        <f t="shared" si="213"/>
        <v>games</v>
      </c>
      <c r="R2276" t="str">
        <f t="shared" si="214"/>
        <v>tabletop games</v>
      </c>
      <c r="S2276" s="10">
        <f t="shared" si="215"/>
        <v>41663.500659722224</v>
      </c>
      <c r="T2276" s="10">
        <f t="shared" si="216"/>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1"/>
        <v>4.0776923076923079</v>
      </c>
      <c r="P2277" s="6">
        <f t="shared" si="212"/>
        <v>33.550632911392405</v>
      </c>
      <c r="Q2277" t="str">
        <f t="shared" si="213"/>
        <v>games</v>
      </c>
      <c r="R2277" t="str">
        <f t="shared" si="214"/>
        <v>tabletop games</v>
      </c>
      <c r="S2277" s="10">
        <f t="shared" si="215"/>
        <v>41965.616655092599</v>
      </c>
      <c r="T2277" s="10">
        <f t="shared" si="216"/>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1"/>
        <v>1.0581826105905425</v>
      </c>
      <c r="P2278" s="6">
        <f t="shared" si="212"/>
        <v>64.74666666666667</v>
      </c>
      <c r="Q2278" t="str">
        <f t="shared" si="213"/>
        <v>games</v>
      </c>
      <c r="R2278" t="str">
        <f t="shared" si="214"/>
        <v>tabletop games</v>
      </c>
      <c r="S2278" s="10">
        <f t="shared" si="215"/>
        <v>41614.651493055557</v>
      </c>
      <c r="T2278" s="10">
        <f t="shared" si="216"/>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1"/>
        <v>1.4108235294117648</v>
      </c>
      <c r="P2279" s="6">
        <f t="shared" si="212"/>
        <v>57.932367149758456</v>
      </c>
      <c r="Q2279" t="str">
        <f t="shared" si="213"/>
        <v>games</v>
      </c>
      <c r="R2279" t="str">
        <f t="shared" si="214"/>
        <v>tabletop games</v>
      </c>
      <c r="S2279" s="10">
        <f t="shared" si="215"/>
        <v>40936.678506944445</v>
      </c>
      <c r="T2279" s="10">
        <f t="shared" si="216"/>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1"/>
        <v>2.7069999999999999</v>
      </c>
      <c r="P2280" s="6">
        <f t="shared" si="212"/>
        <v>53.078431372549019</v>
      </c>
      <c r="Q2280" t="str">
        <f t="shared" si="213"/>
        <v>games</v>
      </c>
      <c r="R2280" t="str">
        <f t="shared" si="214"/>
        <v>tabletop games</v>
      </c>
      <c r="S2280" s="10">
        <f t="shared" si="215"/>
        <v>42338.709108796291</v>
      </c>
      <c r="T2280" s="10">
        <f t="shared" si="216"/>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1"/>
        <v>1.538</v>
      </c>
      <c r="P2281" s="6">
        <f t="shared" si="212"/>
        <v>48.0625</v>
      </c>
      <c r="Q2281" t="str">
        <f t="shared" si="213"/>
        <v>games</v>
      </c>
      <c r="R2281" t="str">
        <f t="shared" si="214"/>
        <v>tabletop games</v>
      </c>
      <c r="S2281" s="10">
        <f t="shared" si="215"/>
        <v>42020.806701388887</v>
      </c>
      <c r="T2281" s="10">
        <f t="shared" si="216"/>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1"/>
        <v>4.0357653061224488</v>
      </c>
      <c r="P2282" s="6">
        <f t="shared" si="212"/>
        <v>82.396874999999994</v>
      </c>
      <c r="Q2282" t="str">
        <f t="shared" si="213"/>
        <v>games</v>
      </c>
      <c r="R2282" t="str">
        <f t="shared" si="214"/>
        <v>tabletop games</v>
      </c>
      <c r="S2282" s="10">
        <f t="shared" si="215"/>
        <v>42234.624895833331</v>
      </c>
      <c r="T2282" s="10">
        <f t="shared" si="216"/>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1"/>
        <v>1.85</v>
      </c>
      <c r="P2283" s="6">
        <f t="shared" si="212"/>
        <v>50.454545454545453</v>
      </c>
      <c r="Q2283" t="str">
        <f t="shared" si="213"/>
        <v>music</v>
      </c>
      <c r="R2283" t="str">
        <f t="shared" si="214"/>
        <v>rock</v>
      </c>
      <c r="S2283" s="10">
        <f t="shared" si="215"/>
        <v>40687.285844907405</v>
      </c>
      <c r="T2283" s="10">
        <f t="shared" si="216"/>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1"/>
        <v>1.8533333333333333</v>
      </c>
      <c r="P2284" s="6">
        <f t="shared" si="212"/>
        <v>115.83333333333333</v>
      </c>
      <c r="Q2284" t="str">
        <f t="shared" si="213"/>
        <v>music</v>
      </c>
      <c r="R2284" t="str">
        <f t="shared" si="214"/>
        <v>rock</v>
      </c>
      <c r="S2284" s="10">
        <f t="shared" si="215"/>
        <v>42323.17460648148</v>
      </c>
      <c r="T2284" s="10">
        <f t="shared" si="216"/>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1"/>
        <v>1.0085533333333332</v>
      </c>
      <c r="P2285" s="6">
        <f t="shared" si="212"/>
        <v>63.03458333333333</v>
      </c>
      <c r="Q2285" t="str">
        <f t="shared" si="213"/>
        <v>music</v>
      </c>
      <c r="R2285" t="str">
        <f t="shared" si="214"/>
        <v>rock</v>
      </c>
      <c r="S2285" s="10">
        <f t="shared" si="215"/>
        <v>40978.125046296293</v>
      </c>
      <c r="T2285" s="10">
        <f t="shared" si="216"/>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1"/>
        <v>1.0622116666666668</v>
      </c>
      <c r="P2286" s="6">
        <f t="shared" si="212"/>
        <v>108.02152542372882</v>
      </c>
      <c r="Q2286" t="str">
        <f t="shared" si="213"/>
        <v>music</v>
      </c>
      <c r="R2286" t="str">
        <f t="shared" si="214"/>
        <v>rock</v>
      </c>
      <c r="S2286" s="10">
        <f t="shared" si="215"/>
        <v>40585.796817129631</v>
      </c>
      <c r="T2286" s="10">
        <f t="shared" si="216"/>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1"/>
        <v>1.2136666666666667</v>
      </c>
      <c r="P2287" s="6">
        <f t="shared" si="212"/>
        <v>46.088607594936711</v>
      </c>
      <c r="Q2287" t="str">
        <f t="shared" si="213"/>
        <v>music</v>
      </c>
      <c r="R2287" t="str">
        <f t="shared" si="214"/>
        <v>rock</v>
      </c>
      <c r="S2287" s="10">
        <f t="shared" si="215"/>
        <v>41059.185682870368</v>
      </c>
      <c r="T2287" s="10">
        <f t="shared" si="216"/>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1"/>
        <v>1.0006666666666666</v>
      </c>
      <c r="P2288" s="6">
        <f t="shared" si="212"/>
        <v>107.21428571428571</v>
      </c>
      <c r="Q2288" t="str">
        <f t="shared" si="213"/>
        <v>music</v>
      </c>
      <c r="R2288" t="str">
        <f t="shared" si="214"/>
        <v>rock</v>
      </c>
      <c r="S2288" s="10">
        <f t="shared" si="215"/>
        <v>41494.963587962964</v>
      </c>
      <c r="T2288" s="10">
        <f t="shared" si="216"/>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1"/>
        <v>1.1997755555555556</v>
      </c>
      <c r="P2289" s="6">
        <f t="shared" si="212"/>
        <v>50.9338679245283</v>
      </c>
      <c r="Q2289" t="str">
        <f t="shared" si="213"/>
        <v>music</v>
      </c>
      <c r="R2289" t="str">
        <f t="shared" si="214"/>
        <v>rock</v>
      </c>
      <c r="S2289" s="10">
        <f t="shared" si="215"/>
        <v>41792.667361111111</v>
      </c>
      <c r="T2289" s="10">
        <f t="shared" si="216"/>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1"/>
        <v>1.0009999999999999</v>
      </c>
      <c r="P2290" s="6">
        <f t="shared" si="212"/>
        <v>40.04</v>
      </c>
      <c r="Q2290" t="str">
        <f t="shared" si="213"/>
        <v>music</v>
      </c>
      <c r="R2290" t="str">
        <f t="shared" si="214"/>
        <v>rock</v>
      </c>
      <c r="S2290" s="10">
        <f t="shared" si="215"/>
        <v>41067.827418981484</v>
      </c>
      <c r="T2290" s="10">
        <f t="shared" si="216"/>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1"/>
        <v>1.0740000000000001</v>
      </c>
      <c r="P2291" s="6">
        <f t="shared" si="212"/>
        <v>64.44</v>
      </c>
      <c r="Q2291" t="str">
        <f t="shared" si="213"/>
        <v>music</v>
      </c>
      <c r="R2291" t="str">
        <f t="shared" si="214"/>
        <v>rock</v>
      </c>
      <c r="S2291" s="10">
        <f t="shared" si="215"/>
        <v>41571.998379629629</v>
      </c>
      <c r="T2291" s="10">
        <f t="shared" si="216"/>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1"/>
        <v>1.0406666666666666</v>
      </c>
      <c r="P2292" s="6">
        <f t="shared" si="212"/>
        <v>53.827586206896555</v>
      </c>
      <c r="Q2292" t="str">
        <f t="shared" si="213"/>
        <v>music</v>
      </c>
      <c r="R2292" t="str">
        <f t="shared" si="214"/>
        <v>rock</v>
      </c>
      <c r="S2292" s="10">
        <f t="shared" si="215"/>
        <v>40070.253819444442</v>
      </c>
      <c r="T2292" s="10">
        <f t="shared" si="216"/>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1"/>
        <v>1.728</v>
      </c>
      <c r="P2293" s="6">
        <f t="shared" si="212"/>
        <v>100.46511627906976</v>
      </c>
      <c r="Q2293" t="str">
        <f t="shared" si="213"/>
        <v>music</v>
      </c>
      <c r="R2293" t="str">
        <f t="shared" si="214"/>
        <v>rock</v>
      </c>
      <c r="S2293" s="10">
        <f t="shared" si="215"/>
        <v>40987.977060185185</v>
      </c>
      <c r="T2293" s="10">
        <f t="shared" si="216"/>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1"/>
        <v>1.072505</v>
      </c>
      <c r="P2294" s="6">
        <f t="shared" si="212"/>
        <v>46.630652173913049</v>
      </c>
      <c r="Q2294" t="str">
        <f t="shared" si="213"/>
        <v>music</v>
      </c>
      <c r="R2294" t="str">
        <f t="shared" si="214"/>
        <v>rock</v>
      </c>
      <c r="S2294" s="10">
        <f t="shared" si="215"/>
        <v>40987.697638888887</v>
      </c>
      <c r="T2294" s="10">
        <f t="shared" si="216"/>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1"/>
        <v>1.0823529411764705</v>
      </c>
      <c r="P2295" s="6">
        <f t="shared" si="212"/>
        <v>34.074074074074076</v>
      </c>
      <c r="Q2295" t="str">
        <f t="shared" si="213"/>
        <v>music</v>
      </c>
      <c r="R2295" t="str">
        <f t="shared" si="214"/>
        <v>rock</v>
      </c>
      <c r="S2295" s="10">
        <f t="shared" si="215"/>
        <v>41151.708321759259</v>
      </c>
      <c r="T2295" s="10">
        <f t="shared" si="216"/>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1"/>
        <v>1.4608079999999999</v>
      </c>
      <c r="P2296" s="6">
        <f t="shared" si="212"/>
        <v>65.214642857142863</v>
      </c>
      <c r="Q2296" t="str">
        <f t="shared" si="213"/>
        <v>music</v>
      </c>
      <c r="R2296" t="str">
        <f t="shared" si="214"/>
        <v>rock</v>
      </c>
      <c r="S2296" s="10">
        <f t="shared" si="215"/>
        <v>41264.72314814815</v>
      </c>
      <c r="T2296" s="10">
        <f t="shared" si="216"/>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1"/>
        <v>1.2524999999999999</v>
      </c>
      <c r="P2297" s="6">
        <f t="shared" si="212"/>
        <v>44.205882352941174</v>
      </c>
      <c r="Q2297" t="str">
        <f t="shared" si="213"/>
        <v>music</v>
      </c>
      <c r="R2297" t="str">
        <f t="shared" si="214"/>
        <v>rock</v>
      </c>
      <c r="S2297" s="10">
        <f t="shared" si="215"/>
        <v>41270.954351851848</v>
      </c>
      <c r="T2297" s="10">
        <f t="shared" si="216"/>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1"/>
        <v>1.4907142857142857</v>
      </c>
      <c r="P2298" s="6">
        <f t="shared" si="212"/>
        <v>71.965517241379317</v>
      </c>
      <c r="Q2298" t="str">
        <f t="shared" si="213"/>
        <v>music</v>
      </c>
      <c r="R2298" t="str">
        <f t="shared" si="214"/>
        <v>rock</v>
      </c>
      <c r="S2298" s="10">
        <f t="shared" si="215"/>
        <v>40927.731782407405</v>
      </c>
      <c r="T2298" s="10">
        <f t="shared" si="216"/>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1"/>
        <v>1.006</v>
      </c>
      <c r="P2299" s="6">
        <f t="shared" si="212"/>
        <v>52.94736842105263</v>
      </c>
      <c r="Q2299" t="str">
        <f t="shared" si="213"/>
        <v>music</v>
      </c>
      <c r="R2299" t="str">
        <f t="shared" si="214"/>
        <v>rock</v>
      </c>
      <c r="S2299" s="10">
        <f t="shared" si="215"/>
        <v>40948.042233796295</v>
      </c>
      <c r="T2299" s="10">
        <f t="shared" si="216"/>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1"/>
        <v>1.0507333333333333</v>
      </c>
      <c r="P2300" s="6">
        <f t="shared" si="212"/>
        <v>109.45138888888889</v>
      </c>
      <c r="Q2300" t="str">
        <f t="shared" si="213"/>
        <v>music</v>
      </c>
      <c r="R2300" t="str">
        <f t="shared" si="214"/>
        <v>rock</v>
      </c>
      <c r="S2300" s="10">
        <f t="shared" si="215"/>
        <v>41694.84065972222</v>
      </c>
      <c r="T2300" s="10">
        <f t="shared" si="216"/>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1"/>
        <v>3.5016666666666665</v>
      </c>
      <c r="P2301" s="6">
        <f t="shared" si="212"/>
        <v>75.035714285714292</v>
      </c>
      <c r="Q2301" t="str">
        <f t="shared" si="213"/>
        <v>music</v>
      </c>
      <c r="R2301" t="str">
        <f t="shared" si="214"/>
        <v>rock</v>
      </c>
      <c r="S2301" s="10">
        <f t="shared" si="215"/>
        <v>40565.032511574071</v>
      </c>
      <c r="T2301" s="10">
        <f t="shared" si="216"/>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1"/>
        <v>1.0125</v>
      </c>
      <c r="P2302" s="6">
        <f t="shared" si="212"/>
        <v>115.71428571428571</v>
      </c>
      <c r="Q2302" t="str">
        <f t="shared" si="213"/>
        <v>music</v>
      </c>
      <c r="R2302" t="str">
        <f t="shared" si="214"/>
        <v>rock</v>
      </c>
      <c r="S2302" s="10">
        <f t="shared" si="215"/>
        <v>41074.727037037039</v>
      </c>
      <c r="T2302" s="10">
        <f t="shared" si="216"/>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1"/>
        <v>1.336044</v>
      </c>
      <c r="P2303" s="6">
        <f t="shared" si="212"/>
        <v>31.659810426540286</v>
      </c>
      <c r="Q2303" t="str">
        <f t="shared" si="213"/>
        <v>music</v>
      </c>
      <c r="R2303" t="str">
        <f t="shared" si="214"/>
        <v>indie rock</v>
      </c>
      <c r="S2303" s="10">
        <f t="shared" si="215"/>
        <v>41416.146944444445</v>
      </c>
      <c r="T2303" s="10">
        <f t="shared" si="216"/>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1"/>
        <v>1.7065217391304348</v>
      </c>
      <c r="P2304" s="6">
        <f t="shared" si="212"/>
        <v>46.176470588235297</v>
      </c>
      <c r="Q2304" t="str">
        <f t="shared" si="213"/>
        <v>music</v>
      </c>
      <c r="R2304" t="str">
        <f t="shared" si="214"/>
        <v>indie rock</v>
      </c>
      <c r="S2304" s="10">
        <f t="shared" si="215"/>
        <v>41605.868449074071</v>
      </c>
      <c r="T2304" s="10">
        <f t="shared" si="216"/>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1"/>
        <v>1.0935829457364341</v>
      </c>
      <c r="P2305" s="6">
        <f t="shared" si="212"/>
        <v>68.481650485436887</v>
      </c>
      <c r="Q2305" t="str">
        <f t="shared" si="213"/>
        <v>music</v>
      </c>
      <c r="R2305" t="str">
        <f t="shared" si="214"/>
        <v>indie rock</v>
      </c>
      <c r="S2305" s="10">
        <f t="shared" si="215"/>
        <v>40850.111064814817</v>
      </c>
      <c r="T2305" s="10">
        <f t="shared" si="216"/>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1"/>
        <v>1.0070033333333335</v>
      </c>
      <c r="P2306" s="6">
        <f t="shared" si="212"/>
        <v>53.469203539823013</v>
      </c>
      <c r="Q2306" t="str">
        <f t="shared" si="213"/>
        <v>music</v>
      </c>
      <c r="R2306" t="str">
        <f t="shared" si="214"/>
        <v>indie rock</v>
      </c>
      <c r="S2306" s="10">
        <f t="shared" si="215"/>
        <v>40502.815868055557</v>
      </c>
      <c r="T2306" s="10">
        <f t="shared" si="216"/>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7">E2307/D2307</f>
        <v>1.0122777777777778</v>
      </c>
      <c r="P2307" s="6">
        <f t="shared" ref="P2307:P2370" si="218">IFERROR(E2307/L2307,0)</f>
        <v>109.10778443113773</v>
      </c>
      <c r="Q2307" t="str">
        <f t="shared" ref="Q2307:Q2370" si="219">LEFT(N2307,SEARCH("/",N2307)-1)</f>
        <v>music</v>
      </c>
      <c r="R2307" t="str">
        <f t="shared" ref="R2307:R2370" si="220">RIGHT(N2307,LEN(N2307)-SEARCH("/",N2307))</f>
        <v>indie rock</v>
      </c>
      <c r="S2307" s="10">
        <f t="shared" ref="S2307:S2370" si="221">(((J2307/60)/60)/24+DATE(1970,1,1))</f>
        <v>41834.695277777777</v>
      </c>
      <c r="T2307" s="10">
        <f t="shared" ref="T2307:T2370" si="222">(((I2307/60)/60)/24+DATE(1970,1,1))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7"/>
        <v>1.0675857142857144</v>
      </c>
      <c r="P2308" s="6">
        <f t="shared" si="218"/>
        <v>51.185616438356163</v>
      </c>
      <c r="Q2308" t="str">
        <f t="shared" si="219"/>
        <v>music</v>
      </c>
      <c r="R2308" t="str">
        <f t="shared" si="220"/>
        <v>indie rock</v>
      </c>
      <c r="S2308" s="10">
        <f t="shared" si="221"/>
        <v>40948.16815972222</v>
      </c>
      <c r="T2308" s="10">
        <f t="shared" si="222"/>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7"/>
        <v>1.0665777537961894</v>
      </c>
      <c r="P2309" s="6">
        <f t="shared" si="218"/>
        <v>27.936800000000002</v>
      </c>
      <c r="Q2309" t="str">
        <f t="shared" si="219"/>
        <v>music</v>
      </c>
      <c r="R2309" t="str">
        <f t="shared" si="220"/>
        <v>indie rock</v>
      </c>
      <c r="S2309" s="10">
        <f t="shared" si="221"/>
        <v>41004.802465277775</v>
      </c>
      <c r="T2309" s="10">
        <f t="shared" si="222"/>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7"/>
        <v>1.0130622</v>
      </c>
      <c r="P2310" s="6">
        <f t="shared" si="218"/>
        <v>82.496921824104234</v>
      </c>
      <c r="Q2310" t="str">
        <f t="shared" si="219"/>
        <v>music</v>
      </c>
      <c r="R2310" t="str">
        <f t="shared" si="220"/>
        <v>indie rock</v>
      </c>
      <c r="S2310" s="10">
        <f t="shared" si="221"/>
        <v>41851.962916666671</v>
      </c>
      <c r="T2310" s="10">
        <f t="shared" si="222"/>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7"/>
        <v>1.0667450000000001</v>
      </c>
      <c r="P2311" s="6">
        <f t="shared" si="218"/>
        <v>59.817476635514019</v>
      </c>
      <c r="Q2311" t="str">
        <f t="shared" si="219"/>
        <v>music</v>
      </c>
      <c r="R2311" t="str">
        <f t="shared" si="220"/>
        <v>indie rock</v>
      </c>
      <c r="S2311" s="10">
        <f t="shared" si="221"/>
        <v>41307.987696759257</v>
      </c>
      <c r="T2311" s="10">
        <f t="shared" si="222"/>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7"/>
        <v>4.288397837837838</v>
      </c>
      <c r="P2312" s="6">
        <f t="shared" si="218"/>
        <v>64.816470588235291</v>
      </c>
      <c r="Q2312" t="str">
        <f t="shared" si="219"/>
        <v>music</v>
      </c>
      <c r="R2312" t="str">
        <f t="shared" si="220"/>
        <v>indie rock</v>
      </c>
      <c r="S2312" s="10">
        <f t="shared" si="221"/>
        <v>41324.79415509259</v>
      </c>
      <c r="T2312" s="10">
        <f t="shared" si="222"/>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7"/>
        <v>1.0411111111111111</v>
      </c>
      <c r="P2313" s="6">
        <f t="shared" si="218"/>
        <v>90.09615384615384</v>
      </c>
      <c r="Q2313" t="str">
        <f t="shared" si="219"/>
        <v>music</v>
      </c>
      <c r="R2313" t="str">
        <f t="shared" si="220"/>
        <v>indie rock</v>
      </c>
      <c r="S2313" s="10">
        <f t="shared" si="221"/>
        <v>41736.004502314812</v>
      </c>
      <c r="T2313" s="10">
        <f t="shared" si="222"/>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7"/>
        <v>1.0786666666666667</v>
      </c>
      <c r="P2314" s="6">
        <f t="shared" si="218"/>
        <v>40.962025316455694</v>
      </c>
      <c r="Q2314" t="str">
        <f t="shared" si="219"/>
        <v>music</v>
      </c>
      <c r="R2314" t="str">
        <f t="shared" si="220"/>
        <v>indie rock</v>
      </c>
      <c r="S2314" s="10">
        <f t="shared" si="221"/>
        <v>41716.632847222223</v>
      </c>
      <c r="T2314" s="10">
        <f t="shared" si="222"/>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7"/>
        <v>1.7584040000000001</v>
      </c>
      <c r="P2315" s="6">
        <f t="shared" si="218"/>
        <v>56.000127388535034</v>
      </c>
      <c r="Q2315" t="str">
        <f t="shared" si="219"/>
        <v>music</v>
      </c>
      <c r="R2315" t="str">
        <f t="shared" si="220"/>
        <v>indie rock</v>
      </c>
      <c r="S2315" s="10">
        <f t="shared" si="221"/>
        <v>41002.958634259259</v>
      </c>
      <c r="T2315" s="10">
        <f t="shared" si="222"/>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7"/>
        <v>1.5697000000000001</v>
      </c>
      <c r="P2316" s="6">
        <f t="shared" si="218"/>
        <v>37.672800000000002</v>
      </c>
      <c r="Q2316" t="str">
        <f t="shared" si="219"/>
        <v>music</v>
      </c>
      <c r="R2316" t="str">
        <f t="shared" si="220"/>
        <v>indie rock</v>
      </c>
      <c r="S2316" s="10">
        <f t="shared" si="221"/>
        <v>41037.551585648151</v>
      </c>
      <c r="T2316" s="10">
        <f t="shared" si="222"/>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7"/>
        <v>1.026</v>
      </c>
      <c r="P2317" s="6">
        <f t="shared" si="218"/>
        <v>40.078125</v>
      </c>
      <c r="Q2317" t="str">
        <f t="shared" si="219"/>
        <v>music</v>
      </c>
      <c r="R2317" t="str">
        <f t="shared" si="220"/>
        <v>indie rock</v>
      </c>
      <c r="S2317" s="10">
        <f t="shared" si="221"/>
        <v>41004.72619212963</v>
      </c>
      <c r="T2317" s="10">
        <f t="shared" si="222"/>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7"/>
        <v>1.0404266666666666</v>
      </c>
      <c r="P2318" s="6">
        <f t="shared" si="218"/>
        <v>78.031999999999996</v>
      </c>
      <c r="Q2318" t="str">
        <f t="shared" si="219"/>
        <v>music</v>
      </c>
      <c r="R2318" t="str">
        <f t="shared" si="220"/>
        <v>indie rock</v>
      </c>
      <c r="S2318" s="10">
        <f t="shared" si="221"/>
        <v>40079.725115740745</v>
      </c>
      <c r="T2318" s="10">
        <f t="shared" si="222"/>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7"/>
        <v>1.04</v>
      </c>
      <c r="P2319" s="6">
        <f t="shared" si="218"/>
        <v>18.90909090909091</v>
      </c>
      <c r="Q2319" t="str">
        <f t="shared" si="219"/>
        <v>music</v>
      </c>
      <c r="R2319" t="str">
        <f t="shared" si="220"/>
        <v>indie rock</v>
      </c>
      <c r="S2319" s="10">
        <f t="shared" si="221"/>
        <v>40192.542233796295</v>
      </c>
      <c r="T2319" s="10">
        <f t="shared" si="222"/>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7"/>
        <v>1.2105999999999999</v>
      </c>
      <c r="P2320" s="6">
        <f t="shared" si="218"/>
        <v>37.134969325153371</v>
      </c>
      <c r="Q2320" t="str">
        <f t="shared" si="219"/>
        <v>music</v>
      </c>
      <c r="R2320" t="str">
        <f t="shared" si="220"/>
        <v>indie rock</v>
      </c>
      <c r="S2320" s="10">
        <f t="shared" si="221"/>
        <v>40050.643680555557</v>
      </c>
      <c r="T2320" s="10">
        <f t="shared" si="222"/>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7"/>
        <v>1.077</v>
      </c>
      <c r="P2321" s="6">
        <f t="shared" si="218"/>
        <v>41.961038961038959</v>
      </c>
      <c r="Q2321" t="str">
        <f t="shared" si="219"/>
        <v>music</v>
      </c>
      <c r="R2321" t="str">
        <f t="shared" si="220"/>
        <v>indie rock</v>
      </c>
      <c r="S2321" s="10">
        <f t="shared" si="221"/>
        <v>41593.082002314812</v>
      </c>
      <c r="T2321" s="10">
        <f t="shared" si="222"/>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7"/>
        <v>1.0866</v>
      </c>
      <c r="P2322" s="6">
        <f t="shared" si="218"/>
        <v>61.044943820224717</v>
      </c>
      <c r="Q2322" t="str">
        <f t="shared" si="219"/>
        <v>music</v>
      </c>
      <c r="R2322" t="str">
        <f t="shared" si="220"/>
        <v>indie rock</v>
      </c>
      <c r="S2322" s="10">
        <f t="shared" si="221"/>
        <v>41696.817129629628</v>
      </c>
      <c r="T2322" s="10">
        <f t="shared" si="222"/>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7"/>
        <v>0.39120962394619685</v>
      </c>
      <c r="P2323" s="6">
        <f t="shared" si="218"/>
        <v>64.53125</v>
      </c>
      <c r="Q2323" t="str">
        <f t="shared" si="219"/>
        <v>food</v>
      </c>
      <c r="R2323" t="str">
        <f t="shared" si="220"/>
        <v>small batch</v>
      </c>
      <c r="S2323" s="10">
        <f t="shared" si="221"/>
        <v>42799.260428240741</v>
      </c>
      <c r="T2323" s="10">
        <f t="shared" si="222"/>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7"/>
        <v>3.1481481481481478E-2</v>
      </c>
      <c r="P2324" s="6">
        <f t="shared" si="218"/>
        <v>21.25</v>
      </c>
      <c r="Q2324" t="str">
        <f t="shared" si="219"/>
        <v>food</v>
      </c>
      <c r="R2324" t="str">
        <f t="shared" si="220"/>
        <v>small batch</v>
      </c>
      <c r="S2324" s="10">
        <f t="shared" si="221"/>
        <v>42804.895474537043</v>
      </c>
      <c r="T2324" s="10">
        <f t="shared" si="222"/>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7"/>
        <v>0.48</v>
      </c>
      <c r="P2325" s="6">
        <f t="shared" si="218"/>
        <v>30</v>
      </c>
      <c r="Q2325" t="str">
        <f t="shared" si="219"/>
        <v>food</v>
      </c>
      <c r="R2325" t="str">
        <f t="shared" si="220"/>
        <v>small batch</v>
      </c>
      <c r="S2325" s="10">
        <f t="shared" si="221"/>
        <v>42807.755173611105</v>
      </c>
      <c r="T2325" s="10">
        <f t="shared" si="222"/>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7"/>
        <v>0.20733333333333334</v>
      </c>
      <c r="P2326" s="6">
        <f t="shared" si="218"/>
        <v>25.491803278688526</v>
      </c>
      <c r="Q2326" t="str">
        <f t="shared" si="219"/>
        <v>food</v>
      </c>
      <c r="R2326" t="str">
        <f t="shared" si="220"/>
        <v>small batch</v>
      </c>
      <c r="S2326" s="10">
        <f t="shared" si="221"/>
        <v>42790.885243055556</v>
      </c>
      <c r="T2326" s="10">
        <f t="shared" si="222"/>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7"/>
        <v>0.08</v>
      </c>
      <c r="P2327" s="6">
        <f t="shared" si="218"/>
        <v>11.428571428571429</v>
      </c>
      <c r="Q2327" t="str">
        <f t="shared" si="219"/>
        <v>food</v>
      </c>
      <c r="R2327" t="str">
        <f t="shared" si="220"/>
        <v>small batch</v>
      </c>
      <c r="S2327" s="10">
        <f t="shared" si="221"/>
        <v>42794.022349537037</v>
      </c>
      <c r="T2327" s="10">
        <f t="shared" si="222"/>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7"/>
        <v>7.1999999999999998E-3</v>
      </c>
      <c r="P2328" s="6">
        <f t="shared" si="218"/>
        <v>108</v>
      </c>
      <c r="Q2328" t="str">
        <f t="shared" si="219"/>
        <v>food</v>
      </c>
      <c r="R2328" t="str">
        <f t="shared" si="220"/>
        <v>small batch</v>
      </c>
      <c r="S2328" s="10">
        <f t="shared" si="221"/>
        <v>42804.034120370372</v>
      </c>
      <c r="T2328" s="10">
        <f t="shared" si="222"/>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7"/>
        <v>5.2609431428571432</v>
      </c>
      <c r="P2329" s="6">
        <f t="shared" si="218"/>
        <v>54.883162444113267</v>
      </c>
      <c r="Q2329" t="str">
        <f t="shared" si="219"/>
        <v>food</v>
      </c>
      <c r="R2329" t="str">
        <f t="shared" si="220"/>
        <v>small batch</v>
      </c>
      <c r="S2329" s="10">
        <f t="shared" si="221"/>
        <v>41842.917129629634</v>
      </c>
      <c r="T2329" s="10">
        <f t="shared" si="222"/>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7"/>
        <v>2.5445000000000002</v>
      </c>
      <c r="P2330" s="6">
        <f t="shared" si="218"/>
        <v>47.383612662942269</v>
      </c>
      <c r="Q2330" t="str">
        <f t="shared" si="219"/>
        <v>food</v>
      </c>
      <c r="R2330" t="str">
        <f t="shared" si="220"/>
        <v>small batch</v>
      </c>
      <c r="S2330" s="10">
        <f t="shared" si="221"/>
        <v>42139.781678240746</v>
      </c>
      <c r="T2330" s="10">
        <f t="shared" si="222"/>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7"/>
        <v>1.0591999999999999</v>
      </c>
      <c r="P2331" s="6">
        <f t="shared" si="218"/>
        <v>211.84</v>
      </c>
      <c r="Q2331" t="str">
        <f t="shared" si="219"/>
        <v>food</v>
      </c>
      <c r="R2331" t="str">
        <f t="shared" si="220"/>
        <v>small batch</v>
      </c>
      <c r="S2331" s="10">
        <f t="shared" si="221"/>
        <v>41807.624374999999</v>
      </c>
      <c r="T2331" s="10">
        <f t="shared" si="222"/>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7"/>
        <v>1.0242285714285715</v>
      </c>
      <c r="P2332" s="6">
        <f t="shared" si="218"/>
        <v>219.92638036809817</v>
      </c>
      <c r="Q2332" t="str">
        <f t="shared" si="219"/>
        <v>food</v>
      </c>
      <c r="R2332" t="str">
        <f t="shared" si="220"/>
        <v>small batch</v>
      </c>
      <c r="S2332" s="10">
        <f t="shared" si="221"/>
        <v>42332.89980324074</v>
      </c>
      <c r="T2332" s="10">
        <f t="shared" si="222"/>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7"/>
        <v>1.4431375</v>
      </c>
      <c r="P2333" s="6">
        <f t="shared" si="218"/>
        <v>40.795406360424032</v>
      </c>
      <c r="Q2333" t="str">
        <f t="shared" si="219"/>
        <v>food</v>
      </c>
      <c r="R2333" t="str">
        <f t="shared" si="220"/>
        <v>small batch</v>
      </c>
      <c r="S2333" s="10">
        <f t="shared" si="221"/>
        <v>41839.005671296298</v>
      </c>
      <c r="T2333" s="10">
        <f t="shared" si="222"/>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7"/>
        <v>1.06308</v>
      </c>
      <c r="P2334" s="6">
        <f t="shared" si="218"/>
        <v>75.502840909090907</v>
      </c>
      <c r="Q2334" t="str">
        <f t="shared" si="219"/>
        <v>food</v>
      </c>
      <c r="R2334" t="str">
        <f t="shared" si="220"/>
        <v>small batch</v>
      </c>
      <c r="S2334" s="10">
        <f t="shared" si="221"/>
        <v>42011.628136574072</v>
      </c>
      <c r="T2334" s="10">
        <f t="shared" si="222"/>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7"/>
        <v>2.1216666666666666</v>
      </c>
      <c r="P2335" s="6">
        <f t="shared" si="218"/>
        <v>13.542553191489361</v>
      </c>
      <c r="Q2335" t="str">
        <f t="shared" si="219"/>
        <v>food</v>
      </c>
      <c r="R2335" t="str">
        <f t="shared" si="220"/>
        <v>small batch</v>
      </c>
      <c r="S2335" s="10">
        <f t="shared" si="221"/>
        <v>41767.650347222225</v>
      </c>
      <c r="T2335" s="10">
        <f t="shared" si="222"/>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7"/>
        <v>1.0195000000000001</v>
      </c>
      <c r="P2336" s="6">
        <f t="shared" si="218"/>
        <v>60.865671641791046</v>
      </c>
      <c r="Q2336" t="str">
        <f t="shared" si="219"/>
        <v>food</v>
      </c>
      <c r="R2336" t="str">
        <f t="shared" si="220"/>
        <v>small batch</v>
      </c>
      <c r="S2336" s="10">
        <f t="shared" si="221"/>
        <v>41918.670115740737</v>
      </c>
      <c r="T2336" s="10">
        <f t="shared" si="222"/>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7"/>
        <v>1.0227200000000001</v>
      </c>
      <c r="P2337" s="6">
        <f t="shared" si="218"/>
        <v>115.69230769230769</v>
      </c>
      <c r="Q2337" t="str">
        <f t="shared" si="219"/>
        <v>food</v>
      </c>
      <c r="R2337" t="str">
        <f t="shared" si="220"/>
        <v>small batch</v>
      </c>
      <c r="S2337" s="10">
        <f t="shared" si="221"/>
        <v>41771.572256944448</v>
      </c>
      <c r="T2337" s="10">
        <f t="shared" si="222"/>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7"/>
        <v>5.2073254999999996</v>
      </c>
      <c r="P2338" s="6">
        <f t="shared" si="218"/>
        <v>48.104623556581984</v>
      </c>
      <c r="Q2338" t="str">
        <f t="shared" si="219"/>
        <v>food</v>
      </c>
      <c r="R2338" t="str">
        <f t="shared" si="220"/>
        <v>small batch</v>
      </c>
      <c r="S2338" s="10">
        <f t="shared" si="221"/>
        <v>41666.924710648149</v>
      </c>
      <c r="T2338" s="10">
        <f t="shared" si="222"/>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7"/>
        <v>1.1065833333333333</v>
      </c>
      <c r="P2339" s="6">
        <f t="shared" si="218"/>
        <v>74.184357541899445</v>
      </c>
      <c r="Q2339" t="str">
        <f t="shared" si="219"/>
        <v>food</v>
      </c>
      <c r="R2339" t="str">
        <f t="shared" si="220"/>
        <v>small batch</v>
      </c>
      <c r="S2339" s="10">
        <f t="shared" si="221"/>
        <v>41786.640543981484</v>
      </c>
      <c r="T2339" s="10">
        <f t="shared" si="222"/>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7"/>
        <v>1.0114333333333334</v>
      </c>
      <c r="P2340" s="6">
        <f t="shared" si="218"/>
        <v>123.34552845528455</v>
      </c>
      <c r="Q2340" t="str">
        <f t="shared" si="219"/>
        <v>food</v>
      </c>
      <c r="R2340" t="str">
        <f t="shared" si="220"/>
        <v>small batch</v>
      </c>
      <c r="S2340" s="10">
        <f t="shared" si="221"/>
        <v>41789.896805555552</v>
      </c>
      <c r="T2340" s="10">
        <f t="shared" si="222"/>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7"/>
        <v>2.9420799999999998</v>
      </c>
      <c r="P2341" s="6">
        <f t="shared" si="218"/>
        <v>66.623188405797094</v>
      </c>
      <c r="Q2341" t="str">
        <f t="shared" si="219"/>
        <v>food</v>
      </c>
      <c r="R2341" t="str">
        <f t="shared" si="220"/>
        <v>small batch</v>
      </c>
      <c r="S2341" s="10">
        <f t="shared" si="221"/>
        <v>42692.79987268518</v>
      </c>
      <c r="T2341" s="10">
        <f t="shared" si="222"/>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7"/>
        <v>1.0577749999999999</v>
      </c>
      <c r="P2342" s="6">
        <f t="shared" si="218"/>
        <v>104.99007444168734</v>
      </c>
      <c r="Q2342" t="str">
        <f t="shared" si="219"/>
        <v>food</v>
      </c>
      <c r="R2342" t="str">
        <f t="shared" si="220"/>
        <v>small batch</v>
      </c>
      <c r="S2342" s="10">
        <f t="shared" si="221"/>
        <v>42643.642800925925</v>
      </c>
      <c r="T2342" s="10">
        <f t="shared" si="222"/>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7"/>
        <v>0</v>
      </c>
      <c r="P2343" s="6">
        <f t="shared" si="218"/>
        <v>0</v>
      </c>
      <c r="Q2343" t="str">
        <f t="shared" si="219"/>
        <v>technology</v>
      </c>
      <c r="R2343" t="str">
        <f t="shared" si="220"/>
        <v>web</v>
      </c>
      <c r="S2343" s="10">
        <f t="shared" si="221"/>
        <v>42167.813703703709</v>
      </c>
      <c r="T2343" s="10">
        <f t="shared" si="222"/>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7"/>
        <v>0</v>
      </c>
      <c r="P2344" s="6">
        <f t="shared" si="218"/>
        <v>0</v>
      </c>
      <c r="Q2344" t="str">
        <f t="shared" si="219"/>
        <v>technology</v>
      </c>
      <c r="R2344" t="str">
        <f t="shared" si="220"/>
        <v>web</v>
      </c>
      <c r="S2344" s="10">
        <f t="shared" si="221"/>
        <v>41897.702199074076</v>
      </c>
      <c r="T2344" s="10">
        <f t="shared" si="222"/>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7"/>
        <v>0.03</v>
      </c>
      <c r="P2345" s="6">
        <f t="shared" si="218"/>
        <v>300</v>
      </c>
      <c r="Q2345" t="str">
        <f t="shared" si="219"/>
        <v>technology</v>
      </c>
      <c r="R2345" t="str">
        <f t="shared" si="220"/>
        <v>web</v>
      </c>
      <c r="S2345" s="10">
        <f t="shared" si="221"/>
        <v>42327.825289351851</v>
      </c>
      <c r="T2345" s="10">
        <f t="shared" si="222"/>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7"/>
        <v>1E-3</v>
      </c>
      <c r="P2346" s="6">
        <f t="shared" si="218"/>
        <v>1</v>
      </c>
      <c r="Q2346" t="str">
        <f t="shared" si="219"/>
        <v>technology</v>
      </c>
      <c r="R2346" t="str">
        <f t="shared" si="220"/>
        <v>web</v>
      </c>
      <c r="S2346" s="10">
        <f t="shared" si="221"/>
        <v>42515.727650462963</v>
      </c>
      <c r="T2346" s="10">
        <f t="shared" si="222"/>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7"/>
        <v>0</v>
      </c>
      <c r="P2347" s="6">
        <f t="shared" si="218"/>
        <v>0</v>
      </c>
      <c r="Q2347" t="str">
        <f t="shared" si="219"/>
        <v>technology</v>
      </c>
      <c r="R2347" t="str">
        <f t="shared" si="220"/>
        <v>web</v>
      </c>
      <c r="S2347" s="10">
        <f t="shared" si="221"/>
        <v>42060.001805555556</v>
      </c>
      <c r="T2347" s="10">
        <f t="shared" si="222"/>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7"/>
        <v>6.4999999999999997E-4</v>
      </c>
      <c r="P2348" s="6">
        <f t="shared" si="218"/>
        <v>13</v>
      </c>
      <c r="Q2348" t="str">
        <f t="shared" si="219"/>
        <v>technology</v>
      </c>
      <c r="R2348" t="str">
        <f t="shared" si="220"/>
        <v>web</v>
      </c>
      <c r="S2348" s="10">
        <f t="shared" si="221"/>
        <v>42615.79896990741</v>
      </c>
      <c r="T2348" s="10">
        <f t="shared" si="222"/>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7"/>
        <v>1.4999999999999999E-2</v>
      </c>
      <c r="P2349" s="6">
        <f t="shared" si="218"/>
        <v>15</v>
      </c>
      <c r="Q2349" t="str">
        <f t="shared" si="219"/>
        <v>technology</v>
      </c>
      <c r="R2349" t="str">
        <f t="shared" si="220"/>
        <v>web</v>
      </c>
      <c r="S2349" s="10">
        <f t="shared" si="221"/>
        <v>42577.607361111113</v>
      </c>
      <c r="T2349" s="10">
        <f t="shared" si="222"/>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7"/>
        <v>3.8571428571428572E-3</v>
      </c>
      <c r="P2350" s="6">
        <f t="shared" si="218"/>
        <v>54</v>
      </c>
      <c r="Q2350" t="str">
        <f t="shared" si="219"/>
        <v>technology</v>
      </c>
      <c r="R2350" t="str">
        <f t="shared" si="220"/>
        <v>web</v>
      </c>
      <c r="S2350" s="10">
        <f t="shared" si="221"/>
        <v>42360.932152777779</v>
      </c>
      <c r="T2350" s="10">
        <f t="shared" si="222"/>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7"/>
        <v>0</v>
      </c>
      <c r="P2351" s="6">
        <f t="shared" si="218"/>
        <v>0</v>
      </c>
      <c r="Q2351" t="str">
        <f t="shared" si="219"/>
        <v>technology</v>
      </c>
      <c r="R2351" t="str">
        <f t="shared" si="220"/>
        <v>web</v>
      </c>
      <c r="S2351" s="10">
        <f t="shared" si="221"/>
        <v>42198.775787037041</v>
      </c>
      <c r="T2351" s="10">
        <f t="shared" si="222"/>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7"/>
        <v>0</v>
      </c>
      <c r="P2352" s="6">
        <f t="shared" si="218"/>
        <v>0</v>
      </c>
      <c r="Q2352" t="str">
        <f t="shared" si="219"/>
        <v>technology</v>
      </c>
      <c r="R2352" t="str">
        <f t="shared" si="220"/>
        <v>web</v>
      </c>
      <c r="S2352" s="10">
        <f t="shared" si="221"/>
        <v>42708.842245370368</v>
      </c>
      <c r="T2352" s="10">
        <f t="shared" si="222"/>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7"/>
        <v>5.7142857142857143E-3</v>
      </c>
      <c r="P2353" s="6">
        <f t="shared" si="218"/>
        <v>15.428571428571429</v>
      </c>
      <c r="Q2353" t="str">
        <f t="shared" si="219"/>
        <v>technology</v>
      </c>
      <c r="R2353" t="str">
        <f t="shared" si="220"/>
        <v>web</v>
      </c>
      <c r="S2353" s="10">
        <f t="shared" si="221"/>
        <v>42094.101145833338</v>
      </c>
      <c r="T2353" s="10">
        <f t="shared" si="222"/>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7"/>
        <v>0</v>
      </c>
      <c r="P2354" s="6">
        <f t="shared" si="218"/>
        <v>0</v>
      </c>
      <c r="Q2354" t="str">
        <f t="shared" si="219"/>
        <v>technology</v>
      </c>
      <c r="R2354" t="str">
        <f t="shared" si="220"/>
        <v>web</v>
      </c>
      <c r="S2354" s="10">
        <f t="shared" si="221"/>
        <v>42101.633703703701</v>
      </c>
      <c r="T2354" s="10">
        <f t="shared" si="222"/>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7"/>
        <v>0</v>
      </c>
      <c r="P2355" s="6">
        <f t="shared" si="218"/>
        <v>0</v>
      </c>
      <c r="Q2355" t="str">
        <f t="shared" si="219"/>
        <v>technology</v>
      </c>
      <c r="R2355" t="str">
        <f t="shared" si="220"/>
        <v>web</v>
      </c>
      <c r="S2355" s="10">
        <f t="shared" si="221"/>
        <v>42103.676180555558</v>
      </c>
      <c r="T2355" s="10">
        <f t="shared" si="222"/>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7"/>
        <v>7.1428571428571429E-4</v>
      </c>
      <c r="P2356" s="6">
        <f t="shared" si="218"/>
        <v>25</v>
      </c>
      <c r="Q2356" t="str">
        <f t="shared" si="219"/>
        <v>technology</v>
      </c>
      <c r="R2356" t="str">
        <f t="shared" si="220"/>
        <v>web</v>
      </c>
      <c r="S2356" s="10">
        <f t="shared" si="221"/>
        <v>41954.722916666666</v>
      </c>
      <c r="T2356" s="10">
        <f t="shared" si="222"/>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7"/>
        <v>6.875E-3</v>
      </c>
      <c r="P2357" s="6">
        <f t="shared" si="218"/>
        <v>27.5</v>
      </c>
      <c r="Q2357" t="str">
        <f t="shared" si="219"/>
        <v>technology</v>
      </c>
      <c r="R2357" t="str">
        <f t="shared" si="220"/>
        <v>web</v>
      </c>
      <c r="S2357" s="10">
        <f t="shared" si="221"/>
        <v>42096.918240740735</v>
      </c>
      <c r="T2357" s="10">
        <f t="shared" si="222"/>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7"/>
        <v>0</v>
      </c>
      <c r="P2358" s="6">
        <f t="shared" si="218"/>
        <v>0</v>
      </c>
      <c r="Q2358" t="str">
        <f t="shared" si="219"/>
        <v>technology</v>
      </c>
      <c r="R2358" t="str">
        <f t="shared" si="220"/>
        <v>web</v>
      </c>
      <c r="S2358" s="10">
        <f t="shared" si="221"/>
        <v>42130.78361111111</v>
      </c>
      <c r="T2358" s="10">
        <f t="shared" si="222"/>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7"/>
        <v>0</v>
      </c>
      <c r="P2359" s="6">
        <f t="shared" si="218"/>
        <v>0</v>
      </c>
      <c r="Q2359" t="str">
        <f t="shared" si="219"/>
        <v>technology</v>
      </c>
      <c r="R2359" t="str">
        <f t="shared" si="220"/>
        <v>web</v>
      </c>
      <c r="S2359" s="10">
        <f t="shared" si="221"/>
        <v>42264.620115740734</v>
      </c>
      <c r="T2359" s="10">
        <f t="shared" si="222"/>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7"/>
        <v>0</v>
      </c>
      <c r="P2360" s="6">
        <f t="shared" si="218"/>
        <v>0</v>
      </c>
      <c r="Q2360" t="str">
        <f t="shared" si="219"/>
        <v>technology</v>
      </c>
      <c r="R2360" t="str">
        <f t="shared" si="220"/>
        <v>web</v>
      </c>
      <c r="S2360" s="10">
        <f t="shared" si="221"/>
        <v>41978.930972222224</v>
      </c>
      <c r="T2360" s="10">
        <f t="shared" si="222"/>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7"/>
        <v>0.14680000000000001</v>
      </c>
      <c r="P2361" s="6">
        <f t="shared" si="218"/>
        <v>367</v>
      </c>
      <c r="Q2361" t="str">
        <f t="shared" si="219"/>
        <v>technology</v>
      </c>
      <c r="R2361" t="str">
        <f t="shared" si="220"/>
        <v>web</v>
      </c>
      <c r="S2361" s="10">
        <f t="shared" si="221"/>
        <v>42159.649583333332</v>
      </c>
      <c r="T2361" s="10">
        <f t="shared" si="222"/>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7"/>
        <v>4.0000000000000002E-4</v>
      </c>
      <c r="P2362" s="6">
        <f t="shared" si="218"/>
        <v>2</v>
      </c>
      <c r="Q2362" t="str">
        <f t="shared" si="219"/>
        <v>technology</v>
      </c>
      <c r="R2362" t="str">
        <f t="shared" si="220"/>
        <v>web</v>
      </c>
      <c r="S2362" s="10">
        <f t="shared" si="221"/>
        <v>42377.70694444445</v>
      </c>
      <c r="T2362" s="10">
        <f t="shared" si="222"/>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7"/>
        <v>0</v>
      </c>
      <c r="P2363" s="6">
        <f t="shared" si="218"/>
        <v>0</v>
      </c>
      <c r="Q2363" t="str">
        <f t="shared" si="219"/>
        <v>technology</v>
      </c>
      <c r="R2363" t="str">
        <f t="shared" si="220"/>
        <v>web</v>
      </c>
      <c r="S2363" s="10">
        <f t="shared" si="221"/>
        <v>42466.858888888892</v>
      </c>
      <c r="T2363" s="10">
        <f t="shared" si="222"/>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7"/>
        <v>0.2857142857142857</v>
      </c>
      <c r="P2364" s="6">
        <f t="shared" si="218"/>
        <v>60</v>
      </c>
      <c r="Q2364" t="str">
        <f t="shared" si="219"/>
        <v>technology</v>
      </c>
      <c r="R2364" t="str">
        <f t="shared" si="220"/>
        <v>web</v>
      </c>
      <c r="S2364" s="10">
        <f t="shared" si="221"/>
        <v>41954.688310185185</v>
      </c>
      <c r="T2364" s="10">
        <f t="shared" si="222"/>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7"/>
        <v>0</v>
      </c>
      <c r="P2365" s="6">
        <f t="shared" si="218"/>
        <v>0</v>
      </c>
      <c r="Q2365" t="str">
        <f t="shared" si="219"/>
        <v>technology</v>
      </c>
      <c r="R2365" t="str">
        <f t="shared" si="220"/>
        <v>web</v>
      </c>
      <c r="S2365" s="10">
        <f t="shared" si="221"/>
        <v>42322.011574074073</v>
      </c>
      <c r="T2365" s="10">
        <f t="shared" si="222"/>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7"/>
        <v>0</v>
      </c>
      <c r="P2366" s="6">
        <f t="shared" si="218"/>
        <v>0</v>
      </c>
      <c r="Q2366" t="str">
        <f t="shared" si="219"/>
        <v>technology</v>
      </c>
      <c r="R2366" t="str">
        <f t="shared" si="220"/>
        <v>web</v>
      </c>
      <c r="S2366" s="10">
        <f t="shared" si="221"/>
        <v>42248.934675925921</v>
      </c>
      <c r="T2366" s="10">
        <f t="shared" si="222"/>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7"/>
        <v>0</v>
      </c>
      <c r="P2367" s="6">
        <f t="shared" si="218"/>
        <v>0</v>
      </c>
      <c r="Q2367" t="str">
        <f t="shared" si="219"/>
        <v>technology</v>
      </c>
      <c r="R2367" t="str">
        <f t="shared" si="220"/>
        <v>web</v>
      </c>
      <c r="S2367" s="10">
        <f t="shared" si="221"/>
        <v>42346.736400462964</v>
      </c>
      <c r="T2367" s="10">
        <f t="shared" si="222"/>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7"/>
        <v>0.1052</v>
      </c>
      <c r="P2368" s="6">
        <f t="shared" si="218"/>
        <v>97.407407407407405</v>
      </c>
      <c r="Q2368" t="str">
        <f t="shared" si="219"/>
        <v>technology</v>
      </c>
      <c r="R2368" t="str">
        <f t="shared" si="220"/>
        <v>web</v>
      </c>
      <c r="S2368" s="10">
        <f t="shared" si="221"/>
        <v>42268.531631944439</v>
      </c>
      <c r="T2368" s="10">
        <f t="shared" si="222"/>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7"/>
        <v>1.34E-2</v>
      </c>
      <c r="P2369" s="6">
        <f t="shared" si="218"/>
        <v>47.857142857142854</v>
      </c>
      <c r="Q2369" t="str">
        <f t="shared" si="219"/>
        <v>technology</v>
      </c>
      <c r="R2369" t="str">
        <f t="shared" si="220"/>
        <v>web</v>
      </c>
      <c r="S2369" s="10">
        <f t="shared" si="221"/>
        <v>42425.970092592594</v>
      </c>
      <c r="T2369" s="10">
        <f t="shared" si="222"/>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7"/>
        <v>2.5000000000000001E-3</v>
      </c>
      <c r="P2370" s="6">
        <f t="shared" si="218"/>
        <v>50</v>
      </c>
      <c r="Q2370" t="str">
        <f t="shared" si="219"/>
        <v>technology</v>
      </c>
      <c r="R2370" t="str">
        <f t="shared" si="220"/>
        <v>web</v>
      </c>
      <c r="S2370" s="10">
        <f t="shared" si="221"/>
        <v>42063.721817129626</v>
      </c>
      <c r="T2370" s="10">
        <f t="shared" si="222"/>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3">E2371/D2371</f>
        <v>0</v>
      </c>
      <c r="P2371" s="6">
        <f t="shared" ref="P2371:P2434" si="224">IFERROR(E2371/L2371,0)</f>
        <v>0</v>
      </c>
      <c r="Q2371" t="str">
        <f t="shared" ref="Q2371:Q2434" si="225">LEFT(N2371,SEARCH("/",N2371)-1)</f>
        <v>technology</v>
      </c>
      <c r="R2371" t="str">
        <f t="shared" ref="R2371:R2434" si="226">RIGHT(N2371,LEN(N2371)-SEARCH("/",N2371))</f>
        <v>web</v>
      </c>
      <c r="S2371" s="10">
        <f t="shared" ref="S2371:S2434" si="227">(((J2371/60)/60)/24+DATE(1970,1,1))</f>
        <v>42380.812627314815</v>
      </c>
      <c r="T2371" s="10">
        <f t="shared" ref="T2371:T2434" si="228">(((I2371/60)/60)/24+DATE(1970,1,1))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3"/>
        <v>3.2799999999999999E-3</v>
      </c>
      <c r="P2372" s="6">
        <f t="shared" si="224"/>
        <v>20.5</v>
      </c>
      <c r="Q2372" t="str">
        <f t="shared" si="225"/>
        <v>technology</v>
      </c>
      <c r="R2372" t="str">
        <f t="shared" si="226"/>
        <v>web</v>
      </c>
      <c r="S2372" s="10">
        <f t="shared" si="227"/>
        <v>41961.18913194444</v>
      </c>
      <c r="T2372" s="10">
        <f t="shared" si="228"/>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3"/>
        <v>0</v>
      </c>
      <c r="P2373" s="6">
        <f t="shared" si="224"/>
        <v>0</v>
      </c>
      <c r="Q2373" t="str">
        <f t="shared" si="225"/>
        <v>technology</v>
      </c>
      <c r="R2373" t="str">
        <f t="shared" si="226"/>
        <v>web</v>
      </c>
      <c r="S2373" s="10">
        <f t="shared" si="227"/>
        <v>42150.777731481481</v>
      </c>
      <c r="T2373" s="10">
        <f t="shared" si="228"/>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3"/>
        <v>3.272727272727273E-2</v>
      </c>
      <c r="P2374" s="6">
        <f t="shared" si="224"/>
        <v>30</v>
      </c>
      <c r="Q2374" t="str">
        <f t="shared" si="225"/>
        <v>technology</v>
      </c>
      <c r="R2374" t="str">
        <f t="shared" si="226"/>
        <v>web</v>
      </c>
      <c r="S2374" s="10">
        <f t="shared" si="227"/>
        <v>42088.069108796291</v>
      </c>
      <c r="T2374" s="10">
        <f t="shared" si="228"/>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3"/>
        <v>5.8823529411764708E-5</v>
      </c>
      <c r="P2375" s="6">
        <f t="shared" si="224"/>
        <v>50</v>
      </c>
      <c r="Q2375" t="str">
        <f t="shared" si="225"/>
        <v>technology</v>
      </c>
      <c r="R2375" t="str">
        <f t="shared" si="226"/>
        <v>web</v>
      </c>
      <c r="S2375" s="10">
        <f t="shared" si="227"/>
        <v>42215.662314814821</v>
      </c>
      <c r="T2375" s="10">
        <f t="shared" si="228"/>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3"/>
        <v>4.5454545454545455E-4</v>
      </c>
      <c r="P2376" s="6">
        <f t="shared" si="224"/>
        <v>10</v>
      </c>
      <c r="Q2376" t="str">
        <f t="shared" si="225"/>
        <v>technology</v>
      </c>
      <c r="R2376" t="str">
        <f t="shared" si="226"/>
        <v>web</v>
      </c>
      <c r="S2376" s="10">
        <f t="shared" si="227"/>
        <v>42017.843287037031</v>
      </c>
      <c r="T2376" s="10">
        <f t="shared" si="228"/>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3"/>
        <v>0</v>
      </c>
      <c r="P2377" s="6">
        <f t="shared" si="224"/>
        <v>0</v>
      </c>
      <c r="Q2377" t="str">
        <f t="shared" si="225"/>
        <v>technology</v>
      </c>
      <c r="R2377" t="str">
        <f t="shared" si="226"/>
        <v>web</v>
      </c>
      <c r="S2377" s="10">
        <f t="shared" si="227"/>
        <v>42592.836076388892</v>
      </c>
      <c r="T2377" s="10">
        <f t="shared" si="228"/>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3"/>
        <v>0.10877666666666666</v>
      </c>
      <c r="P2378" s="6">
        <f t="shared" si="224"/>
        <v>81.582499999999996</v>
      </c>
      <c r="Q2378" t="str">
        <f t="shared" si="225"/>
        <v>technology</v>
      </c>
      <c r="R2378" t="str">
        <f t="shared" si="226"/>
        <v>web</v>
      </c>
      <c r="S2378" s="10">
        <f t="shared" si="227"/>
        <v>42318.925532407404</v>
      </c>
      <c r="T2378" s="10">
        <f t="shared" si="228"/>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3"/>
        <v>0</v>
      </c>
      <c r="P2379" s="6">
        <f t="shared" si="224"/>
        <v>0</v>
      </c>
      <c r="Q2379" t="str">
        <f t="shared" si="225"/>
        <v>technology</v>
      </c>
      <c r="R2379" t="str">
        <f t="shared" si="226"/>
        <v>web</v>
      </c>
      <c r="S2379" s="10">
        <f t="shared" si="227"/>
        <v>42669.870173611111</v>
      </c>
      <c r="T2379" s="10">
        <f t="shared" si="228"/>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3"/>
        <v>0</v>
      </c>
      <c r="P2380" s="6">
        <f t="shared" si="224"/>
        <v>0</v>
      </c>
      <c r="Q2380" t="str">
        <f t="shared" si="225"/>
        <v>technology</v>
      </c>
      <c r="R2380" t="str">
        <f t="shared" si="226"/>
        <v>web</v>
      </c>
      <c r="S2380" s="10">
        <f t="shared" si="227"/>
        <v>42213.013078703705</v>
      </c>
      <c r="T2380" s="10">
        <f t="shared" si="228"/>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3"/>
        <v>0</v>
      </c>
      <c r="P2381" s="6">
        <f t="shared" si="224"/>
        <v>0</v>
      </c>
      <c r="Q2381" t="str">
        <f t="shared" si="225"/>
        <v>technology</v>
      </c>
      <c r="R2381" t="str">
        <f t="shared" si="226"/>
        <v>web</v>
      </c>
      <c r="S2381" s="10">
        <f t="shared" si="227"/>
        <v>42237.016388888893</v>
      </c>
      <c r="T2381" s="10">
        <f t="shared" si="228"/>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3"/>
        <v>3.6666666666666666E-3</v>
      </c>
      <c r="P2382" s="6">
        <f t="shared" si="224"/>
        <v>18.333333333333332</v>
      </c>
      <c r="Q2382" t="str">
        <f t="shared" si="225"/>
        <v>technology</v>
      </c>
      <c r="R2382" t="str">
        <f t="shared" si="226"/>
        <v>web</v>
      </c>
      <c r="S2382" s="10">
        <f t="shared" si="227"/>
        <v>42248.793310185181</v>
      </c>
      <c r="T2382" s="10">
        <f t="shared" si="228"/>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3"/>
        <v>1.8193398957730169E-2</v>
      </c>
      <c r="P2383" s="6">
        <f t="shared" si="224"/>
        <v>224.42857142857142</v>
      </c>
      <c r="Q2383" t="str">
        <f t="shared" si="225"/>
        <v>technology</v>
      </c>
      <c r="R2383" t="str">
        <f t="shared" si="226"/>
        <v>web</v>
      </c>
      <c r="S2383" s="10">
        <f t="shared" si="227"/>
        <v>42074.935740740737</v>
      </c>
      <c r="T2383" s="10">
        <f t="shared" si="228"/>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3"/>
        <v>2.5000000000000001E-2</v>
      </c>
      <c r="P2384" s="6">
        <f t="shared" si="224"/>
        <v>37.5</v>
      </c>
      <c r="Q2384" t="str">
        <f t="shared" si="225"/>
        <v>technology</v>
      </c>
      <c r="R2384" t="str">
        <f t="shared" si="226"/>
        <v>web</v>
      </c>
      <c r="S2384" s="10">
        <f t="shared" si="227"/>
        <v>42195.187534722223</v>
      </c>
      <c r="T2384" s="10">
        <f t="shared" si="228"/>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3"/>
        <v>4.3499999999999997E-2</v>
      </c>
      <c r="P2385" s="6">
        <f t="shared" si="224"/>
        <v>145</v>
      </c>
      <c r="Q2385" t="str">
        <f t="shared" si="225"/>
        <v>technology</v>
      </c>
      <c r="R2385" t="str">
        <f t="shared" si="226"/>
        <v>web</v>
      </c>
      <c r="S2385" s="10">
        <f t="shared" si="227"/>
        <v>42027.056793981479</v>
      </c>
      <c r="T2385" s="10">
        <f t="shared" si="228"/>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3"/>
        <v>8.0000000000000002E-3</v>
      </c>
      <c r="P2386" s="6">
        <f t="shared" si="224"/>
        <v>1</v>
      </c>
      <c r="Q2386" t="str">
        <f t="shared" si="225"/>
        <v>technology</v>
      </c>
      <c r="R2386" t="str">
        <f t="shared" si="226"/>
        <v>web</v>
      </c>
      <c r="S2386" s="10">
        <f t="shared" si="227"/>
        <v>41927.067627314813</v>
      </c>
      <c r="T2386" s="10">
        <f t="shared" si="228"/>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3"/>
        <v>1.2123076923076924E-2</v>
      </c>
      <c r="P2387" s="6">
        <f t="shared" si="224"/>
        <v>112.57142857142857</v>
      </c>
      <c r="Q2387" t="str">
        <f t="shared" si="225"/>
        <v>technology</v>
      </c>
      <c r="R2387" t="str">
        <f t="shared" si="226"/>
        <v>web</v>
      </c>
      <c r="S2387" s="10">
        <f t="shared" si="227"/>
        <v>42191.70175925926</v>
      </c>
      <c r="T2387" s="10">
        <f t="shared" si="228"/>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3"/>
        <v>0</v>
      </c>
      <c r="P2388" s="6">
        <f t="shared" si="224"/>
        <v>0</v>
      </c>
      <c r="Q2388" t="str">
        <f t="shared" si="225"/>
        <v>technology</v>
      </c>
      <c r="R2388" t="str">
        <f t="shared" si="226"/>
        <v>web</v>
      </c>
      <c r="S2388" s="10">
        <f t="shared" si="227"/>
        <v>41954.838240740741</v>
      </c>
      <c r="T2388" s="10">
        <f t="shared" si="228"/>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3"/>
        <v>6.8399999999999997E-3</v>
      </c>
      <c r="P2389" s="6">
        <f t="shared" si="224"/>
        <v>342</v>
      </c>
      <c r="Q2389" t="str">
        <f t="shared" si="225"/>
        <v>technology</v>
      </c>
      <c r="R2389" t="str">
        <f t="shared" si="226"/>
        <v>web</v>
      </c>
      <c r="S2389" s="10">
        <f t="shared" si="227"/>
        <v>42528.626620370371</v>
      </c>
      <c r="T2389" s="10">
        <f t="shared" si="228"/>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3"/>
        <v>1.2513513513513513E-2</v>
      </c>
      <c r="P2390" s="6">
        <f t="shared" si="224"/>
        <v>57.875</v>
      </c>
      <c r="Q2390" t="str">
        <f t="shared" si="225"/>
        <v>technology</v>
      </c>
      <c r="R2390" t="str">
        <f t="shared" si="226"/>
        <v>web</v>
      </c>
      <c r="S2390" s="10">
        <f t="shared" si="227"/>
        <v>41989.853692129633</v>
      </c>
      <c r="T2390" s="10">
        <f t="shared" si="228"/>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3"/>
        <v>1.8749999999999999E-3</v>
      </c>
      <c r="P2391" s="6">
        <f t="shared" si="224"/>
        <v>30</v>
      </c>
      <c r="Q2391" t="str">
        <f t="shared" si="225"/>
        <v>technology</v>
      </c>
      <c r="R2391" t="str">
        <f t="shared" si="226"/>
        <v>web</v>
      </c>
      <c r="S2391" s="10">
        <f t="shared" si="227"/>
        <v>42179.653379629628</v>
      </c>
      <c r="T2391" s="10">
        <f t="shared" si="228"/>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3"/>
        <v>0</v>
      </c>
      <c r="P2392" s="6">
        <f t="shared" si="224"/>
        <v>0</v>
      </c>
      <c r="Q2392" t="str">
        <f t="shared" si="225"/>
        <v>technology</v>
      </c>
      <c r="R2392" t="str">
        <f t="shared" si="226"/>
        <v>web</v>
      </c>
      <c r="S2392" s="10">
        <f t="shared" si="227"/>
        <v>41968.262314814812</v>
      </c>
      <c r="T2392" s="10">
        <f t="shared" si="228"/>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3"/>
        <v>1.25E-3</v>
      </c>
      <c r="P2393" s="6">
        <f t="shared" si="224"/>
        <v>25</v>
      </c>
      <c r="Q2393" t="str">
        <f t="shared" si="225"/>
        <v>technology</v>
      </c>
      <c r="R2393" t="str">
        <f t="shared" si="226"/>
        <v>web</v>
      </c>
      <c r="S2393" s="10">
        <f t="shared" si="227"/>
        <v>42064.794490740736</v>
      </c>
      <c r="T2393" s="10">
        <f t="shared" si="228"/>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3"/>
        <v>0</v>
      </c>
      <c r="P2394" s="6">
        <f t="shared" si="224"/>
        <v>0</v>
      </c>
      <c r="Q2394" t="str">
        <f t="shared" si="225"/>
        <v>technology</v>
      </c>
      <c r="R2394" t="str">
        <f t="shared" si="226"/>
        <v>web</v>
      </c>
      <c r="S2394" s="10">
        <f t="shared" si="227"/>
        <v>42276.120636574073</v>
      </c>
      <c r="T2394" s="10">
        <f t="shared" si="228"/>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3"/>
        <v>5.0000000000000001E-4</v>
      </c>
      <c r="P2395" s="6">
        <f t="shared" si="224"/>
        <v>50</v>
      </c>
      <c r="Q2395" t="str">
        <f t="shared" si="225"/>
        <v>technology</v>
      </c>
      <c r="R2395" t="str">
        <f t="shared" si="226"/>
        <v>web</v>
      </c>
      <c r="S2395" s="10">
        <f t="shared" si="227"/>
        <v>42194.648344907408</v>
      </c>
      <c r="T2395" s="10">
        <f t="shared" si="228"/>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3"/>
        <v>5.9999999999999995E-4</v>
      </c>
      <c r="P2396" s="6">
        <f t="shared" si="224"/>
        <v>1.5</v>
      </c>
      <c r="Q2396" t="str">
        <f t="shared" si="225"/>
        <v>technology</v>
      </c>
      <c r="R2396" t="str">
        <f t="shared" si="226"/>
        <v>web</v>
      </c>
      <c r="S2396" s="10">
        <f t="shared" si="227"/>
        <v>42031.362187499995</v>
      </c>
      <c r="T2396" s="10">
        <f t="shared" si="228"/>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3"/>
        <v>0</v>
      </c>
      <c r="P2397" s="6">
        <f t="shared" si="224"/>
        <v>0</v>
      </c>
      <c r="Q2397" t="str">
        <f t="shared" si="225"/>
        <v>technology</v>
      </c>
      <c r="R2397" t="str">
        <f t="shared" si="226"/>
        <v>web</v>
      </c>
      <c r="S2397" s="10">
        <f t="shared" si="227"/>
        <v>42717.121377314819</v>
      </c>
      <c r="T2397" s="10">
        <f t="shared" si="228"/>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3"/>
        <v>2E-3</v>
      </c>
      <c r="P2398" s="6">
        <f t="shared" si="224"/>
        <v>10</v>
      </c>
      <c r="Q2398" t="str">
        <f t="shared" si="225"/>
        <v>technology</v>
      </c>
      <c r="R2398" t="str">
        <f t="shared" si="226"/>
        <v>web</v>
      </c>
      <c r="S2398" s="10">
        <f t="shared" si="227"/>
        <v>42262.849050925928</v>
      </c>
      <c r="T2398" s="10">
        <f t="shared" si="228"/>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3"/>
        <v>0</v>
      </c>
      <c r="P2399" s="6">
        <f t="shared" si="224"/>
        <v>0</v>
      </c>
      <c r="Q2399" t="str">
        <f t="shared" si="225"/>
        <v>technology</v>
      </c>
      <c r="R2399" t="str">
        <f t="shared" si="226"/>
        <v>web</v>
      </c>
      <c r="S2399" s="10">
        <f t="shared" si="227"/>
        <v>41976.88490740741</v>
      </c>
      <c r="T2399" s="10">
        <f t="shared" si="228"/>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3"/>
        <v>0</v>
      </c>
      <c r="P2400" s="6">
        <f t="shared" si="224"/>
        <v>0</v>
      </c>
      <c r="Q2400" t="str">
        <f t="shared" si="225"/>
        <v>technology</v>
      </c>
      <c r="R2400" t="str">
        <f t="shared" si="226"/>
        <v>web</v>
      </c>
      <c r="S2400" s="10">
        <f t="shared" si="227"/>
        <v>42157.916481481487</v>
      </c>
      <c r="T2400" s="10">
        <f t="shared" si="228"/>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3"/>
        <v>0</v>
      </c>
      <c r="P2401" s="6">
        <f t="shared" si="224"/>
        <v>0</v>
      </c>
      <c r="Q2401" t="str">
        <f t="shared" si="225"/>
        <v>technology</v>
      </c>
      <c r="R2401" t="str">
        <f t="shared" si="226"/>
        <v>web</v>
      </c>
      <c r="S2401" s="10">
        <f t="shared" si="227"/>
        <v>41956.853078703702</v>
      </c>
      <c r="T2401" s="10">
        <f t="shared" si="228"/>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3"/>
        <v>0</v>
      </c>
      <c r="P2402" s="6">
        <f t="shared" si="224"/>
        <v>0</v>
      </c>
      <c r="Q2402" t="str">
        <f t="shared" si="225"/>
        <v>technology</v>
      </c>
      <c r="R2402" t="str">
        <f t="shared" si="226"/>
        <v>web</v>
      </c>
      <c r="S2402" s="10">
        <f t="shared" si="227"/>
        <v>42444.268101851849</v>
      </c>
      <c r="T2402" s="10">
        <f t="shared" si="228"/>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3"/>
        <v>7.1785714285714283E-3</v>
      </c>
      <c r="P2403" s="6">
        <f t="shared" si="224"/>
        <v>22.333333333333332</v>
      </c>
      <c r="Q2403" t="str">
        <f t="shared" si="225"/>
        <v>food</v>
      </c>
      <c r="R2403" t="str">
        <f t="shared" si="226"/>
        <v>food trucks</v>
      </c>
      <c r="S2403" s="10">
        <f t="shared" si="227"/>
        <v>42374.822870370372</v>
      </c>
      <c r="T2403" s="10">
        <f t="shared" si="228"/>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3"/>
        <v>4.3333333333333331E-3</v>
      </c>
      <c r="P2404" s="6">
        <f t="shared" si="224"/>
        <v>52</v>
      </c>
      <c r="Q2404" t="str">
        <f t="shared" si="225"/>
        <v>food</v>
      </c>
      <c r="R2404" t="str">
        <f t="shared" si="226"/>
        <v>food trucks</v>
      </c>
      <c r="S2404" s="10">
        <f t="shared" si="227"/>
        <v>42107.679756944446</v>
      </c>
      <c r="T2404" s="10">
        <f t="shared" si="228"/>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3"/>
        <v>0.16833333333333333</v>
      </c>
      <c r="P2405" s="6">
        <f t="shared" si="224"/>
        <v>16.833333333333332</v>
      </c>
      <c r="Q2405" t="str">
        <f t="shared" si="225"/>
        <v>food</v>
      </c>
      <c r="R2405" t="str">
        <f t="shared" si="226"/>
        <v>food trucks</v>
      </c>
      <c r="S2405" s="10">
        <f t="shared" si="227"/>
        <v>42399.882615740738</v>
      </c>
      <c r="T2405" s="10">
        <f t="shared" si="228"/>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3"/>
        <v>0</v>
      </c>
      <c r="P2406" s="6">
        <f t="shared" si="224"/>
        <v>0</v>
      </c>
      <c r="Q2406" t="str">
        <f t="shared" si="225"/>
        <v>food</v>
      </c>
      <c r="R2406" t="str">
        <f t="shared" si="226"/>
        <v>food trucks</v>
      </c>
      <c r="S2406" s="10">
        <f t="shared" si="227"/>
        <v>42342.03943287037</v>
      </c>
      <c r="T2406" s="10">
        <f t="shared" si="228"/>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3"/>
        <v>0.22520000000000001</v>
      </c>
      <c r="P2407" s="6">
        <f t="shared" si="224"/>
        <v>56.3</v>
      </c>
      <c r="Q2407" t="str">
        <f t="shared" si="225"/>
        <v>food</v>
      </c>
      <c r="R2407" t="str">
        <f t="shared" si="226"/>
        <v>food trucks</v>
      </c>
      <c r="S2407" s="10">
        <f t="shared" si="227"/>
        <v>42595.585358796292</v>
      </c>
      <c r="T2407" s="10">
        <f t="shared" si="228"/>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3"/>
        <v>0.41384615384615386</v>
      </c>
      <c r="P2408" s="6">
        <f t="shared" si="224"/>
        <v>84.0625</v>
      </c>
      <c r="Q2408" t="str">
        <f t="shared" si="225"/>
        <v>food</v>
      </c>
      <c r="R2408" t="str">
        <f t="shared" si="226"/>
        <v>food trucks</v>
      </c>
      <c r="S2408" s="10">
        <f t="shared" si="227"/>
        <v>41983.110995370371</v>
      </c>
      <c r="T2408" s="10">
        <f t="shared" si="228"/>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3"/>
        <v>0.25259090909090909</v>
      </c>
      <c r="P2409" s="6">
        <f t="shared" si="224"/>
        <v>168.39393939393941</v>
      </c>
      <c r="Q2409" t="str">
        <f t="shared" si="225"/>
        <v>food</v>
      </c>
      <c r="R2409" t="str">
        <f t="shared" si="226"/>
        <v>food trucks</v>
      </c>
      <c r="S2409" s="10">
        <f t="shared" si="227"/>
        <v>42082.575555555552</v>
      </c>
      <c r="T2409" s="10">
        <f t="shared" si="228"/>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3"/>
        <v>2E-3</v>
      </c>
      <c r="P2410" s="6">
        <f t="shared" si="224"/>
        <v>15</v>
      </c>
      <c r="Q2410" t="str">
        <f t="shared" si="225"/>
        <v>food</v>
      </c>
      <c r="R2410" t="str">
        <f t="shared" si="226"/>
        <v>food trucks</v>
      </c>
      <c r="S2410" s="10">
        <f t="shared" si="227"/>
        <v>41919.140706018516</v>
      </c>
      <c r="T2410" s="10">
        <f t="shared" si="228"/>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3"/>
        <v>1.84E-2</v>
      </c>
      <c r="P2411" s="6">
        <f t="shared" si="224"/>
        <v>76.666666666666671</v>
      </c>
      <c r="Q2411" t="str">
        <f t="shared" si="225"/>
        <v>food</v>
      </c>
      <c r="R2411" t="str">
        <f t="shared" si="226"/>
        <v>food trucks</v>
      </c>
      <c r="S2411" s="10">
        <f t="shared" si="227"/>
        <v>42204.875868055555</v>
      </c>
      <c r="T2411" s="10">
        <f t="shared" si="228"/>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3"/>
        <v>0</v>
      </c>
      <c r="P2412" s="6">
        <f t="shared" si="224"/>
        <v>0</v>
      </c>
      <c r="Q2412" t="str">
        <f t="shared" si="225"/>
        <v>food</v>
      </c>
      <c r="R2412" t="str">
        <f t="shared" si="226"/>
        <v>food trucks</v>
      </c>
      <c r="S2412" s="10">
        <f t="shared" si="227"/>
        <v>42224.408275462964</v>
      </c>
      <c r="T2412" s="10">
        <f t="shared" si="228"/>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3"/>
        <v>6.0400000000000002E-3</v>
      </c>
      <c r="P2413" s="6">
        <f t="shared" si="224"/>
        <v>50.333333333333336</v>
      </c>
      <c r="Q2413" t="str">
        <f t="shared" si="225"/>
        <v>food</v>
      </c>
      <c r="R2413" t="str">
        <f t="shared" si="226"/>
        <v>food trucks</v>
      </c>
      <c r="S2413" s="10">
        <f t="shared" si="227"/>
        <v>42211.732430555552</v>
      </c>
      <c r="T2413" s="10">
        <f t="shared" si="228"/>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3"/>
        <v>0</v>
      </c>
      <c r="P2414" s="6">
        <f t="shared" si="224"/>
        <v>0</v>
      </c>
      <c r="Q2414" t="str">
        <f t="shared" si="225"/>
        <v>food</v>
      </c>
      <c r="R2414" t="str">
        <f t="shared" si="226"/>
        <v>food trucks</v>
      </c>
      <c r="S2414" s="10">
        <f t="shared" si="227"/>
        <v>42655.736956018518</v>
      </c>
      <c r="T2414" s="10">
        <f t="shared" si="228"/>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3"/>
        <v>8.3333333333333332E-3</v>
      </c>
      <c r="P2415" s="6">
        <f t="shared" si="224"/>
        <v>8.3333333333333339</v>
      </c>
      <c r="Q2415" t="str">
        <f t="shared" si="225"/>
        <v>food</v>
      </c>
      <c r="R2415" t="str">
        <f t="shared" si="226"/>
        <v>food trucks</v>
      </c>
      <c r="S2415" s="10">
        <f t="shared" si="227"/>
        <v>41760.10974537037</v>
      </c>
      <c r="T2415" s="10">
        <f t="shared" si="228"/>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3"/>
        <v>3.0666666666666665E-2</v>
      </c>
      <c r="P2416" s="6">
        <f t="shared" si="224"/>
        <v>35.384615384615387</v>
      </c>
      <c r="Q2416" t="str">
        <f t="shared" si="225"/>
        <v>food</v>
      </c>
      <c r="R2416" t="str">
        <f t="shared" si="226"/>
        <v>food trucks</v>
      </c>
      <c r="S2416" s="10">
        <f t="shared" si="227"/>
        <v>42198.695138888885</v>
      </c>
      <c r="T2416" s="10">
        <f t="shared" si="228"/>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3"/>
        <v>5.5833333333333334E-3</v>
      </c>
      <c r="P2417" s="6">
        <f t="shared" si="224"/>
        <v>55.833333333333336</v>
      </c>
      <c r="Q2417" t="str">
        <f t="shared" si="225"/>
        <v>food</v>
      </c>
      <c r="R2417" t="str">
        <f t="shared" si="226"/>
        <v>food trucks</v>
      </c>
      <c r="S2417" s="10">
        <f t="shared" si="227"/>
        <v>42536.862800925926</v>
      </c>
      <c r="T2417" s="10">
        <f t="shared" si="228"/>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3"/>
        <v>2.5000000000000001E-4</v>
      </c>
      <c r="P2418" s="6">
        <f t="shared" si="224"/>
        <v>5</v>
      </c>
      <c r="Q2418" t="str">
        <f t="shared" si="225"/>
        <v>food</v>
      </c>
      <c r="R2418" t="str">
        <f t="shared" si="226"/>
        <v>food trucks</v>
      </c>
      <c r="S2418" s="10">
        <f t="shared" si="227"/>
        <v>42019.737766203703</v>
      </c>
      <c r="T2418" s="10">
        <f t="shared" si="228"/>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3"/>
        <v>0</v>
      </c>
      <c r="P2419" s="6">
        <f t="shared" si="224"/>
        <v>0</v>
      </c>
      <c r="Q2419" t="str">
        <f t="shared" si="225"/>
        <v>food</v>
      </c>
      <c r="R2419" t="str">
        <f t="shared" si="226"/>
        <v>food trucks</v>
      </c>
      <c r="S2419" s="10">
        <f t="shared" si="227"/>
        <v>41831.884108796294</v>
      </c>
      <c r="T2419" s="10">
        <f t="shared" si="228"/>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3"/>
        <v>2.0000000000000001E-4</v>
      </c>
      <c r="P2420" s="6">
        <f t="shared" si="224"/>
        <v>1</v>
      </c>
      <c r="Q2420" t="str">
        <f t="shared" si="225"/>
        <v>food</v>
      </c>
      <c r="R2420" t="str">
        <f t="shared" si="226"/>
        <v>food trucks</v>
      </c>
      <c r="S2420" s="10">
        <f t="shared" si="227"/>
        <v>42027.856990740736</v>
      </c>
      <c r="T2420" s="10">
        <f t="shared" si="228"/>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3"/>
        <v>0</v>
      </c>
      <c r="P2421" s="6">
        <f t="shared" si="224"/>
        <v>0</v>
      </c>
      <c r="Q2421" t="str">
        <f t="shared" si="225"/>
        <v>food</v>
      </c>
      <c r="R2421" t="str">
        <f t="shared" si="226"/>
        <v>food trucks</v>
      </c>
      <c r="S2421" s="10">
        <f t="shared" si="227"/>
        <v>41993.738298611104</v>
      </c>
      <c r="T2421" s="10">
        <f t="shared" si="228"/>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3"/>
        <v>0.14825133372851215</v>
      </c>
      <c r="P2422" s="6">
        <f t="shared" si="224"/>
        <v>69.472222222222229</v>
      </c>
      <c r="Q2422" t="str">
        <f t="shared" si="225"/>
        <v>food</v>
      </c>
      <c r="R2422" t="str">
        <f t="shared" si="226"/>
        <v>food trucks</v>
      </c>
      <c r="S2422" s="10">
        <f t="shared" si="227"/>
        <v>41893.028877314813</v>
      </c>
      <c r="T2422" s="10">
        <f t="shared" si="228"/>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3"/>
        <v>1.6666666666666666E-4</v>
      </c>
      <c r="P2423" s="6">
        <f t="shared" si="224"/>
        <v>1</v>
      </c>
      <c r="Q2423" t="str">
        <f t="shared" si="225"/>
        <v>food</v>
      </c>
      <c r="R2423" t="str">
        <f t="shared" si="226"/>
        <v>food trucks</v>
      </c>
      <c r="S2423" s="10">
        <f t="shared" si="227"/>
        <v>42026.687453703707</v>
      </c>
      <c r="T2423" s="10">
        <f t="shared" si="228"/>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3"/>
        <v>2E-3</v>
      </c>
      <c r="P2424" s="6">
        <f t="shared" si="224"/>
        <v>1</v>
      </c>
      <c r="Q2424" t="str">
        <f t="shared" si="225"/>
        <v>food</v>
      </c>
      <c r="R2424" t="str">
        <f t="shared" si="226"/>
        <v>food trucks</v>
      </c>
      <c r="S2424" s="10">
        <f t="shared" si="227"/>
        <v>42044.724953703699</v>
      </c>
      <c r="T2424" s="10">
        <f t="shared" si="228"/>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3"/>
        <v>1.3333333333333334E-4</v>
      </c>
      <c r="P2425" s="6">
        <f t="shared" si="224"/>
        <v>8</v>
      </c>
      <c r="Q2425" t="str">
        <f t="shared" si="225"/>
        <v>food</v>
      </c>
      <c r="R2425" t="str">
        <f t="shared" si="226"/>
        <v>food trucks</v>
      </c>
      <c r="S2425" s="10">
        <f t="shared" si="227"/>
        <v>41974.704745370371</v>
      </c>
      <c r="T2425" s="10">
        <f t="shared" si="228"/>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3"/>
        <v>1.24E-2</v>
      </c>
      <c r="P2426" s="6">
        <f t="shared" si="224"/>
        <v>34.444444444444443</v>
      </c>
      <c r="Q2426" t="str">
        <f t="shared" si="225"/>
        <v>food</v>
      </c>
      <c r="R2426" t="str">
        <f t="shared" si="226"/>
        <v>food trucks</v>
      </c>
      <c r="S2426" s="10">
        <f t="shared" si="227"/>
        <v>41909.892453703702</v>
      </c>
      <c r="T2426" s="10">
        <f t="shared" si="228"/>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3"/>
        <v>2.8571428571428574E-4</v>
      </c>
      <c r="P2427" s="6">
        <f t="shared" si="224"/>
        <v>1</v>
      </c>
      <c r="Q2427" t="str">
        <f t="shared" si="225"/>
        <v>food</v>
      </c>
      <c r="R2427" t="str">
        <f t="shared" si="226"/>
        <v>food trucks</v>
      </c>
      <c r="S2427" s="10">
        <f t="shared" si="227"/>
        <v>42502.913761574076</v>
      </c>
      <c r="T2427" s="10">
        <f t="shared" si="228"/>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3"/>
        <v>0</v>
      </c>
      <c r="P2428" s="6">
        <f t="shared" si="224"/>
        <v>0</v>
      </c>
      <c r="Q2428" t="str">
        <f t="shared" si="225"/>
        <v>food</v>
      </c>
      <c r="R2428" t="str">
        <f t="shared" si="226"/>
        <v>food trucks</v>
      </c>
      <c r="S2428" s="10">
        <f t="shared" si="227"/>
        <v>42164.170046296291</v>
      </c>
      <c r="T2428" s="10">
        <f t="shared" si="228"/>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3"/>
        <v>2.0000000000000002E-5</v>
      </c>
      <c r="P2429" s="6">
        <f t="shared" si="224"/>
        <v>1</v>
      </c>
      <c r="Q2429" t="str">
        <f t="shared" si="225"/>
        <v>food</v>
      </c>
      <c r="R2429" t="str">
        <f t="shared" si="226"/>
        <v>food trucks</v>
      </c>
      <c r="S2429" s="10">
        <f t="shared" si="227"/>
        <v>42412.318668981476</v>
      </c>
      <c r="T2429" s="10">
        <f t="shared" si="228"/>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3"/>
        <v>2.8571428571428571E-5</v>
      </c>
      <c r="P2430" s="6">
        <f t="shared" si="224"/>
        <v>1</v>
      </c>
      <c r="Q2430" t="str">
        <f t="shared" si="225"/>
        <v>food</v>
      </c>
      <c r="R2430" t="str">
        <f t="shared" si="226"/>
        <v>food trucks</v>
      </c>
      <c r="S2430" s="10">
        <f t="shared" si="227"/>
        <v>42045.784155092595</v>
      </c>
      <c r="T2430" s="10">
        <f t="shared" si="228"/>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3"/>
        <v>1.4321428571428572E-2</v>
      </c>
      <c r="P2431" s="6">
        <f t="shared" si="224"/>
        <v>501.25</v>
      </c>
      <c r="Q2431" t="str">
        <f t="shared" si="225"/>
        <v>food</v>
      </c>
      <c r="R2431" t="str">
        <f t="shared" si="226"/>
        <v>food trucks</v>
      </c>
      <c r="S2431" s="10">
        <f t="shared" si="227"/>
        <v>42734.879236111112</v>
      </c>
      <c r="T2431" s="10">
        <f t="shared" si="228"/>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3"/>
        <v>7.0000000000000001E-3</v>
      </c>
      <c r="P2432" s="6">
        <f t="shared" si="224"/>
        <v>10.5</v>
      </c>
      <c r="Q2432" t="str">
        <f t="shared" si="225"/>
        <v>food</v>
      </c>
      <c r="R2432" t="str">
        <f t="shared" si="226"/>
        <v>food trucks</v>
      </c>
      <c r="S2432" s="10">
        <f t="shared" si="227"/>
        <v>42382.130833333329</v>
      </c>
      <c r="T2432" s="10">
        <f t="shared" si="228"/>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3"/>
        <v>2.0000000000000002E-5</v>
      </c>
      <c r="P2433" s="6">
        <f t="shared" si="224"/>
        <v>1</v>
      </c>
      <c r="Q2433" t="str">
        <f t="shared" si="225"/>
        <v>food</v>
      </c>
      <c r="R2433" t="str">
        <f t="shared" si="226"/>
        <v>food trucks</v>
      </c>
      <c r="S2433" s="10">
        <f t="shared" si="227"/>
        <v>42489.099687499998</v>
      </c>
      <c r="T2433" s="10">
        <f t="shared" si="228"/>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3"/>
        <v>1.4285714285714287E-4</v>
      </c>
      <c r="P2434" s="6">
        <f t="shared" si="224"/>
        <v>1</v>
      </c>
      <c r="Q2434" t="str">
        <f t="shared" si="225"/>
        <v>food</v>
      </c>
      <c r="R2434" t="str">
        <f t="shared" si="226"/>
        <v>food trucks</v>
      </c>
      <c r="S2434" s="10">
        <f t="shared" si="227"/>
        <v>42041.218715277777</v>
      </c>
      <c r="T2434" s="10">
        <f t="shared" si="228"/>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9">E2435/D2435</f>
        <v>0</v>
      </c>
      <c r="P2435" s="6">
        <f t="shared" ref="P2435:P2498" si="230">IFERROR(E2435/L2435,0)</f>
        <v>0</v>
      </c>
      <c r="Q2435" t="str">
        <f t="shared" ref="Q2435:Q2498" si="231">LEFT(N2435,SEARCH("/",N2435)-1)</f>
        <v>food</v>
      </c>
      <c r="R2435" t="str">
        <f t="shared" ref="R2435:R2498" si="232">RIGHT(N2435,LEN(N2435)-SEARCH("/",N2435))</f>
        <v>food trucks</v>
      </c>
      <c r="S2435" s="10">
        <f t="shared" ref="S2435:S2498" si="233">(((J2435/60)/60)/24+DATE(1970,1,1))</f>
        <v>42397.89980324074</v>
      </c>
      <c r="T2435" s="10">
        <f t="shared" ref="T2435:T2498" si="234">(((I2435/60)/60)/24+DATE(1970,1,1))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9"/>
        <v>1.2999999999999999E-3</v>
      </c>
      <c r="P2436" s="6">
        <f t="shared" si="230"/>
        <v>13</v>
      </c>
      <c r="Q2436" t="str">
        <f t="shared" si="231"/>
        <v>food</v>
      </c>
      <c r="R2436" t="str">
        <f t="shared" si="232"/>
        <v>food trucks</v>
      </c>
      <c r="S2436" s="10">
        <f t="shared" si="233"/>
        <v>42180.18604166666</v>
      </c>
      <c r="T2436" s="10">
        <f t="shared" si="234"/>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9"/>
        <v>4.8960000000000002E-3</v>
      </c>
      <c r="P2437" s="6">
        <f t="shared" si="230"/>
        <v>306</v>
      </c>
      <c r="Q2437" t="str">
        <f t="shared" si="231"/>
        <v>food</v>
      </c>
      <c r="R2437" t="str">
        <f t="shared" si="232"/>
        <v>food trucks</v>
      </c>
      <c r="S2437" s="10">
        <f t="shared" si="233"/>
        <v>42252.277615740735</v>
      </c>
      <c r="T2437" s="10">
        <f t="shared" si="234"/>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9"/>
        <v>3.8461538461538462E-4</v>
      </c>
      <c r="P2438" s="6">
        <f t="shared" si="230"/>
        <v>22.5</v>
      </c>
      <c r="Q2438" t="str">
        <f t="shared" si="231"/>
        <v>food</v>
      </c>
      <c r="R2438" t="str">
        <f t="shared" si="232"/>
        <v>food trucks</v>
      </c>
      <c r="S2438" s="10">
        <f t="shared" si="233"/>
        <v>42338.615393518514</v>
      </c>
      <c r="T2438" s="10">
        <f t="shared" si="234"/>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9"/>
        <v>0</v>
      </c>
      <c r="P2439" s="6">
        <f t="shared" si="230"/>
        <v>0</v>
      </c>
      <c r="Q2439" t="str">
        <f t="shared" si="231"/>
        <v>food</v>
      </c>
      <c r="R2439" t="str">
        <f t="shared" si="232"/>
        <v>food trucks</v>
      </c>
      <c r="S2439" s="10">
        <f t="shared" si="233"/>
        <v>42031.965138888889</v>
      </c>
      <c r="T2439" s="10">
        <f t="shared" si="234"/>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9"/>
        <v>3.3333333333333335E-3</v>
      </c>
      <c r="P2440" s="6">
        <f t="shared" si="230"/>
        <v>50</v>
      </c>
      <c r="Q2440" t="str">
        <f t="shared" si="231"/>
        <v>food</v>
      </c>
      <c r="R2440" t="str">
        <f t="shared" si="232"/>
        <v>food trucks</v>
      </c>
      <c r="S2440" s="10">
        <f t="shared" si="233"/>
        <v>42285.91506944444</v>
      </c>
      <c r="T2440" s="10">
        <f t="shared" si="234"/>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9"/>
        <v>0</v>
      </c>
      <c r="P2441" s="6">
        <f t="shared" si="230"/>
        <v>0</v>
      </c>
      <c r="Q2441" t="str">
        <f t="shared" si="231"/>
        <v>food</v>
      </c>
      <c r="R2441" t="str">
        <f t="shared" si="232"/>
        <v>food trucks</v>
      </c>
      <c r="S2441" s="10">
        <f t="shared" si="233"/>
        <v>42265.818622685183</v>
      </c>
      <c r="T2441" s="10">
        <f t="shared" si="234"/>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9"/>
        <v>2E-3</v>
      </c>
      <c r="P2442" s="6">
        <f t="shared" si="230"/>
        <v>5</v>
      </c>
      <c r="Q2442" t="str">
        <f t="shared" si="231"/>
        <v>food</v>
      </c>
      <c r="R2442" t="str">
        <f t="shared" si="232"/>
        <v>food trucks</v>
      </c>
      <c r="S2442" s="10">
        <f t="shared" si="233"/>
        <v>42383.899456018517</v>
      </c>
      <c r="T2442" s="10">
        <f t="shared" si="234"/>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9"/>
        <v>1.0788</v>
      </c>
      <c r="P2443" s="6">
        <f t="shared" si="230"/>
        <v>74.22935779816514</v>
      </c>
      <c r="Q2443" t="str">
        <f t="shared" si="231"/>
        <v>food</v>
      </c>
      <c r="R2443" t="str">
        <f t="shared" si="232"/>
        <v>small batch</v>
      </c>
      <c r="S2443" s="10">
        <f t="shared" si="233"/>
        <v>42187.125625000001</v>
      </c>
      <c r="T2443" s="10">
        <f t="shared" si="234"/>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9"/>
        <v>1.2594166666666666</v>
      </c>
      <c r="P2444" s="6">
        <f t="shared" si="230"/>
        <v>81.252688172043008</v>
      </c>
      <c r="Q2444" t="str">
        <f t="shared" si="231"/>
        <v>food</v>
      </c>
      <c r="R2444" t="str">
        <f t="shared" si="232"/>
        <v>small batch</v>
      </c>
      <c r="S2444" s="10">
        <f t="shared" si="233"/>
        <v>42052.666990740734</v>
      </c>
      <c r="T2444" s="10">
        <f t="shared" si="234"/>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9"/>
        <v>2.0251494999999999</v>
      </c>
      <c r="P2445" s="6">
        <f t="shared" si="230"/>
        <v>130.23469453376205</v>
      </c>
      <c r="Q2445" t="str">
        <f t="shared" si="231"/>
        <v>food</v>
      </c>
      <c r="R2445" t="str">
        <f t="shared" si="232"/>
        <v>small batch</v>
      </c>
      <c r="S2445" s="10">
        <f t="shared" si="233"/>
        <v>41836.625254629631</v>
      </c>
      <c r="T2445" s="10">
        <f t="shared" si="234"/>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9"/>
        <v>1.0860000000000001</v>
      </c>
      <c r="P2446" s="6">
        <f t="shared" si="230"/>
        <v>53.409836065573771</v>
      </c>
      <c r="Q2446" t="str">
        <f t="shared" si="231"/>
        <v>food</v>
      </c>
      <c r="R2446" t="str">
        <f t="shared" si="232"/>
        <v>small batch</v>
      </c>
      <c r="S2446" s="10">
        <f t="shared" si="233"/>
        <v>42485.754525462966</v>
      </c>
      <c r="T2446" s="10">
        <f t="shared" si="234"/>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9"/>
        <v>1.728</v>
      </c>
      <c r="P2447" s="6">
        <f t="shared" si="230"/>
        <v>75.130434782608702</v>
      </c>
      <c r="Q2447" t="str">
        <f t="shared" si="231"/>
        <v>food</v>
      </c>
      <c r="R2447" t="str">
        <f t="shared" si="232"/>
        <v>small batch</v>
      </c>
      <c r="S2447" s="10">
        <f t="shared" si="233"/>
        <v>42243.190057870372</v>
      </c>
      <c r="T2447" s="10">
        <f t="shared" si="234"/>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9"/>
        <v>1.6798</v>
      </c>
      <c r="P2448" s="6">
        <f t="shared" si="230"/>
        <v>75.666666666666671</v>
      </c>
      <c r="Q2448" t="str">
        <f t="shared" si="231"/>
        <v>food</v>
      </c>
      <c r="R2448" t="str">
        <f t="shared" si="232"/>
        <v>small batch</v>
      </c>
      <c r="S2448" s="10">
        <f t="shared" si="233"/>
        <v>42670.602673611109</v>
      </c>
      <c r="T2448" s="10">
        <f t="shared" si="234"/>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9"/>
        <v>4.2720000000000002</v>
      </c>
      <c r="P2449" s="6">
        <f t="shared" si="230"/>
        <v>31.691394658753708</v>
      </c>
      <c r="Q2449" t="str">
        <f t="shared" si="231"/>
        <v>food</v>
      </c>
      <c r="R2449" t="str">
        <f t="shared" si="232"/>
        <v>small batch</v>
      </c>
      <c r="S2449" s="10">
        <f t="shared" si="233"/>
        <v>42654.469826388886</v>
      </c>
      <c r="T2449" s="10">
        <f t="shared" si="234"/>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9"/>
        <v>1.075</v>
      </c>
      <c r="P2450" s="6">
        <f t="shared" si="230"/>
        <v>47.777777777777779</v>
      </c>
      <c r="Q2450" t="str">
        <f t="shared" si="231"/>
        <v>food</v>
      </c>
      <c r="R2450" t="str">
        <f t="shared" si="232"/>
        <v>small batch</v>
      </c>
      <c r="S2450" s="10">
        <f t="shared" si="233"/>
        <v>42607.316122685181</v>
      </c>
      <c r="T2450" s="10">
        <f t="shared" si="234"/>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9"/>
        <v>1.08</v>
      </c>
      <c r="P2451" s="6">
        <f t="shared" si="230"/>
        <v>90</v>
      </c>
      <c r="Q2451" t="str">
        <f t="shared" si="231"/>
        <v>food</v>
      </c>
      <c r="R2451" t="str">
        <f t="shared" si="232"/>
        <v>small batch</v>
      </c>
      <c r="S2451" s="10">
        <f t="shared" si="233"/>
        <v>41943.142534722225</v>
      </c>
      <c r="T2451" s="10">
        <f t="shared" si="234"/>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9"/>
        <v>1.0153353333333335</v>
      </c>
      <c r="P2452" s="6">
        <f t="shared" si="230"/>
        <v>149.31401960784314</v>
      </c>
      <c r="Q2452" t="str">
        <f t="shared" si="231"/>
        <v>food</v>
      </c>
      <c r="R2452" t="str">
        <f t="shared" si="232"/>
        <v>small batch</v>
      </c>
      <c r="S2452" s="10">
        <f t="shared" si="233"/>
        <v>41902.07240740741</v>
      </c>
      <c r="T2452" s="10">
        <f t="shared" si="234"/>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9"/>
        <v>1.1545000000000001</v>
      </c>
      <c r="P2453" s="6">
        <f t="shared" si="230"/>
        <v>62.06989247311828</v>
      </c>
      <c r="Q2453" t="str">
        <f t="shared" si="231"/>
        <v>food</v>
      </c>
      <c r="R2453" t="str">
        <f t="shared" si="232"/>
        <v>small batch</v>
      </c>
      <c r="S2453" s="10">
        <f t="shared" si="233"/>
        <v>42779.908449074079</v>
      </c>
      <c r="T2453" s="10">
        <f t="shared" si="234"/>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9"/>
        <v>1.335</v>
      </c>
      <c r="P2454" s="6">
        <f t="shared" si="230"/>
        <v>53.4</v>
      </c>
      <c r="Q2454" t="str">
        <f t="shared" si="231"/>
        <v>food</v>
      </c>
      <c r="R2454" t="str">
        <f t="shared" si="232"/>
        <v>small batch</v>
      </c>
      <c r="S2454" s="10">
        <f t="shared" si="233"/>
        <v>42338.84375</v>
      </c>
      <c r="T2454" s="10">
        <f t="shared" si="234"/>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9"/>
        <v>1.5469999999999999</v>
      </c>
      <c r="P2455" s="6">
        <f t="shared" si="230"/>
        <v>69.268656716417908</v>
      </c>
      <c r="Q2455" t="str">
        <f t="shared" si="231"/>
        <v>food</v>
      </c>
      <c r="R2455" t="str">
        <f t="shared" si="232"/>
        <v>small batch</v>
      </c>
      <c r="S2455" s="10">
        <f t="shared" si="233"/>
        <v>42738.692233796297</v>
      </c>
      <c r="T2455" s="10">
        <f t="shared" si="234"/>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9"/>
        <v>1.0084571428571429</v>
      </c>
      <c r="P2456" s="6">
        <f t="shared" si="230"/>
        <v>271.50769230769231</v>
      </c>
      <c r="Q2456" t="str">
        <f t="shared" si="231"/>
        <v>food</v>
      </c>
      <c r="R2456" t="str">
        <f t="shared" si="232"/>
        <v>small batch</v>
      </c>
      <c r="S2456" s="10">
        <f t="shared" si="233"/>
        <v>42770.201481481476</v>
      </c>
      <c r="T2456" s="10">
        <f t="shared" si="234"/>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9"/>
        <v>1.82</v>
      </c>
      <c r="P2457" s="6">
        <f t="shared" si="230"/>
        <v>34.125</v>
      </c>
      <c r="Q2457" t="str">
        <f t="shared" si="231"/>
        <v>food</v>
      </c>
      <c r="R2457" t="str">
        <f t="shared" si="232"/>
        <v>small batch</v>
      </c>
      <c r="S2457" s="10">
        <f t="shared" si="233"/>
        <v>42452.781828703708</v>
      </c>
      <c r="T2457" s="10">
        <f t="shared" si="234"/>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9"/>
        <v>1.8086666666666666</v>
      </c>
      <c r="P2458" s="6">
        <f t="shared" si="230"/>
        <v>40.492537313432834</v>
      </c>
      <c r="Q2458" t="str">
        <f t="shared" si="231"/>
        <v>food</v>
      </c>
      <c r="R2458" t="str">
        <f t="shared" si="232"/>
        <v>small batch</v>
      </c>
      <c r="S2458" s="10">
        <f t="shared" si="233"/>
        <v>42761.961099537039</v>
      </c>
      <c r="T2458" s="10">
        <f t="shared" si="234"/>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9"/>
        <v>1.0230434782608695</v>
      </c>
      <c r="P2459" s="6">
        <f t="shared" si="230"/>
        <v>189.75806451612902</v>
      </c>
      <c r="Q2459" t="str">
        <f t="shared" si="231"/>
        <v>food</v>
      </c>
      <c r="R2459" t="str">
        <f t="shared" si="232"/>
        <v>small batch</v>
      </c>
      <c r="S2459" s="10">
        <f t="shared" si="233"/>
        <v>42423.602500000001</v>
      </c>
      <c r="T2459" s="10">
        <f t="shared" si="234"/>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9"/>
        <v>1.1017999999999999</v>
      </c>
      <c r="P2460" s="6">
        <f t="shared" si="230"/>
        <v>68.862499999999997</v>
      </c>
      <c r="Q2460" t="str">
        <f t="shared" si="231"/>
        <v>food</v>
      </c>
      <c r="R2460" t="str">
        <f t="shared" si="232"/>
        <v>small batch</v>
      </c>
      <c r="S2460" s="10">
        <f t="shared" si="233"/>
        <v>42495.871736111112</v>
      </c>
      <c r="T2460" s="10">
        <f t="shared" si="234"/>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9"/>
        <v>1.0225</v>
      </c>
      <c r="P2461" s="6">
        <f t="shared" si="230"/>
        <v>108.77659574468085</v>
      </c>
      <c r="Q2461" t="str">
        <f t="shared" si="231"/>
        <v>food</v>
      </c>
      <c r="R2461" t="str">
        <f t="shared" si="232"/>
        <v>small batch</v>
      </c>
      <c r="S2461" s="10">
        <f t="shared" si="233"/>
        <v>42407.637557870374</v>
      </c>
      <c r="T2461" s="10">
        <f t="shared" si="234"/>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9"/>
        <v>1.0078823529411765</v>
      </c>
      <c r="P2462" s="6">
        <f t="shared" si="230"/>
        <v>125.98529411764706</v>
      </c>
      <c r="Q2462" t="str">
        <f t="shared" si="231"/>
        <v>food</v>
      </c>
      <c r="R2462" t="str">
        <f t="shared" si="232"/>
        <v>small batch</v>
      </c>
      <c r="S2462" s="10">
        <f t="shared" si="233"/>
        <v>42704.187118055561</v>
      </c>
      <c r="T2462" s="10">
        <f t="shared" si="234"/>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9"/>
        <v>1.038</v>
      </c>
      <c r="P2463" s="6">
        <f t="shared" si="230"/>
        <v>90.523255813953483</v>
      </c>
      <c r="Q2463" t="str">
        <f t="shared" si="231"/>
        <v>music</v>
      </c>
      <c r="R2463" t="str">
        <f t="shared" si="232"/>
        <v>indie rock</v>
      </c>
      <c r="S2463" s="10">
        <f t="shared" si="233"/>
        <v>40784.012696759259</v>
      </c>
      <c r="T2463" s="10">
        <f t="shared" si="234"/>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9"/>
        <v>1.1070833333333334</v>
      </c>
      <c r="P2464" s="6">
        <f t="shared" si="230"/>
        <v>28.880434782608695</v>
      </c>
      <c r="Q2464" t="str">
        <f t="shared" si="231"/>
        <v>music</v>
      </c>
      <c r="R2464" t="str">
        <f t="shared" si="232"/>
        <v>indie rock</v>
      </c>
      <c r="S2464" s="10">
        <f t="shared" si="233"/>
        <v>41089.186296296299</v>
      </c>
      <c r="T2464" s="10">
        <f t="shared" si="234"/>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9"/>
        <v>1.1625000000000001</v>
      </c>
      <c r="P2465" s="6">
        <f t="shared" si="230"/>
        <v>31</v>
      </c>
      <c r="Q2465" t="str">
        <f t="shared" si="231"/>
        <v>music</v>
      </c>
      <c r="R2465" t="str">
        <f t="shared" si="232"/>
        <v>indie rock</v>
      </c>
      <c r="S2465" s="10">
        <f t="shared" si="233"/>
        <v>41341.111400462964</v>
      </c>
      <c r="T2465" s="10">
        <f t="shared" si="234"/>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9"/>
        <v>1.111</v>
      </c>
      <c r="P2466" s="6">
        <f t="shared" si="230"/>
        <v>51.674418604651166</v>
      </c>
      <c r="Q2466" t="str">
        <f t="shared" si="231"/>
        <v>music</v>
      </c>
      <c r="R2466" t="str">
        <f t="shared" si="232"/>
        <v>indie rock</v>
      </c>
      <c r="S2466" s="10">
        <f t="shared" si="233"/>
        <v>42248.90042824074</v>
      </c>
      <c r="T2466" s="10">
        <f t="shared" si="234"/>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9"/>
        <v>1.8014285714285714</v>
      </c>
      <c r="P2467" s="6">
        <f t="shared" si="230"/>
        <v>26.270833333333332</v>
      </c>
      <c r="Q2467" t="str">
        <f t="shared" si="231"/>
        <v>music</v>
      </c>
      <c r="R2467" t="str">
        <f t="shared" si="232"/>
        <v>indie rock</v>
      </c>
      <c r="S2467" s="10">
        <f t="shared" si="233"/>
        <v>41145.719305555554</v>
      </c>
      <c r="T2467" s="10">
        <f t="shared" si="234"/>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9"/>
        <v>1</v>
      </c>
      <c r="P2468" s="6">
        <f t="shared" si="230"/>
        <v>48.07692307692308</v>
      </c>
      <c r="Q2468" t="str">
        <f t="shared" si="231"/>
        <v>music</v>
      </c>
      <c r="R2468" t="str">
        <f t="shared" si="232"/>
        <v>indie rock</v>
      </c>
      <c r="S2468" s="10">
        <f t="shared" si="233"/>
        <v>41373.102465277778</v>
      </c>
      <c r="T2468" s="10">
        <f t="shared" si="234"/>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9"/>
        <v>1.1850000000000001</v>
      </c>
      <c r="P2469" s="6">
        <f t="shared" si="230"/>
        <v>27.558139534883722</v>
      </c>
      <c r="Q2469" t="str">
        <f t="shared" si="231"/>
        <v>music</v>
      </c>
      <c r="R2469" t="str">
        <f t="shared" si="232"/>
        <v>indie rock</v>
      </c>
      <c r="S2469" s="10">
        <f t="shared" si="233"/>
        <v>41025.874201388891</v>
      </c>
      <c r="T2469" s="10">
        <f t="shared" si="234"/>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9"/>
        <v>1.0721700000000001</v>
      </c>
      <c r="P2470" s="6">
        <f t="shared" si="230"/>
        <v>36.97137931034483</v>
      </c>
      <c r="Q2470" t="str">
        <f t="shared" si="231"/>
        <v>music</v>
      </c>
      <c r="R2470" t="str">
        <f t="shared" si="232"/>
        <v>indie rock</v>
      </c>
      <c r="S2470" s="10">
        <f t="shared" si="233"/>
        <v>41174.154178240737</v>
      </c>
      <c r="T2470" s="10">
        <f t="shared" si="234"/>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9"/>
        <v>1.1366666666666667</v>
      </c>
      <c r="P2471" s="6">
        <f t="shared" si="230"/>
        <v>29.021276595744681</v>
      </c>
      <c r="Q2471" t="str">
        <f t="shared" si="231"/>
        <v>music</v>
      </c>
      <c r="R2471" t="str">
        <f t="shared" si="232"/>
        <v>indie rock</v>
      </c>
      <c r="S2471" s="10">
        <f t="shared" si="233"/>
        <v>40557.429733796293</v>
      </c>
      <c r="T2471" s="10">
        <f t="shared" si="234"/>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9"/>
        <v>1.0316400000000001</v>
      </c>
      <c r="P2472" s="6">
        <f t="shared" si="230"/>
        <v>28.65666666666667</v>
      </c>
      <c r="Q2472" t="str">
        <f t="shared" si="231"/>
        <v>music</v>
      </c>
      <c r="R2472" t="str">
        <f t="shared" si="232"/>
        <v>indie rock</v>
      </c>
      <c r="S2472" s="10">
        <f t="shared" si="233"/>
        <v>41023.07471064815</v>
      </c>
      <c r="T2472" s="10">
        <f t="shared" si="234"/>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9"/>
        <v>1.28</v>
      </c>
      <c r="P2473" s="6">
        <f t="shared" si="230"/>
        <v>37.647058823529413</v>
      </c>
      <c r="Q2473" t="str">
        <f t="shared" si="231"/>
        <v>music</v>
      </c>
      <c r="R2473" t="str">
        <f t="shared" si="232"/>
        <v>indie rock</v>
      </c>
      <c r="S2473" s="10">
        <f t="shared" si="233"/>
        <v>40893.992962962962</v>
      </c>
      <c r="T2473" s="10">
        <f t="shared" si="234"/>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9"/>
        <v>1.3576026666666667</v>
      </c>
      <c r="P2474" s="6">
        <f t="shared" si="230"/>
        <v>97.904038461538462</v>
      </c>
      <c r="Q2474" t="str">
        <f t="shared" si="231"/>
        <v>music</v>
      </c>
      <c r="R2474" t="str">
        <f t="shared" si="232"/>
        <v>indie rock</v>
      </c>
      <c r="S2474" s="10">
        <f t="shared" si="233"/>
        <v>40354.11550925926</v>
      </c>
      <c r="T2474" s="10">
        <f t="shared" si="234"/>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9"/>
        <v>1</v>
      </c>
      <c r="P2475" s="6">
        <f t="shared" si="230"/>
        <v>42.553191489361701</v>
      </c>
      <c r="Q2475" t="str">
        <f t="shared" si="231"/>
        <v>music</v>
      </c>
      <c r="R2475" t="str">
        <f t="shared" si="232"/>
        <v>indie rock</v>
      </c>
      <c r="S2475" s="10">
        <f t="shared" si="233"/>
        <v>41193.748483796298</v>
      </c>
      <c r="T2475" s="10">
        <f t="shared" si="234"/>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9"/>
        <v>1.0000360000000001</v>
      </c>
      <c r="P2476" s="6">
        <f t="shared" si="230"/>
        <v>131.58368421052631</v>
      </c>
      <c r="Q2476" t="str">
        <f t="shared" si="231"/>
        <v>music</v>
      </c>
      <c r="R2476" t="str">
        <f t="shared" si="232"/>
        <v>indie rock</v>
      </c>
      <c r="S2476" s="10">
        <f t="shared" si="233"/>
        <v>40417.011296296296</v>
      </c>
      <c r="T2476" s="10">
        <f t="shared" si="234"/>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9"/>
        <v>1.0471999999999999</v>
      </c>
      <c r="P2477" s="6">
        <f t="shared" si="230"/>
        <v>32.320987654320987</v>
      </c>
      <c r="Q2477" t="str">
        <f t="shared" si="231"/>
        <v>music</v>
      </c>
      <c r="R2477" t="str">
        <f t="shared" si="232"/>
        <v>indie rock</v>
      </c>
      <c r="S2477" s="10">
        <f t="shared" si="233"/>
        <v>40310.287673611114</v>
      </c>
      <c r="T2477" s="10">
        <f t="shared" si="234"/>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9"/>
        <v>1.050225</v>
      </c>
      <c r="P2478" s="6">
        <f t="shared" si="230"/>
        <v>61.103999999999999</v>
      </c>
      <c r="Q2478" t="str">
        <f t="shared" si="231"/>
        <v>music</v>
      </c>
      <c r="R2478" t="str">
        <f t="shared" si="232"/>
        <v>indie rock</v>
      </c>
      <c r="S2478" s="10">
        <f t="shared" si="233"/>
        <v>41913.328356481477</v>
      </c>
      <c r="T2478" s="10">
        <f t="shared" si="234"/>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9"/>
        <v>1.7133333333333334</v>
      </c>
      <c r="P2479" s="6">
        <f t="shared" si="230"/>
        <v>31.341463414634145</v>
      </c>
      <c r="Q2479" t="str">
        <f t="shared" si="231"/>
        <v>music</v>
      </c>
      <c r="R2479" t="str">
        <f t="shared" si="232"/>
        <v>indie rock</v>
      </c>
      <c r="S2479" s="10">
        <f t="shared" si="233"/>
        <v>41088.691493055558</v>
      </c>
      <c r="T2479" s="10">
        <f t="shared" si="234"/>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9"/>
        <v>1.2749999999999999</v>
      </c>
      <c r="P2480" s="6">
        <f t="shared" si="230"/>
        <v>129.1139240506329</v>
      </c>
      <c r="Q2480" t="str">
        <f t="shared" si="231"/>
        <v>music</v>
      </c>
      <c r="R2480" t="str">
        <f t="shared" si="232"/>
        <v>indie rock</v>
      </c>
      <c r="S2480" s="10">
        <f t="shared" si="233"/>
        <v>41257.950381944444</v>
      </c>
      <c r="T2480" s="10">
        <f t="shared" si="234"/>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9"/>
        <v>1.3344333333333334</v>
      </c>
      <c r="P2481" s="6">
        <f t="shared" si="230"/>
        <v>25.020624999999999</v>
      </c>
      <c r="Q2481" t="str">
        <f t="shared" si="231"/>
        <v>music</v>
      </c>
      <c r="R2481" t="str">
        <f t="shared" si="232"/>
        <v>indie rock</v>
      </c>
      <c r="S2481" s="10">
        <f t="shared" si="233"/>
        <v>41107.726782407408</v>
      </c>
      <c r="T2481" s="10">
        <f t="shared" si="234"/>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9"/>
        <v>1</v>
      </c>
      <c r="P2482" s="6">
        <f t="shared" si="230"/>
        <v>250</v>
      </c>
      <c r="Q2482" t="str">
        <f t="shared" si="231"/>
        <v>music</v>
      </c>
      <c r="R2482" t="str">
        <f t="shared" si="232"/>
        <v>indie rock</v>
      </c>
      <c r="S2482" s="10">
        <f t="shared" si="233"/>
        <v>42227.936157407406</v>
      </c>
      <c r="T2482" s="10">
        <f t="shared" si="234"/>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9"/>
        <v>1.1291099999999998</v>
      </c>
      <c r="P2483" s="6">
        <f t="shared" si="230"/>
        <v>47.541473684210523</v>
      </c>
      <c r="Q2483" t="str">
        <f t="shared" si="231"/>
        <v>music</v>
      </c>
      <c r="R2483" t="str">
        <f t="shared" si="232"/>
        <v>indie rock</v>
      </c>
      <c r="S2483" s="10">
        <f t="shared" si="233"/>
        <v>40999.645925925928</v>
      </c>
      <c r="T2483" s="10">
        <f t="shared" si="234"/>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9"/>
        <v>1.0009999999999999</v>
      </c>
      <c r="P2484" s="6">
        <f t="shared" si="230"/>
        <v>40.04</v>
      </c>
      <c r="Q2484" t="str">
        <f t="shared" si="231"/>
        <v>music</v>
      </c>
      <c r="R2484" t="str">
        <f t="shared" si="232"/>
        <v>indie rock</v>
      </c>
      <c r="S2484" s="10">
        <f t="shared" si="233"/>
        <v>40711.782210648147</v>
      </c>
      <c r="T2484" s="10">
        <f t="shared" si="234"/>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9"/>
        <v>1.1372727272727272</v>
      </c>
      <c r="P2485" s="6">
        <f t="shared" si="230"/>
        <v>65.84210526315789</v>
      </c>
      <c r="Q2485" t="str">
        <f t="shared" si="231"/>
        <v>music</v>
      </c>
      <c r="R2485" t="str">
        <f t="shared" si="232"/>
        <v>indie rock</v>
      </c>
      <c r="S2485" s="10">
        <f t="shared" si="233"/>
        <v>40970.750034722223</v>
      </c>
      <c r="T2485" s="10">
        <f t="shared" si="234"/>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9"/>
        <v>1.1931742857142855</v>
      </c>
      <c r="P2486" s="6">
        <f t="shared" si="230"/>
        <v>46.401222222222216</v>
      </c>
      <c r="Q2486" t="str">
        <f t="shared" si="231"/>
        <v>music</v>
      </c>
      <c r="R2486" t="str">
        <f t="shared" si="232"/>
        <v>indie rock</v>
      </c>
      <c r="S2486" s="10">
        <f t="shared" si="233"/>
        <v>40771.916701388887</v>
      </c>
      <c r="T2486" s="10">
        <f t="shared" si="234"/>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9"/>
        <v>1.0325</v>
      </c>
      <c r="P2487" s="6">
        <f t="shared" si="230"/>
        <v>50.365853658536587</v>
      </c>
      <c r="Q2487" t="str">
        <f t="shared" si="231"/>
        <v>music</v>
      </c>
      <c r="R2487" t="str">
        <f t="shared" si="232"/>
        <v>indie rock</v>
      </c>
      <c r="S2487" s="10">
        <f t="shared" si="233"/>
        <v>40793.998599537037</v>
      </c>
      <c r="T2487" s="10">
        <f t="shared" si="234"/>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9"/>
        <v>2.6566666666666667</v>
      </c>
      <c r="P2488" s="6">
        <f t="shared" si="230"/>
        <v>26.566666666666666</v>
      </c>
      <c r="Q2488" t="str">
        <f t="shared" si="231"/>
        <v>music</v>
      </c>
      <c r="R2488" t="str">
        <f t="shared" si="232"/>
        <v>indie rock</v>
      </c>
      <c r="S2488" s="10">
        <f t="shared" si="233"/>
        <v>40991.708055555559</v>
      </c>
      <c r="T2488" s="10">
        <f t="shared" si="234"/>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9"/>
        <v>1.0005066666666667</v>
      </c>
      <c r="P2489" s="6">
        <f t="shared" si="230"/>
        <v>39.493684210526318</v>
      </c>
      <c r="Q2489" t="str">
        <f t="shared" si="231"/>
        <v>music</v>
      </c>
      <c r="R2489" t="str">
        <f t="shared" si="232"/>
        <v>indie rock</v>
      </c>
      <c r="S2489" s="10">
        <f t="shared" si="233"/>
        <v>41026.083298611113</v>
      </c>
      <c r="T2489" s="10">
        <f t="shared" si="234"/>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9"/>
        <v>1.0669999999999999</v>
      </c>
      <c r="P2490" s="6">
        <f t="shared" si="230"/>
        <v>49.246153846153845</v>
      </c>
      <c r="Q2490" t="str">
        <f t="shared" si="231"/>
        <v>music</v>
      </c>
      <c r="R2490" t="str">
        <f t="shared" si="232"/>
        <v>indie rock</v>
      </c>
      <c r="S2490" s="10">
        <f t="shared" si="233"/>
        <v>40833.633194444446</v>
      </c>
      <c r="T2490" s="10">
        <f t="shared" si="234"/>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9"/>
        <v>1.3367142857142857</v>
      </c>
      <c r="P2491" s="6">
        <f t="shared" si="230"/>
        <v>62.38</v>
      </c>
      <c r="Q2491" t="str">
        <f t="shared" si="231"/>
        <v>music</v>
      </c>
      <c r="R2491" t="str">
        <f t="shared" si="232"/>
        <v>indie rock</v>
      </c>
      <c r="S2491" s="10">
        <f t="shared" si="233"/>
        <v>41373.690266203703</v>
      </c>
      <c r="T2491" s="10">
        <f t="shared" si="234"/>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9"/>
        <v>1.214</v>
      </c>
      <c r="P2492" s="6">
        <f t="shared" si="230"/>
        <v>37.9375</v>
      </c>
      <c r="Q2492" t="str">
        <f t="shared" si="231"/>
        <v>music</v>
      </c>
      <c r="R2492" t="str">
        <f t="shared" si="232"/>
        <v>indie rock</v>
      </c>
      <c r="S2492" s="10">
        <f t="shared" si="233"/>
        <v>41023.227731481478</v>
      </c>
      <c r="T2492" s="10">
        <f t="shared" si="234"/>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9"/>
        <v>1.032</v>
      </c>
      <c r="P2493" s="6">
        <f t="shared" si="230"/>
        <v>51.6</v>
      </c>
      <c r="Q2493" t="str">
        <f t="shared" si="231"/>
        <v>music</v>
      </c>
      <c r="R2493" t="str">
        <f t="shared" si="232"/>
        <v>indie rock</v>
      </c>
      <c r="S2493" s="10">
        <f t="shared" si="233"/>
        <v>40542.839282407411</v>
      </c>
      <c r="T2493" s="10">
        <f t="shared" si="234"/>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9"/>
        <v>1.25</v>
      </c>
      <c r="P2494" s="6">
        <f t="shared" si="230"/>
        <v>27.777777777777779</v>
      </c>
      <c r="Q2494" t="str">
        <f t="shared" si="231"/>
        <v>music</v>
      </c>
      <c r="R2494" t="str">
        <f t="shared" si="232"/>
        <v>indie rock</v>
      </c>
      <c r="S2494" s="10">
        <f t="shared" si="233"/>
        <v>41024.985972222225</v>
      </c>
      <c r="T2494" s="10">
        <f t="shared" si="234"/>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9"/>
        <v>1.2869999999999999</v>
      </c>
      <c r="P2495" s="6">
        <f t="shared" si="230"/>
        <v>99.382239382239376</v>
      </c>
      <c r="Q2495" t="str">
        <f t="shared" si="231"/>
        <v>music</v>
      </c>
      <c r="R2495" t="str">
        <f t="shared" si="232"/>
        <v>indie rock</v>
      </c>
      <c r="S2495" s="10">
        <f t="shared" si="233"/>
        <v>41348.168287037035</v>
      </c>
      <c r="T2495" s="10">
        <f t="shared" si="234"/>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9"/>
        <v>1.0100533333333332</v>
      </c>
      <c r="P2496" s="6">
        <f t="shared" si="230"/>
        <v>38.848205128205123</v>
      </c>
      <c r="Q2496" t="str">
        <f t="shared" si="231"/>
        <v>music</v>
      </c>
      <c r="R2496" t="str">
        <f t="shared" si="232"/>
        <v>indie rock</v>
      </c>
      <c r="S2496" s="10">
        <f t="shared" si="233"/>
        <v>41022.645185185182</v>
      </c>
      <c r="T2496" s="10">
        <f t="shared" si="234"/>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9"/>
        <v>1.2753666666666665</v>
      </c>
      <c r="P2497" s="6">
        <f t="shared" si="230"/>
        <v>45.548809523809524</v>
      </c>
      <c r="Q2497" t="str">
        <f t="shared" si="231"/>
        <v>music</v>
      </c>
      <c r="R2497" t="str">
        <f t="shared" si="232"/>
        <v>indie rock</v>
      </c>
      <c r="S2497" s="10">
        <f t="shared" si="233"/>
        <v>41036.946469907409</v>
      </c>
      <c r="T2497" s="10">
        <f t="shared" si="234"/>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9"/>
        <v>1</v>
      </c>
      <c r="P2498" s="6">
        <f t="shared" si="230"/>
        <v>600</v>
      </c>
      <c r="Q2498" t="str">
        <f t="shared" si="231"/>
        <v>music</v>
      </c>
      <c r="R2498" t="str">
        <f t="shared" si="232"/>
        <v>indie rock</v>
      </c>
      <c r="S2498" s="10">
        <f t="shared" si="233"/>
        <v>41327.996435185189</v>
      </c>
      <c r="T2498" s="10">
        <f t="shared" si="234"/>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5">E2499/D2499</f>
        <v>1.127715</v>
      </c>
      <c r="P2499" s="6">
        <f t="shared" ref="P2499:P2562" si="236">IFERROR(E2499/L2499,0)</f>
        <v>80.551071428571419</v>
      </c>
      <c r="Q2499" t="str">
        <f t="shared" ref="Q2499:Q2562" si="237">LEFT(N2499,SEARCH("/",N2499)-1)</f>
        <v>music</v>
      </c>
      <c r="R2499" t="str">
        <f t="shared" ref="R2499:R2562" si="238">RIGHT(N2499,LEN(N2499)-SEARCH("/",N2499))</f>
        <v>indie rock</v>
      </c>
      <c r="S2499" s="10">
        <f t="shared" ref="S2499:S2562" si="239">(((J2499/60)/60)/24+DATE(1970,1,1))</f>
        <v>40730.878912037035</v>
      </c>
      <c r="T2499" s="10">
        <f t="shared" ref="T2499:T2562" si="240">(((I2499/60)/60)/24+DATE(1970,1,1))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5"/>
        <v>1.056</v>
      </c>
      <c r="P2500" s="6">
        <f t="shared" si="236"/>
        <v>52.8</v>
      </c>
      <c r="Q2500" t="str">
        <f t="shared" si="237"/>
        <v>music</v>
      </c>
      <c r="R2500" t="str">
        <f t="shared" si="238"/>
        <v>indie rock</v>
      </c>
      <c r="S2500" s="10">
        <f t="shared" si="239"/>
        <v>42017.967442129629</v>
      </c>
      <c r="T2500" s="10">
        <f t="shared" si="240"/>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5"/>
        <v>2.0262500000000001</v>
      </c>
      <c r="P2501" s="6">
        <f t="shared" si="236"/>
        <v>47.676470588235297</v>
      </c>
      <c r="Q2501" t="str">
        <f t="shared" si="237"/>
        <v>music</v>
      </c>
      <c r="R2501" t="str">
        <f t="shared" si="238"/>
        <v>indie rock</v>
      </c>
      <c r="S2501" s="10">
        <f t="shared" si="239"/>
        <v>41226.648576388885</v>
      </c>
      <c r="T2501" s="10">
        <f t="shared" si="240"/>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5"/>
        <v>1.1333333333333333</v>
      </c>
      <c r="P2502" s="6">
        <f t="shared" si="236"/>
        <v>23.448275862068964</v>
      </c>
      <c r="Q2502" t="str">
        <f t="shared" si="237"/>
        <v>music</v>
      </c>
      <c r="R2502" t="str">
        <f t="shared" si="238"/>
        <v>indie rock</v>
      </c>
      <c r="S2502" s="10">
        <f t="shared" si="239"/>
        <v>41053.772858796299</v>
      </c>
      <c r="T2502" s="10">
        <f t="shared" si="240"/>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5"/>
        <v>2.5545454545454545E-2</v>
      </c>
      <c r="P2503" s="6">
        <f t="shared" si="236"/>
        <v>40.142857142857146</v>
      </c>
      <c r="Q2503" t="str">
        <f t="shared" si="237"/>
        <v>food</v>
      </c>
      <c r="R2503" t="str">
        <f t="shared" si="238"/>
        <v>restaurants</v>
      </c>
      <c r="S2503" s="10">
        <f t="shared" si="239"/>
        <v>42244.776666666665</v>
      </c>
      <c r="T2503" s="10">
        <f t="shared" si="240"/>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5"/>
        <v>7.8181818181818181E-4</v>
      </c>
      <c r="P2504" s="6">
        <f t="shared" si="236"/>
        <v>17.2</v>
      </c>
      <c r="Q2504" t="str">
        <f t="shared" si="237"/>
        <v>food</v>
      </c>
      <c r="R2504" t="str">
        <f t="shared" si="238"/>
        <v>restaurants</v>
      </c>
      <c r="S2504" s="10">
        <f t="shared" si="239"/>
        <v>41858.825439814813</v>
      </c>
      <c r="T2504" s="10">
        <f t="shared" si="240"/>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5"/>
        <v>0</v>
      </c>
      <c r="P2505" s="6">
        <f t="shared" si="236"/>
        <v>0</v>
      </c>
      <c r="Q2505" t="str">
        <f t="shared" si="237"/>
        <v>food</v>
      </c>
      <c r="R2505" t="str">
        <f t="shared" si="238"/>
        <v>restaurants</v>
      </c>
      <c r="S2505" s="10">
        <f t="shared" si="239"/>
        <v>42498.899398148147</v>
      </c>
      <c r="T2505" s="10">
        <f t="shared" si="240"/>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5"/>
        <v>0</v>
      </c>
      <c r="P2506" s="6">
        <f t="shared" si="236"/>
        <v>0</v>
      </c>
      <c r="Q2506" t="str">
        <f t="shared" si="237"/>
        <v>food</v>
      </c>
      <c r="R2506" t="str">
        <f t="shared" si="238"/>
        <v>restaurants</v>
      </c>
      <c r="S2506" s="10">
        <f t="shared" si="239"/>
        <v>41928.015439814815</v>
      </c>
      <c r="T2506" s="10">
        <f t="shared" si="240"/>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5"/>
        <v>0</v>
      </c>
      <c r="P2507" s="6">
        <f t="shared" si="236"/>
        <v>0</v>
      </c>
      <c r="Q2507" t="str">
        <f t="shared" si="237"/>
        <v>food</v>
      </c>
      <c r="R2507" t="str">
        <f t="shared" si="238"/>
        <v>restaurants</v>
      </c>
      <c r="S2507" s="10">
        <f t="shared" si="239"/>
        <v>42047.05574074074</v>
      </c>
      <c r="T2507" s="10">
        <f t="shared" si="240"/>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5"/>
        <v>6.0000000000000001E-3</v>
      </c>
      <c r="P2508" s="6">
        <f t="shared" si="236"/>
        <v>15</v>
      </c>
      <c r="Q2508" t="str">
        <f t="shared" si="237"/>
        <v>food</v>
      </c>
      <c r="R2508" t="str">
        <f t="shared" si="238"/>
        <v>restaurants</v>
      </c>
      <c r="S2508" s="10">
        <f t="shared" si="239"/>
        <v>42258.297094907408</v>
      </c>
      <c r="T2508" s="10">
        <f t="shared" si="240"/>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5"/>
        <v>0</v>
      </c>
      <c r="P2509" s="6">
        <f t="shared" si="236"/>
        <v>0</v>
      </c>
      <c r="Q2509" t="str">
        <f t="shared" si="237"/>
        <v>food</v>
      </c>
      <c r="R2509" t="str">
        <f t="shared" si="238"/>
        <v>restaurants</v>
      </c>
      <c r="S2509" s="10">
        <f t="shared" si="239"/>
        <v>42105.072962962964</v>
      </c>
      <c r="T2509" s="10">
        <f t="shared" si="240"/>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5"/>
        <v>0</v>
      </c>
      <c r="P2510" s="6">
        <f t="shared" si="236"/>
        <v>0</v>
      </c>
      <c r="Q2510" t="str">
        <f t="shared" si="237"/>
        <v>food</v>
      </c>
      <c r="R2510" t="str">
        <f t="shared" si="238"/>
        <v>restaurants</v>
      </c>
      <c r="S2510" s="10">
        <f t="shared" si="239"/>
        <v>41835.951782407406</v>
      </c>
      <c r="T2510" s="10">
        <f t="shared" si="240"/>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5"/>
        <v>1.0526315789473684E-2</v>
      </c>
      <c r="P2511" s="6">
        <f t="shared" si="236"/>
        <v>35.714285714285715</v>
      </c>
      <c r="Q2511" t="str">
        <f t="shared" si="237"/>
        <v>food</v>
      </c>
      <c r="R2511" t="str">
        <f t="shared" si="238"/>
        <v>restaurants</v>
      </c>
      <c r="S2511" s="10">
        <f t="shared" si="239"/>
        <v>42058.809594907405</v>
      </c>
      <c r="T2511" s="10">
        <f t="shared" si="240"/>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5"/>
        <v>1.5E-3</v>
      </c>
      <c r="P2512" s="6">
        <f t="shared" si="236"/>
        <v>37.5</v>
      </c>
      <c r="Q2512" t="str">
        <f t="shared" si="237"/>
        <v>food</v>
      </c>
      <c r="R2512" t="str">
        <f t="shared" si="238"/>
        <v>restaurants</v>
      </c>
      <c r="S2512" s="10">
        <f t="shared" si="239"/>
        <v>42078.997361111105</v>
      </c>
      <c r="T2512" s="10">
        <f t="shared" si="240"/>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5"/>
        <v>0</v>
      </c>
      <c r="P2513" s="6">
        <f t="shared" si="236"/>
        <v>0</v>
      </c>
      <c r="Q2513" t="str">
        <f t="shared" si="237"/>
        <v>food</v>
      </c>
      <c r="R2513" t="str">
        <f t="shared" si="238"/>
        <v>restaurants</v>
      </c>
      <c r="S2513" s="10">
        <f t="shared" si="239"/>
        <v>42371.446909722217</v>
      </c>
      <c r="T2513" s="10">
        <f t="shared" si="240"/>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5"/>
        <v>0</v>
      </c>
      <c r="P2514" s="6">
        <f t="shared" si="236"/>
        <v>0</v>
      </c>
      <c r="Q2514" t="str">
        <f t="shared" si="237"/>
        <v>food</v>
      </c>
      <c r="R2514" t="str">
        <f t="shared" si="238"/>
        <v>restaurants</v>
      </c>
      <c r="S2514" s="10">
        <f t="shared" si="239"/>
        <v>41971.876863425925</v>
      </c>
      <c r="T2514" s="10">
        <f t="shared" si="240"/>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5"/>
        <v>0</v>
      </c>
      <c r="P2515" s="6">
        <f t="shared" si="236"/>
        <v>0</v>
      </c>
      <c r="Q2515" t="str">
        <f t="shared" si="237"/>
        <v>food</v>
      </c>
      <c r="R2515" t="str">
        <f t="shared" si="238"/>
        <v>restaurants</v>
      </c>
      <c r="S2515" s="10">
        <f t="shared" si="239"/>
        <v>42732.00681712963</v>
      </c>
      <c r="T2515" s="10">
        <f t="shared" si="240"/>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5"/>
        <v>1.7500000000000002E-2</v>
      </c>
      <c r="P2516" s="6">
        <f t="shared" si="236"/>
        <v>52.5</v>
      </c>
      <c r="Q2516" t="str">
        <f t="shared" si="237"/>
        <v>food</v>
      </c>
      <c r="R2516" t="str">
        <f t="shared" si="238"/>
        <v>restaurants</v>
      </c>
      <c r="S2516" s="10">
        <f t="shared" si="239"/>
        <v>41854.389780092592</v>
      </c>
      <c r="T2516" s="10">
        <f t="shared" si="240"/>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5"/>
        <v>0.186</v>
      </c>
      <c r="P2517" s="6">
        <f t="shared" si="236"/>
        <v>77.5</v>
      </c>
      <c r="Q2517" t="str">
        <f t="shared" si="237"/>
        <v>food</v>
      </c>
      <c r="R2517" t="str">
        <f t="shared" si="238"/>
        <v>restaurants</v>
      </c>
      <c r="S2517" s="10">
        <f t="shared" si="239"/>
        <v>42027.839733796296</v>
      </c>
      <c r="T2517" s="10">
        <f t="shared" si="240"/>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5"/>
        <v>0</v>
      </c>
      <c r="P2518" s="6">
        <f t="shared" si="236"/>
        <v>0</v>
      </c>
      <c r="Q2518" t="str">
        <f t="shared" si="237"/>
        <v>food</v>
      </c>
      <c r="R2518" t="str">
        <f t="shared" si="238"/>
        <v>restaurants</v>
      </c>
      <c r="S2518" s="10">
        <f t="shared" si="239"/>
        <v>41942.653379629628</v>
      </c>
      <c r="T2518" s="10">
        <f t="shared" si="240"/>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5"/>
        <v>9.8166666666666666E-2</v>
      </c>
      <c r="P2519" s="6">
        <f t="shared" si="236"/>
        <v>53.545454545454547</v>
      </c>
      <c r="Q2519" t="str">
        <f t="shared" si="237"/>
        <v>food</v>
      </c>
      <c r="R2519" t="str">
        <f t="shared" si="238"/>
        <v>restaurants</v>
      </c>
      <c r="S2519" s="10">
        <f t="shared" si="239"/>
        <v>42052.802430555559</v>
      </c>
      <c r="T2519" s="10">
        <f t="shared" si="240"/>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5"/>
        <v>0</v>
      </c>
      <c r="P2520" s="6">
        <f t="shared" si="236"/>
        <v>0</v>
      </c>
      <c r="Q2520" t="str">
        <f t="shared" si="237"/>
        <v>food</v>
      </c>
      <c r="R2520" t="str">
        <f t="shared" si="238"/>
        <v>restaurants</v>
      </c>
      <c r="S2520" s="10">
        <f t="shared" si="239"/>
        <v>41926.680879629632</v>
      </c>
      <c r="T2520" s="10">
        <f t="shared" si="240"/>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5"/>
        <v>4.3333333333333331E-4</v>
      </c>
      <c r="P2521" s="6">
        <f t="shared" si="236"/>
        <v>16.25</v>
      </c>
      <c r="Q2521" t="str">
        <f t="shared" si="237"/>
        <v>food</v>
      </c>
      <c r="R2521" t="str">
        <f t="shared" si="238"/>
        <v>restaurants</v>
      </c>
      <c r="S2521" s="10">
        <f t="shared" si="239"/>
        <v>41809.155138888891</v>
      </c>
      <c r="T2521" s="10">
        <f t="shared" si="240"/>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5"/>
        <v>0</v>
      </c>
      <c r="P2522" s="6">
        <f t="shared" si="236"/>
        <v>0</v>
      </c>
      <c r="Q2522" t="str">
        <f t="shared" si="237"/>
        <v>food</v>
      </c>
      <c r="R2522" t="str">
        <f t="shared" si="238"/>
        <v>restaurants</v>
      </c>
      <c r="S2522" s="10">
        <f t="shared" si="239"/>
        <v>42612.600520833337</v>
      </c>
      <c r="T2522" s="10">
        <f t="shared" si="240"/>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5"/>
        <v>1.0948792000000001</v>
      </c>
      <c r="P2523" s="6">
        <f t="shared" si="236"/>
        <v>103.68174242424243</v>
      </c>
      <c r="Q2523" t="str">
        <f t="shared" si="237"/>
        <v>music</v>
      </c>
      <c r="R2523" t="str">
        <f t="shared" si="238"/>
        <v>classical music</v>
      </c>
      <c r="S2523" s="10">
        <f t="shared" si="239"/>
        <v>42269.967835648145</v>
      </c>
      <c r="T2523" s="10">
        <f t="shared" si="240"/>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5"/>
        <v>1</v>
      </c>
      <c r="P2524" s="6">
        <f t="shared" si="236"/>
        <v>185.18518518518519</v>
      </c>
      <c r="Q2524" t="str">
        <f t="shared" si="237"/>
        <v>music</v>
      </c>
      <c r="R2524" t="str">
        <f t="shared" si="238"/>
        <v>classical music</v>
      </c>
      <c r="S2524" s="10">
        <f t="shared" si="239"/>
        <v>42460.573611111111</v>
      </c>
      <c r="T2524" s="10">
        <f t="shared" si="240"/>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5"/>
        <v>1.5644444444444445</v>
      </c>
      <c r="P2525" s="6">
        <f t="shared" si="236"/>
        <v>54.153846153846153</v>
      </c>
      <c r="Q2525" t="str">
        <f t="shared" si="237"/>
        <v>music</v>
      </c>
      <c r="R2525" t="str">
        <f t="shared" si="238"/>
        <v>classical music</v>
      </c>
      <c r="S2525" s="10">
        <f t="shared" si="239"/>
        <v>41930.975601851853</v>
      </c>
      <c r="T2525" s="10">
        <f t="shared" si="240"/>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5"/>
        <v>1.016</v>
      </c>
      <c r="P2526" s="6">
        <f t="shared" si="236"/>
        <v>177.2093023255814</v>
      </c>
      <c r="Q2526" t="str">
        <f t="shared" si="237"/>
        <v>music</v>
      </c>
      <c r="R2526" t="str">
        <f t="shared" si="238"/>
        <v>classical music</v>
      </c>
      <c r="S2526" s="10">
        <f t="shared" si="239"/>
        <v>41961.807372685187</v>
      </c>
      <c r="T2526" s="10">
        <f t="shared" si="240"/>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5"/>
        <v>1.00325</v>
      </c>
      <c r="P2527" s="6">
        <f t="shared" si="236"/>
        <v>100.325</v>
      </c>
      <c r="Q2527" t="str">
        <f t="shared" si="237"/>
        <v>music</v>
      </c>
      <c r="R2527" t="str">
        <f t="shared" si="238"/>
        <v>classical music</v>
      </c>
      <c r="S2527" s="10">
        <f t="shared" si="239"/>
        <v>41058.844571759262</v>
      </c>
      <c r="T2527" s="10">
        <f t="shared" si="240"/>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5"/>
        <v>1.1294999999999999</v>
      </c>
      <c r="P2528" s="6">
        <f t="shared" si="236"/>
        <v>136.90909090909091</v>
      </c>
      <c r="Q2528" t="str">
        <f t="shared" si="237"/>
        <v>music</v>
      </c>
      <c r="R2528" t="str">
        <f t="shared" si="238"/>
        <v>classical music</v>
      </c>
      <c r="S2528" s="10">
        <f t="shared" si="239"/>
        <v>41953.091134259259</v>
      </c>
      <c r="T2528" s="10">
        <f t="shared" si="240"/>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5"/>
        <v>1.02125</v>
      </c>
      <c r="P2529" s="6">
        <f t="shared" si="236"/>
        <v>57.535211267605632</v>
      </c>
      <c r="Q2529" t="str">
        <f t="shared" si="237"/>
        <v>music</v>
      </c>
      <c r="R2529" t="str">
        <f t="shared" si="238"/>
        <v>classical music</v>
      </c>
      <c r="S2529" s="10">
        <f t="shared" si="239"/>
        <v>41546.75105324074</v>
      </c>
      <c r="T2529" s="10">
        <f t="shared" si="240"/>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5"/>
        <v>1.0724974999999999</v>
      </c>
      <c r="P2530" s="6">
        <f t="shared" si="236"/>
        <v>52.962839506172834</v>
      </c>
      <c r="Q2530" t="str">
        <f t="shared" si="237"/>
        <v>music</v>
      </c>
      <c r="R2530" t="str">
        <f t="shared" si="238"/>
        <v>classical music</v>
      </c>
      <c r="S2530" s="10">
        <f t="shared" si="239"/>
        <v>42217.834525462968</v>
      </c>
      <c r="T2530" s="10">
        <f t="shared" si="240"/>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5"/>
        <v>1.0428333333333333</v>
      </c>
      <c r="P2531" s="6">
        <f t="shared" si="236"/>
        <v>82.328947368421055</v>
      </c>
      <c r="Q2531" t="str">
        <f t="shared" si="237"/>
        <v>music</v>
      </c>
      <c r="R2531" t="str">
        <f t="shared" si="238"/>
        <v>classical music</v>
      </c>
      <c r="S2531" s="10">
        <f t="shared" si="239"/>
        <v>40948.080729166664</v>
      </c>
      <c r="T2531" s="10">
        <f t="shared" si="240"/>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5"/>
        <v>1</v>
      </c>
      <c r="P2532" s="6">
        <f t="shared" si="236"/>
        <v>135.41666666666666</v>
      </c>
      <c r="Q2532" t="str">
        <f t="shared" si="237"/>
        <v>music</v>
      </c>
      <c r="R2532" t="str">
        <f t="shared" si="238"/>
        <v>classical music</v>
      </c>
      <c r="S2532" s="10">
        <f t="shared" si="239"/>
        <v>42081.864641203705</v>
      </c>
      <c r="T2532" s="10">
        <f t="shared" si="240"/>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5"/>
        <v>1.004</v>
      </c>
      <c r="P2533" s="6">
        <f t="shared" si="236"/>
        <v>74.06557377049181</v>
      </c>
      <c r="Q2533" t="str">
        <f t="shared" si="237"/>
        <v>music</v>
      </c>
      <c r="R2533" t="str">
        <f t="shared" si="238"/>
        <v>classical music</v>
      </c>
      <c r="S2533" s="10">
        <f t="shared" si="239"/>
        <v>42208.680023148147</v>
      </c>
      <c r="T2533" s="10">
        <f t="shared" si="240"/>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5"/>
        <v>1.26125</v>
      </c>
      <c r="P2534" s="6">
        <f t="shared" si="236"/>
        <v>84.083333333333329</v>
      </c>
      <c r="Q2534" t="str">
        <f t="shared" si="237"/>
        <v>music</v>
      </c>
      <c r="R2534" t="str">
        <f t="shared" si="238"/>
        <v>classical music</v>
      </c>
      <c r="S2534" s="10">
        <f t="shared" si="239"/>
        <v>41107.849143518521</v>
      </c>
      <c r="T2534" s="10">
        <f t="shared" si="240"/>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5"/>
        <v>1.1066666666666667</v>
      </c>
      <c r="P2535" s="6">
        <f t="shared" si="236"/>
        <v>61.029411764705884</v>
      </c>
      <c r="Q2535" t="str">
        <f t="shared" si="237"/>
        <v>music</v>
      </c>
      <c r="R2535" t="str">
        <f t="shared" si="238"/>
        <v>classical music</v>
      </c>
      <c r="S2535" s="10">
        <f t="shared" si="239"/>
        <v>41304.751284722224</v>
      </c>
      <c r="T2535" s="10">
        <f t="shared" si="240"/>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5"/>
        <v>1.05</v>
      </c>
      <c r="P2536" s="6">
        <f t="shared" si="236"/>
        <v>150</v>
      </c>
      <c r="Q2536" t="str">
        <f t="shared" si="237"/>
        <v>music</v>
      </c>
      <c r="R2536" t="str">
        <f t="shared" si="238"/>
        <v>classical music</v>
      </c>
      <c r="S2536" s="10">
        <f t="shared" si="239"/>
        <v>40127.700370370374</v>
      </c>
      <c r="T2536" s="10">
        <f t="shared" si="240"/>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5"/>
        <v>1.03775</v>
      </c>
      <c r="P2537" s="6">
        <f t="shared" si="236"/>
        <v>266.08974358974359</v>
      </c>
      <c r="Q2537" t="str">
        <f t="shared" si="237"/>
        <v>music</v>
      </c>
      <c r="R2537" t="str">
        <f t="shared" si="238"/>
        <v>classical music</v>
      </c>
      <c r="S2537" s="10">
        <f t="shared" si="239"/>
        <v>41943.791030092594</v>
      </c>
      <c r="T2537" s="10">
        <f t="shared" si="240"/>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5"/>
        <v>1.1599999999999999</v>
      </c>
      <c r="P2538" s="6">
        <f t="shared" si="236"/>
        <v>7.25</v>
      </c>
      <c r="Q2538" t="str">
        <f t="shared" si="237"/>
        <v>music</v>
      </c>
      <c r="R2538" t="str">
        <f t="shared" si="238"/>
        <v>classical music</v>
      </c>
      <c r="S2538" s="10">
        <f t="shared" si="239"/>
        <v>41464.106087962966</v>
      </c>
      <c r="T2538" s="10">
        <f t="shared" si="240"/>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5"/>
        <v>1.1000000000000001</v>
      </c>
      <c r="P2539" s="6">
        <f t="shared" si="236"/>
        <v>100</v>
      </c>
      <c r="Q2539" t="str">
        <f t="shared" si="237"/>
        <v>music</v>
      </c>
      <c r="R2539" t="str">
        <f t="shared" si="238"/>
        <v>classical music</v>
      </c>
      <c r="S2539" s="10">
        <f t="shared" si="239"/>
        <v>40696.648784722223</v>
      </c>
      <c r="T2539" s="10">
        <f t="shared" si="240"/>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5"/>
        <v>1.130176111111111</v>
      </c>
      <c r="P2540" s="6">
        <f t="shared" si="236"/>
        <v>109.96308108108107</v>
      </c>
      <c r="Q2540" t="str">
        <f t="shared" si="237"/>
        <v>music</v>
      </c>
      <c r="R2540" t="str">
        <f t="shared" si="238"/>
        <v>classical music</v>
      </c>
      <c r="S2540" s="10">
        <f t="shared" si="239"/>
        <v>41298.509965277779</v>
      </c>
      <c r="T2540" s="10">
        <f t="shared" si="240"/>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5"/>
        <v>1.0024999999999999</v>
      </c>
      <c r="P2541" s="6">
        <f t="shared" si="236"/>
        <v>169.91525423728814</v>
      </c>
      <c r="Q2541" t="str">
        <f t="shared" si="237"/>
        <v>music</v>
      </c>
      <c r="R2541" t="str">
        <f t="shared" si="238"/>
        <v>classical music</v>
      </c>
      <c r="S2541" s="10">
        <f t="shared" si="239"/>
        <v>41977.902222222227</v>
      </c>
      <c r="T2541" s="10">
        <f t="shared" si="240"/>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5"/>
        <v>1.034</v>
      </c>
      <c r="P2542" s="6">
        <f t="shared" si="236"/>
        <v>95.740740740740748</v>
      </c>
      <c r="Q2542" t="str">
        <f t="shared" si="237"/>
        <v>music</v>
      </c>
      <c r="R2542" t="str">
        <f t="shared" si="238"/>
        <v>classical music</v>
      </c>
      <c r="S2542" s="10">
        <f t="shared" si="239"/>
        <v>40785.675011574072</v>
      </c>
      <c r="T2542" s="10">
        <f t="shared" si="240"/>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5"/>
        <v>1.0702857142857143</v>
      </c>
      <c r="P2543" s="6">
        <f t="shared" si="236"/>
        <v>59.460317460317462</v>
      </c>
      <c r="Q2543" t="str">
        <f t="shared" si="237"/>
        <v>music</v>
      </c>
      <c r="R2543" t="str">
        <f t="shared" si="238"/>
        <v>classical music</v>
      </c>
      <c r="S2543" s="10">
        <f t="shared" si="239"/>
        <v>41483.449282407404</v>
      </c>
      <c r="T2543" s="10">
        <f t="shared" si="240"/>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5"/>
        <v>1.0357142857142858</v>
      </c>
      <c r="P2544" s="6">
        <f t="shared" si="236"/>
        <v>55.769230769230766</v>
      </c>
      <c r="Q2544" t="str">
        <f t="shared" si="237"/>
        <v>music</v>
      </c>
      <c r="R2544" t="str">
        <f t="shared" si="238"/>
        <v>classical music</v>
      </c>
      <c r="S2544" s="10">
        <f t="shared" si="239"/>
        <v>41509.426585648151</v>
      </c>
      <c r="T2544" s="10">
        <f t="shared" si="240"/>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5"/>
        <v>1.5640000000000001</v>
      </c>
      <c r="P2545" s="6">
        <f t="shared" si="236"/>
        <v>30.076923076923077</v>
      </c>
      <c r="Q2545" t="str">
        <f t="shared" si="237"/>
        <v>music</v>
      </c>
      <c r="R2545" t="str">
        <f t="shared" si="238"/>
        <v>classical music</v>
      </c>
      <c r="S2545" s="10">
        <f t="shared" si="239"/>
        <v>40514.107615740737</v>
      </c>
      <c r="T2545" s="10">
        <f t="shared" si="240"/>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5"/>
        <v>1.0082</v>
      </c>
      <c r="P2546" s="6">
        <f t="shared" si="236"/>
        <v>88.438596491228068</v>
      </c>
      <c r="Q2546" t="str">
        <f t="shared" si="237"/>
        <v>music</v>
      </c>
      <c r="R2546" t="str">
        <f t="shared" si="238"/>
        <v>classical music</v>
      </c>
      <c r="S2546" s="10">
        <f t="shared" si="239"/>
        <v>41068.520474537036</v>
      </c>
      <c r="T2546" s="10">
        <f t="shared" si="240"/>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5"/>
        <v>1.9530000000000001</v>
      </c>
      <c r="P2547" s="6">
        <f t="shared" si="236"/>
        <v>64.032786885245898</v>
      </c>
      <c r="Q2547" t="str">
        <f t="shared" si="237"/>
        <v>music</v>
      </c>
      <c r="R2547" t="str">
        <f t="shared" si="238"/>
        <v>classical music</v>
      </c>
      <c r="S2547" s="10">
        <f t="shared" si="239"/>
        <v>42027.13817129629</v>
      </c>
      <c r="T2547" s="10">
        <f t="shared" si="240"/>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5"/>
        <v>1.1171428571428572</v>
      </c>
      <c r="P2548" s="6">
        <f t="shared" si="236"/>
        <v>60.153846153846153</v>
      </c>
      <c r="Q2548" t="str">
        <f t="shared" si="237"/>
        <v>music</v>
      </c>
      <c r="R2548" t="str">
        <f t="shared" si="238"/>
        <v>classical music</v>
      </c>
      <c r="S2548" s="10">
        <f t="shared" si="239"/>
        <v>41524.858553240738</v>
      </c>
      <c r="T2548" s="10">
        <f t="shared" si="240"/>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5"/>
        <v>1.1985454545454546</v>
      </c>
      <c r="P2549" s="6">
        <f t="shared" si="236"/>
        <v>49.194029850746269</v>
      </c>
      <c r="Q2549" t="str">
        <f t="shared" si="237"/>
        <v>music</v>
      </c>
      <c r="R2549" t="str">
        <f t="shared" si="238"/>
        <v>classical music</v>
      </c>
      <c r="S2549" s="10">
        <f t="shared" si="239"/>
        <v>40973.773182870369</v>
      </c>
      <c r="T2549" s="10">
        <f t="shared" si="240"/>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5"/>
        <v>1.0185</v>
      </c>
      <c r="P2550" s="6">
        <f t="shared" si="236"/>
        <v>165.16216216216216</v>
      </c>
      <c r="Q2550" t="str">
        <f t="shared" si="237"/>
        <v>music</v>
      </c>
      <c r="R2550" t="str">
        <f t="shared" si="238"/>
        <v>classical music</v>
      </c>
      <c r="S2550" s="10">
        <f t="shared" si="239"/>
        <v>42618.625428240746</v>
      </c>
      <c r="T2550" s="10">
        <f t="shared" si="240"/>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5"/>
        <v>1.0280254777070064</v>
      </c>
      <c r="P2551" s="6">
        <f t="shared" si="236"/>
        <v>43.621621621621621</v>
      </c>
      <c r="Q2551" t="str">
        <f t="shared" si="237"/>
        <v>music</v>
      </c>
      <c r="R2551" t="str">
        <f t="shared" si="238"/>
        <v>classical music</v>
      </c>
      <c r="S2551" s="10">
        <f t="shared" si="239"/>
        <v>41390.757754629631</v>
      </c>
      <c r="T2551" s="10">
        <f t="shared" si="240"/>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5"/>
        <v>1.0084615384615385</v>
      </c>
      <c r="P2552" s="6">
        <f t="shared" si="236"/>
        <v>43.7</v>
      </c>
      <c r="Q2552" t="str">
        <f t="shared" si="237"/>
        <v>music</v>
      </c>
      <c r="R2552" t="str">
        <f t="shared" si="238"/>
        <v>classical music</v>
      </c>
      <c r="S2552" s="10">
        <f t="shared" si="239"/>
        <v>42228.634328703702</v>
      </c>
      <c r="T2552" s="10">
        <f t="shared" si="240"/>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5"/>
        <v>1.0273469387755103</v>
      </c>
      <c r="P2553" s="6">
        <f t="shared" si="236"/>
        <v>67.419642857142861</v>
      </c>
      <c r="Q2553" t="str">
        <f t="shared" si="237"/>
        <v>music</v>
      </c>
      <c r="R2553" t="str">
        <f t="shared" si="238"/>
        <v>classical music</v>
      </c>
      <c r="S2553" s="10">
        <f t="shared" si="239"/>
        <v>40961.252141203702</v>
      </c>
      <c r="T2553" s="10">
        <f t="shared" si="240"/>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5"/>
        <v>1.0649999999999999</v>
      </c>
      <c r="P2554" s="6">
        <f t="shared" si="236"/>
        <v>177.5</v>
      </c>
      <c r="Q2554" t="str">
        <f t="shared" si="237"/>
        <v>music</v>
      </c>
      <c r="R2554" t="str">
        <f t="shared" si="238"/>
        <v>classical music</v>
      </c>
      <c r="S2554" s="10">
        <f t="shared" si="239"/>
        <v>42769.809965277775</v>
      </c>
      <c r="T2554" s="10">
        <f t="shared" si="240"/>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5"/>
        <v>1.5553333333333332</v>
      </c>
      <c r="P2555" s="6">
        <f t="shared" si="236"/>
        <v>38.883333333333333</v>
      </c>
      <c r="Q2555" t="str">
        <f t="shared" si="237"/>
        <v>music</v>
      </c>
      <c r="R2555" t="str">
        <f t="shared" si="238"/>
        <v>classical music</v>
      </c>
      <c r="S2555" s="10">
        <f t="shared" si="239"/>
        <v>41113.199155092596</v>
      </c>
      <c r="T2555" s="10">
        <f t="shared" si="240"/>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5"/>
        <v>1.228</v>
      </c>
      <c r="P2556" s="6">
        <f t="shared" si="236"/>
        <v>54.985074626865675</v>
      </c>
      <c r="Q2556" t="str">
        <f t="shared" si="237"/>
        <v>music</v>
      </c>
      <c r="R2556" t="str">
        <f t="shared" si="238"/>
        <v>classical music</v>
      </c>
      <c r="S2556" s="10">
        <f t="shared" si="239"/>
        <v>42125.078275462962</v>
      </c>
      <c r="T2556" s="10">
        <f t="shared" si="240"/>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5"/>
        <v>1.0734999999999999</v>
      </c>
      <c r="P2557" s="6">
        <f t="shared" si="236"/>
        <v>61.342857142857142</v>
      </c>
      <c r="Q2557" t="str">
        <f t="shared" si="237"/>
        <v>music</v>
      </c>
      <c r="R2557" t="str">
        <f t="shared" si="238"/>
        <v>classical music</v>
      </c>
      <c r="S2557" s="10">
        <f t="shared" si="239"/>
        <v>41026.655011574076</v>
      </c>
      <c r="T2557" s="10">
        <f t="shared" si="240"/>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5"/>
        <v>1.0550335570469798</v>
      </c>
      <c r="P2558" s="6">
        <f t="shared" si="236"/>
        <v>23.117647058823529</v>
      </c>
      <c r="Q2558" t="str">
        <f t="shared" si="237"/>
        <v>music</v>
      </c>
      <c r="R2558" t="str">
        <f t="shared" si="238"/>
        <v>classical music</v>
      </c>
      <c r="S2558" s="10">
        <f t="shared" si="239"/>
        <v>41222.991400462961</v>
      </c>
      <c r="T2558" s="10">
        <f t="shared" si="240"/>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5"/>
        <v>1.1844444444444444</v>
      </c>
      <c r="P2559" s="6">
        <f t="shared" si="236"/>
        <v>29.611111111111111</v>
      </c>
      <c r="Q2559" t="str">
        <f t="shared" si="237"/>
        <v>music</v>
      </c>
      <c r="R2559" t="str">
        <f t="shared" si="238"/>
        <v>classical music</v>
      </c>
      <c r="S2559" s="10">
        <f t="shared" si="239"/>
        <v>41744.745208333334</v>
      </c>
      <c r="T2559" s="10">
        <f t="shared" si="240"/>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5"/>
        <v>1.0888</v>
      </c>
      <c r="P2560" s="6">
        <f t="shared" si="236"/>
        <v>75.611111111111114</v>
      </c>
      <c r="Q2560" t="str">
        <f t="shared" si="237"/>
        <v>music</v>
      </c>
      <c r="R2560" t="str">
        <f t="shared" si="238"/>
        <v>classical music</v>
      </c>
      <c r="S2560" s="10">
        <f t="shared" si="239"/>
        <v>42093.860023148154</v>
      </c>
      <c r="T2560" s="10">
        <f t="shared" si="240"/>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5"/>
        <v>1.1125</v>
      </c>
      <c r="P2561" s="6">
        <f t="shared" si="236"/>
        <v>35.6</v>
      </c>
      <c r="Q2561" t="str">
        <f t="shared" si="237"/>
        <v>music</v>
      </c>
      <c r="R2561" t="str">
        <f t="shared" si="238"/>
        <v>classical music</v>
      </c>
      <c r="S2561" s="10">
        <f t="shared" si="239"/>
        <v>40829.873657407406</v>
      </c>
      <c r="T2561" s="10">
        <f t="shared" si="240"/>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5"/>
        <v>1.0009999999999999</v>
      </c>
      <c r="P2562" s="6">
        <f t="shared" si="236"/>
        <v>143</v>
      </c>
      <c r="Q2562" t="str">
        <f t="shared" si="237"/>
        <v>music</v>
      </c>
      <c r="R2562" t="str">
        <f t="shared" si="238"/>
        <v>classical music</v>
      </c>
      <c r="S2562" s="10">
        <f t="shared" si="239"/>
        <v>42039.951087962967</v>
      </c>
      <c r="T2562" s="10">
        <f t="shared" si="240"/>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1">E2563/D2563</f>
        <v>0</v>
      </c>
      <c r="P2563" s="6">
        <f t="shared" ref="P2563:P2626" si="242">IFERROR(E2563/L2563,0)</f>
        <v>0</v>
      </c>
      <c r="Q2563" t="str">
        <f t="shared" ref="Q2563:Q2626" si="243">LEFT(N2563,SEARCH("/",N2563)-1)</f>
        <v>food</v>
      </c>
      <c r="R2563" t="str">
        <f t="shared" ref="R2563:R2626" si="244">RIGHT(N2563,LEN(N2563)-SEARCH("/",N2563))</f>
        <v>food trucks</v>
      </c>
      <c r="S2563" s="10">
        <f t="shared" ref="S2563:S2626" si="245">(((J2563/60)/60)/24+DATE(1970,1,1))</f>
        <v>42260.528807870374</v>
      </c>
      <c r="T2563" s="10">
        <f t="shared" ref="T2563:T2626" si="246">(((I2563/60)/60)/24+DATE(1970,1,1))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1"/>
        <v>7.4999999999999997E-3</v>
      </c>
      <c r="P2564" s="6">
        <f t="shared" si="242"/>
        <v>25</v>
      </c>
      <c r="Q2564" t="str">
        <f t="shared" si="243"/>
        <v>food</v>
      </c>
      <c r="R2564" t="str">
        <f t="shared" si="244"/>
        <v>food trucks</v>
      </c>
      <c r="S2564" s="10">
        <f t="shared" si="245"/>
        <v>42594.524756944447</v>
      </c>
      <c r="T2564" s="10">
        <f t="shared" si="246"/>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1"/>
        <v>0</v>
      </c>
      <c r="P2565" s="6">
        <f t="shared" si="242"/>
        <v>0</v>
      </c>
      <c r="Q2565" t="str">
        <f t="shared" si="243"/>
        <v>food</v>
      </c>
      <c r="R2565" t="str">
        <f t="shared" si="244"/>
        <v>food trucks</v>
      </c>
      <c r="S2565" s="10">
        <f t="shared" si="245"/>
        <v>42155.139479166668</v>
      </c>
      <c r="T2565" s="10">
        <f t="shared" si="246"/>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1"/>
        <v>0</v>
      </c>
      <c r="P2566" s="6">
        <f t="shared" si="242"/>
        <v>0</v>
      </c>
      <c r="Q2566" t="str">
        <f t="shared" si="243"/>
        <v>food</v>
      </c>
      <c r="R2566" t="str">
        <f t="shared" si="244"/>
        <v>food trucks</v>
      </c>
      <c r="S2566" s="10">
        <f t="shared" si="245"/>
        <v>41822.040497685186</v>
      </c>
      <c r="T2566" s="10">
        <f t="shared" si="246"/>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1"/>
        <v>0.01</v>
      </c>
      <c r="P2567" s="6">
        <f t="shared" si="242"/>
        <v>100</v>
      </c>
      <c r="Q2567" t="str">
        <f t="shared" si="243"/>
        <v>food</v>
      </c>
      <c r="R2567" t="str">
        <f t="shared" si="244"/>
        <v>food trucks</v>
      </c>
      <c r="S2567" s="10">
        <f t="shared" si="245"/>
        <v>42440.650335648148</v>
      </c>
      <c r="T2567" s="10">
        <f t="shared" si="246"/>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1"/>
        <v>0</v>
      </c>
      <c r="P2568" s="6">
        <f t="shared" si="242"/>
        <v>0</v>
      </c>
      <c r="Q2568" t="str">
        <f t="shared" si="243"/>
        <v>food</v>
      </c>
      <c r="R2568" t="str">
        <f t="shared" si="244"/>
        <v>food trucks</v>
      </c>
      <c r="S2568" s="10">
        <f t="shared" si="245"/>
        <v>41842.980879629627</v>
      </c>
      <c r="T2568" s="10">
        <f t="shared" si="246"/>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1"/>
        <v>2.6666666666666666E-3</v>
      </c>
      <c r="P2569" s="6">
        <f t="shared" si="242"/>
        <v>60</v>
      </c>
      <c r="Q2569" t="str">
        <f t="shared" si="243"/>
        <v>food</v>
      </c>
      <c r="R2569" t="str">
        <f t="shared" si="244"/>
        <v>food trucks</v>
      </c>
      <c r="S2569" s="10">
        <f t="shared" si="245"/>
        <v>42087.878912037035</v>
      </c>
      <c r="T2569" s="10">
        <f t="shared" si="246"/>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1"/>
        <v>5.0000000000000001E-3</v>
      </c>
      <c r="P2570" s="6">
        <f t="shared" si="242"/>
        <v>50</v>
      </c>
      <c r="Q2570" t="str">
        <f t="shared" si="243"/>
        <v>food</v>
      </c>
      <c r="R2570" t="str">
        <f t="shared" si="244"/>
        <v>food trucks</v>
      </c>
      <c r="S2570" s="10">
        <f t="shared" si="245"/>
        <v>42584.666597222225</v>
      </c>
      <c r="T2570" s="10">
        <f t="shared" si="246"/>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1"/>
        <v>2.2307692307692306E-2</v>
      </c>
      <c r="P2571" s="6">
        <f t="shared" si="242"/>
        <v>72.5</v>
      </c>
      <c r="Q2571" t="str">
        <f t="shared" si="243"/>
        <v>food</v>
      </c>
      <c r="R2571" t="str">
        <f t="shared" si="244"/>
        <v>food trucks</v>
      </c>
      <c r="S2571" s="10">
        <f t="shared" si="245"/>
        <v>42234.105462962965</v>
      </c>
      <c r="T2571" s="10">
        <f t="shared" si="246"/>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1"/>
        <v>8.4285714285714294E-3</v>
      </c>
      <c r="P2572" s="6">
        <f t="shared" si="242"/>
        <v>29.5</v>
      </c>
      <c r="Q2572" t="str">
        <f t="shared" si="243"/>
        <v>food</v>
      </c>
      <c r="R2572" t="str">
        <f t="shared" si="244"/>
        <v>food trucks</v>
      </c>
      <c r="S2572" s="10">
        <f t="shared" si="245"/>
        <v>42744.903182870374</v>
      </c>
      <c r="T2572" s="10">
        <f t="shared" si="246"/>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1"/>
        <v>2.5000000000000001E-3</v>
      </c>
      <c r="P2573" s="6">
        <f t="shared" si="242"/>
        <v>62.5</v>
      </c>
      <c r="Q2573" t="str">
        <f t="shared" si="243"/>
        <v>food</v>
      </c>
      <c r="R2573" t="str">
        <f t="shared" si="244"/>
        <v>food trucks</v>
      </c>
      <c r="S2573" s="10">
        <f t="shared" si="245"/>
        <v>42449.341678240744</v>
      </c>
      <c r="T2573" s="10">
        <f t="shared" si="246"/>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1"/>
        <v>0</v>
      </c>
      <c r="P2574" s="6">
        <f t="shared" si="242"/>
        <v>0</v>
      </c>
      <c r="Q2574" t="str">
        <f t="shared" si="243"/>
        <v>food</v>
      </c>
      <c r="R2574" t="str">
        <f t="shared" si="244"/>
        <v>food trucks</v>
      </c>
      <c r="S2574" s="10">
        <f t="shared" si="245"/>
        <v>42077.119409722218</v>
      </c>
      <c r="T2574" s="10">
        <f t="shared" si="246"/>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1"/>
        <v>0</v>
      </c>
      <c r="P2575" s="6">
        <f t="shared" si="242"/>
        <v>0</v>
      </c>
      <c r="Q2575" t="str">
        <f t="shared" si="243"/>
        <v>food</v>
      </c>
      <c r="R2575" t="str">
        <f t="shared" si="244"/>
        <v>food trucks</v>
      </c>
      <c r="S2575" s="10">
        <f t="shared" si="245"/>
        <v>41829.592002314814</v>
      </c>
      <c r="T2575" s="10">
        <f t="shared" si="246"/>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1"/>
        <v>0</v>
      </c>
      <c r="P2576" s="6">
        <f t="shared" si="242"/>
        <v>0</v>
      </c>
      <c r="Q2576" t="str">
        <f t="shared" si="243"/>
        <v>food</v>
      </c>
      <c r="R2576" t="str">
        <f t="shared" si="244"/>
        <v>food trucks</v>
      </c>
      <c r="S2576" s="10">
        <f t="shared" si="245"/>
        <v>42487.825752314813</v>
      </c>
      <c r="T2576" s="10">
        <f t="shared" si="246"/>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1"/>
        <v>0</v>
      </c>
      <c r="P2577" s="6">
        <f t="shared" si="242"/>
        <v>0</v>
      </c>
      <c r="Q2577" t="str">
        <f t="shared" si="243"/>
        <v>food</v>
      </c>
      <c r="R2577" t="str">
        <f t="shared" si="244"/>
        <v>food trucks</v>
      </c>
      <c r="S2577" s="10">
        <f t="shared" si="245"/>
        <v>41986.108726851846</v>
      </c>
      <c r="T2577" s="10">
        <f t="shared" si="246"/>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1"/>
        <v>0</v>
      </c>
      <c r="P2578" s="6">
        <f t="shared" si="242"/>
        <v>0</v>
      </c>
      <c r="Q2578" t="str">
        <f t="shared" si="243"/>
        <v>food</v>
      </c>
      <c r="R2578" t="str">
        <f t="shared" si="244"/>
        <v>food trucks</v>
      </c>
      <c r="S2578" s="10">
        <f t="shared" si="245"/>
        <v>42060.00980324074</v>
      </c>
      <c r="T2578" s="10">
        <f t="shared" si="246"/>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1"/>
        <v>0</v>
      </c>
      <c r="P2579" s="6">
        <f t="shared" si="242"/>
        <v>0</v>
      </c>
      <c r="Q2579" t="str">
        <f t="shared" si="243"/>
        <v>food</v>
      </c>
      <c r="R2579" t="str">
        <f t="shared" si="244"/>
        <v>food trucks</v>
      </c>
      <c r="S2579" s="10">
        <f t="shared" si="245"/>
        <v>41830.820567129631</v>
      </c>
      <c r="T2579" s="10">
        <f t="shared" si="246"/>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1"/>
        <v>0</v>
      </c>
      <c r="P2580" s="6">
        <f t="shared" si="242"/>
        <v>0</v>
      </c>
      <c r="Q2580" t="str">
        <f t="shared" si="243"/>
        <v>food</v>
      </c>
      <c r="R2580" t="str">
        <f t="shared" si="244"/>
        <v>food trucks</v>
      </c>
      <c r="S2580" s="10">
        <f t="shared" si="245"/>
        <v>42238.022905092599</v>
      </c>
      <c r="T2580" s="10">
        <f t="shared" si="246"/>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1"/>
        <v>1.3849999999999999E-3</v>
      </c>
      <c r="P2581" s="6">
        <f t="shared" si="242"/>
        <v>23.083333333333332</v>
      </c>
      <c r="Q2581" t="str">
        <f t="shared" si="243"/>
        <v>food</v>
      </c>
      <c r="R2581" t="str">
        <f t="shared" si="244"/>
        <v>food trucks</v>
      </c>
      <c r="S2581" s="10">
        <f t="shared" si="245"/>
        <v>41837.829895833333</v>
      </c>
      <c r="T2581" s="10">
        <f t="shared" si="246"/>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1"/>
        <v>6.0000000000000001E-3</v>
      </c>
      <c r="P2582" s="6">
        <f t="shared" si="242"/>
        <v>25.5</v>
      </c>
      <c r="Q2582" t="str">
        <f t="shared" si="243"/>
        <v>food</v>
      </c>
      <c r="R2582" t="str">
        <f t="shared" si="244"/>
        <v>food trucks</v>
      </c>
      <c r="S2582" s="10">
        <f t="shared" si="245"/>
        <v>42110.326423611114</v>
      </c>
      <c r="T2582" s="10">
        <f t="shared" si="246"/>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1"/>
        <v>0.106</v>
      </c>
      <c r="P2583" s="6">
        <f t="shared" si="242"/>
        <v>48.18181818181818</v>
      </c>
      <c r="Q2583" t="str">
        <f t="shared" si="243"/>
        <v>food</v>
      </c>
      <c r="R2583" t="str">
        <f t="shared" si="244"/>
        <v>food trucks</v>
      </c>
      <c r="S2583" s="10">
        <f t="shared" si="245"/>
        <v>42294.628449074073</v>
      </c>
      <c r="T2583" s="10">
        <f t="shared" si="246"/>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1"/>
        <v>1.1111111111111112E-5</v>
      </c>
      <c r="P2584" s="6">
        <f t="shared" si="242"/>
        <v>1</v>
      </c>
      <c r="Q2584" t="str">
        <f t="shared" si="243"/>
        <v>food</v>
      </c>
      <c r="R2584" t="str">
        <f t="shared" si="244"/>
        <v>food trucks</v>
      </c>
      <c r="S2584" s="10">
        <f t="shared" si="245"/>
        <v>42642.988819444443</v>
      </c>
      <c r="T2584" s="10">
        <f t="shared" si="246"/>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1"/>
        <v>5.0000000000000001E-3</v>
      </c>
      <c r="P2585" s="6">
        <f t="shared" si="242"/>
        <v>1</v>
      </c>
      <c r="Q2585" t="str">
        <f t="shared" si="243"/>
        <v>food</v>
      </c>
      <c r="R2585" t="str">
        <f t="shared" si="244"/>
        <v>food trucks</v>
      </c>
      <c r="S2585" s="10">
        <f t="shared" si="245"/>
        <v>42019.76944444445</v>
      </c>
      <c r="T2585" s="10">
        <f t="shared" si="246"/>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1"/>
        <v>0</v>
      </c>
      <c r="P2586" s="6">
        <f t="shared" si="242"/>
        <v>0</v>
      </c>
      <c r="Q2586" t="str">
        <f t="shared" si="243"/>
        <v>food</v>
      </c>
      <c r="R2586" t="str">
        <f t="shared" si="244"/>
        <v>food trucks</v>
      </c>
      <c r="S2586" s="10">
        <f t="shared" si="245"/>
        <v>42140.173252314817</v>
      </c>
      <c r="T2586" s="10">
        <f t="shared" si="246"/>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1"/>
        <v>1.6666666666666668E-3</v>
      </c>
      <c r="P2587" s="6">
        <f t="shared" si="242"/>
        <v>50</v>
      </c>
      <c r="Q2587" t="str">
        <f t="shared" si="243"/>
        <v>food</v>
      </c>
      <c r="R2587" t="str">
        <f t="shared" si="244"/>
        <v>food trucks</v>
      </c>
      <c r="S2587" s="10">
        <f t="shared" si="245"/>
        <v>41795.963333333333</v>
      </c>
      <c r="T2587" s="10">
        <f t="shared" si="246"/>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1"/>
        <v>1.6666666666666668E-3</v>
      </c>
      <c r="P2588" s="6">
        <f t="shared" si="242"/>
        <v>5</v>
      </c>
      <c r="Q2588" t="str">
        <f t="shared" si="243"/>
        <v>food</v>
      </c>
      <c r="R2588" t="str">
        <f t="shared" si="244"/>
        <v>food trucks</v>
      </c>
      <c r="S2588" s="10">
        <f t="shared" si="245"/>
        <v>42333.330277777779</v>
      </c>
      <c r="T2588" s="10">
        <f t="shared" si="246"/>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1"/>
        <v>2.4340000000000001E-2</v>
      </c>
      <c r="P2589" s="6">
        <f t="shared" si="242"/>
        <v>202.83333333333334</v>
      </c>
      <c r="Q2589" t="str">
        <f t="shared" si="243"/>
        <v>food</v>
      </c>
      <c r="R2589" t="str">
        <f t="shared" si="244"/>
        <v>food trucks</v>
      </c>
      <c r="S2589" s="10">
        <f t="shared" si="245"/>
        <v>42338.675381944442</v>
      </c>
      <c r="T2589" s="10">
        <f t="shared" si="246"/>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1"/>
        <v>3.8833333333333331E-2</v>
      </c>
      <c r="P2590" s="6">
        <f t="shared" si="242"/>
        <v>29.125</v>
      </c>
      <c r="Q2590" t="str">
        <f t="shared" si="243"/>
        <v>food</v>
      </c>
      <c r="R2590" t="str">
        <f t="shared" si="244"/>
        <v>food trucks</v>
      </c>
      <c r="S2590" s="10">
        <f t="shared" si="245"/>
        <v>42042.676226851851</v>
      </c>
      <c r="T2590" s="10">
        <f t="shared" si="246"/>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1"/>
        <v>1E-4</v>
      </c>
      <c r="P2591" s="6">
        <f t="shared" si="242"/>
        <v>5</v>
      </c>
      <c r="Q2591" t="str">
        <f t="shared" si="243"/>
        <v>food</v>
      </c>
      <c r="R2591" t="str">
        <f t="shared" si="244"/>
        <v>food trucks</v>
      </c>
      <c r="S2591" s="10">
        <f t="shared" si="245"/>
        <v>42422.536192129628</v>
      </c>
      <c r="T2591" s="10">
        <f t="shared" si="246"/>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1"/>
        <v>0</v>
      </c>
      <c r="P2592" s="6">
        <f t="shared" si="242"/>
        <v>0</v>
      </c>
      <c r="Q2592" t="str">
        <f t="shared" si="243"/>
        <v>food</v>
      </c>
      <c r="R2592" t="str">
        <f t="shared" si="244"/>
        <v>food trucks</v>
      </c>
      <c r="S2592" s="10">
        <f t="shared" si="245"/>
        <v>42388.589085648149</v>
      </c>
      <c r="T2592" s="10">
        <f t="shared" si="246"/>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1"/>
        <v>1.7333333333333333E-2</v>
      </c>
      <c r="P2593" s="6">
        <f t="shared" si="242"/>
        <v>13</v>
      </c>
      <c r="Q2593" t="str">
        <f t="shared" si="243"/>
        <v>food</v>
      </c>
      <c r="R2593" t="str">
        <f t="shared" si="244"/>
        <v>food trucks</v>
      </c>
      <c r="S2593" s="10">
        <f t="shared" si="245"/>
        <v>42382.906527777777</v>
      </c>
      <c r="T2593" s="10">
        <f t="shared" si="246"/>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1"/>
        <v>1.6666666666666668E-3</v>
      </c>
      <c r="P2594" s="6">
        <f t="shared" si="242"/>
        <v>50</v>
      </c>
      <c r="Q2594" t="str">
        <f t="shared" si="243"/>
        <v>food</v>
      </c>
      <c r="R2594" t="str">
        <f t="shared" si="244"/>
        <v>food trucks</v>
      </c>
      <c r="S2594" s="10">
        <f t="shared" si="245"/>
        <v>41887.801168981481</v>
      </c>
      <c r="T2594" s="10">
        <f t="shared" si="246"/>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1"/>
        <v>0</v>
      </c>
      <c r="P2595" s="6">
        <f t="shared" si="242"/>
        <v>0</v>
      </c>
      <c r="Q2595" t="str">
        <f t="shared" si="243"/>
        <v>food</v>
      </c>
      <c r="R2595" t="str">
        <f t="shared" si="244"/>
        <v>food trucks</v>
      </c>
      <c r="S2595" s="10">
        <f t="shared" si="245"/>
        <v>42089.84520833334</v>
      </c>
      <c r="T2595" s="10">
        <f t="shared" si="246"/>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1"/>
        <v>1.2500000000000001E-5</v>
      </c>
      <c r="P2596" s="6">
        <f t="shared" si="242"/>
        <v>1</v>
      </c>
      <c r="Q2596" t="str">
        <f t="shared" si="243"/>
        <v>food</v>
      </c>
      <c r="R2596" t="str">
        <f t="shared" si="244"/>
        <v>food trucks</v>
      </c>
      <c r="S2596" s="10">
        <f t="shared" si="245"/>
        <v>41828.967916666668</v>
      </c>
      <c r="T2596" s="10">
        <f t="shared" si="246"/>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1"/>
        <v>0.12166666666666667</v>
      </c>
      <c r="P2597" s="6">
        <f t="shared" si="242"/>
        <v>96.05263157894737</v>
      </c>
      <c r="Q2597" t="str">
        <f t="shared" si="243"/>
        <v>food</v>
      </c>
      <c r="R2597" t="str">
        <f t="shared" si="244"/>
        <v>food trucks</v>
      </c>
      <c r="S2597" s="10">
        <f t="shared" si="245"/>
        <v>42760.244212962964</v>
      </c>
      <c r="T2597" s="10">
        <f t="shared" si="246"/>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1"/>
        <v>0.23588571428571428</v>
      </c>
      <c r="P2598" s="6">
        <f t="shared" si="242"/>
        <v>305.77777777777777</v>
      </c>
      <c r="Q2598" t="str">
        <f t="shared" si="243"/>
        <v>food</v>
      </c>
      <c r="R2598" t="str">
        <f t="shared" si="244"/>
        <v>food trucks</v>
      </c>
      <c r="S2598" s="10">
        <f t="shared" si="245"/>
        <v>41828.664456018516</v>
      </c>
      <c r="T2598" s="10">
        <f t="shared" si="246"/>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1"/>
        <v>5.6666666666666664E-2</v>
      </c>
      <c r="P2599" s="6">
        <f t="shared" si="242"/>
        <v>12.142857142857142</v>
      </c>
      <c r="Q2599" t="str">
        <f t="shared" si="243"/>
        <v>food</v>
      </c>
      <c r="R2599" t="str">
        <f t="shared" si="244"/>
        <v>food trucks</v>
      </c>
      <c r="S2599" s="10">
        <f t="shared" si="245"/>
        <v>42510.341631944444</v>
      </c>
      <c r="T2599" s="10">
        <f t="shared" si="246"/>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1"/>
        <v>0.39</v>
      </c>
      <c r="P2600" s="6">
        <f t="shared" si="242"/>
        <v>83.571428571428569</v>
      </c>
      <c r="Q2600" t="str">
        <f t="shared" si="243"/>
        <v>food</v>
      </c>
      <c r="R2600" t="str">
        <f t="shared" si="244"/>
        <v>food trucks</v>
      </c>
      <c r="S2600" s="10">
        <f t="shared" si="245"/>
        <v>42240.840289351851</v>
      </c>
      <c r="T2600" s="10">
        <f t="shared" si="246"/>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1"/>
        <v>9.9546510341776348E-3</v>
      </c>
      <c r="P2601" s="6">
        <f t="shared" si="242"/>
        <v>18</v>
      </c>
      <c r="Q2601" t="str">
        <f t="shared" si="243"/>
        <v>food</v>
      </c>
      <c r="R2601" t="str">
        <f t="shared" si="244"/>
        <v>food trucks</v>
      </c>
      <c r="S2601" s="10">
        <f t="shared" si="245"/>
        <v>41809.754016203704</v>
      </c>
      <c r="T2601" s="10">
        <f t="shared" si="246"/>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1"/>
        <v>6.9320000000000007E-2</v>
      </c>
      <c r="P2602" s="6">
        <f t="shared" si="242"/>
        <v>115.53333333333333</v>
      </c>
      <c r="Q2602" t="str">
        <f t="shared" si="243"/>
        <v>food</v>
      </c>
      <c r="R2602" t="str">
        <f t="shared" si="244"/>
        <v>food trucks</v>
      </c>
      <c r="S2602" s="10">
        <f t="shared" si="245"/>
        <v>42394.900462962964</v>
      </c>
      <c r="T2602" s="10">
        <f t="shared" si="246"/>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1"/>
        <v>6.6139999999999999</v>
      </c>
      <c r="P2603" s="6">
        <f t="shared" si="242"/>
        <v>21.900662251655628</v>
      </c>
      <c r="Q2603" t="str">
        <f t="shared" si="243"/>
        <v>technology</v>
      </c>
      <c r="R2603" t="str">
        <f t="shared" si="244"/>
        <v>space exploration</v>
      </c>
      <c r="S2603" s="10">
        <f t="shared" si="245"/>
        <v>41150.902187499996</v>
      </c>
      <c r="T2603" s="10">
        <f t="shared" si="246"/>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1"/>
        <v>3.2609166666666667</v>
      </c>
      <c r="P2604" s="6">
        <f t="shared" si="242"/>
        <v>80.022494887525568</v>
      </c>
      <c r="Q2604" t="str">
        <f t="shared" si="243"/>
        <v>technology</v>
      </c>
      <c r="R2604" t="str">
        <f t="shared" si="244"/>
        <v>space exploration</v>
      </c>
      <c r="S2604" s="10">
        <f t="shared" si="245"/>
        <v>41915.747314814813</v>
      </c>
      <c r="T2604" s="10">
        <f t="shared" si="246"/>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1"/>
        <v>1.0148571428571429</v>
      </c>
      <c r="P2605" s="6">
        <f t="shared" si="242"/>
        <v>35.520000000000003</v>
      </c>
      <c r="Q2605" t="str">
        <f t="shared" si="243"/>
        <v>technology</v>
      </c>
      <c r="R2605" t="str">
        <f t="shared" si="244"/>
        <v>space exploration</v>
      </c>
      <c r="S2605" s="10">
        <f t="shared" si="245"/>
        <v>41617.912662037037</v>
      </c>
      <c r="T2605" s="10">
        <f t="shared" si="246"/>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1"/>
        <v>1.0421799999999999</v>
      </c>
      <c r="P2606" s="6">
        <f t="shared" si="242"/>
        <v>64.933333333333323</v>
      </c>
      <c r="Q2606" t="str">
        <f t="shared" si="243"/>
        <v>technology</v>
      </c>
      <c r="R2606" t="str">
        <f t="shared" si="244"/>
        <v>space exploration</v>
      </c>
      <c r="S2606" s="10">
        <f t="shared" si="245"/>
        <v>40998.051192129627</v>
      </c>
      <c r="T2606" s="10">
        <f t="shared" si="246"/>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1"/>
        <v>1.0742157000000001</v>
      </c>
      <c r="P2607" s="6">
        <f t="shared" si="242"/>
        <v>60.965703745743475</v>
      </c>
      <c r="Q2607" t="str">
        <f t="shared" si="243"/>
        <v>technology</v>
      </c>
      <c r="R2607" t="str">
        <f t="shared" si="244"/>
        <v>space exploration</v>
      </c>
      <c r="S2607" s="10">
        <f t="shared" si="245"/>
        <v>42508.541550925926</v>
      </c>
      <c r="T2607" s="10">
        <f t="shared" si="246"/>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1"/>
        <v>1.1005454545454545</v>
      </c>
      <c r="P2608" s="6">
        <f t="shared" si="242"/>
        <v>31.444155844155844</v>
      </c>
      <c r="Q2608" t="str">
        <f t="shared" si="243"/>
        <v>technology</v>
      </c>
      <c r="R2608" t="str">
        <f t="shared" si="244"/>
        <v>space exploration</v>
      </c>
      <c r="S2608" s="10">
        <f t="shared" si="245"/>
        <v>41726.712754629632</v>
      </c>
      <c r="T2608" s="10">
        <f t="shared" si="246"/>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1"/>
        <v>4.077</v>
      </c>
      <c r="P2609" s="6">
        <f t="shared" si="242"/>
        <v>81.949748743718587</v>
      </c>
      <c r="Q2609" t="str">
        <f t="shared" si="243"/>
        <v>technology</v>
      </c>
      <c r="R2609" t="str">
        <f t="shared" si="244"/>
        <v>space exploration</v>
      </c>
      <c r="S2609" s="10">
        <f t="shared" si="245"/>
        <v>42184.874675925923</v>
      </c>
      <c r="T2609" s="10">
        <f t="shared" si="246"/>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1"/>
        <v>2.2392500000000002</v>
      </c>
      <c r="P2610" s="6">
        <f t="shared" si="242"/>
        <v>58.92763157894737</v>
      </c>
      <c r="Q2610" t="str">
        <f t="shared" si="243"/>
        <v>technology</v>
      </c>
      <c r="R2610" t="str">
        <f t="shared" si="244"/>
        <v>space exploration</v>
      </c>
      <c r="S2610" s="10">
        <f t="shared" si="245"/>
        <v>42767.801712962959</v>
      </c>
      <c r="T2610" s="10">
        <f t="shared" si="246"/>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1"/>
        <v>3.038011142857143</v>
      </c>
      <c r="P2611" s="6">
        <f t="shared" si="242"/>
        <v>157.29347633136095</v>
      </c>
      <c r="Q2611" t="str">
        <f t="shared" si="243"/>
        <v>technology</v>
      </c>
      <c r="R2611" t="str">
        <f t="shared" si="244"/>
        <v>space exploration</v>
      </c>
      <c r="S2611" s="10">
        <f t="shared" si="245"/>
        <v>41075.237858796296</v>
      </c>
      <c r="T2611" s="10">
        <f t="shared" si="246"/>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1"/>
        <v>1.4132510432681749</v>
      </c>
      <c r="P2612" s="6">
        <f t="shared" si="242"/>
        <v>55.758509532062391</v>
      </c>
      <c r="Q2612" t="str">
        <f t="shared" si="243"/>
        <v>technology</v>
      </c>
      <c r="R2612" t="str">
        <f t="shared" si="244"/>
        <v>space exploration</v>
      </c>
      <c r="S2612" s="10">
        <f t="shared" si="245"/>
        <v>42564.881076388891</v>
      </c>
      <c r="T2612" s="10">
        <f t="shared" si="246"/>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1"/>
        <v>27.906363636363636</v>
      </c>
      <c r="P2613" s="6">
        <f t="shared" si="242"/>
        <v>83.802893802893806</v>
      </c>
      <c r="Q2613" t="str">
        <f t="shared" si="243"/>
        <v>technology</v>
      </c>
      <c r="R2613" t="str">
        <f t="shared" si="244"/>
        <v>space exploration</v>
      </c>
      <c r="S2613" s="10">
        <f t="shared" si="245"/>
        <v>42704.335810185185</v>
      </c>
      <c r="T2613" s="10">
        <f t="shared" si="246"/>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1"/>
        <v>1.7176130000000001</v>
      </c>
      <c r="P2614" s="6">
        <f t="shared" si="242"/>
        <v>58.422210884353746</v>
      </c>
      <c r="Q2614" t="str">
        <f t="shared" si="243"/>
        <v>technology</v>
      </c>
      <c r="R2614" t="str">
        <f t="shared" si="244"/>
        <v>space exploration</v>
      </c>
      <c r="S2614" s="10">
        <f t="shared" si="245"/>
        <v>41982.143171296295</v>
      </c>
      <c r="T2614" s="10">
        <f t="shared" si="246"/>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1"/>
        <v>1.0101333333333333</v>
      </c>
      <c r="P2615" s="6">
        <f t="shared" si="242"/>
        <v>270.57142857142856</v>
      </c>
      <c r="Q2615" t="str">
        <f t="shared" si="243"/>
        <v>technology</v>
      </c>
      <c r="R2615" t="str">
        <f t="shared" si="244"/>
        <v>space exploration</v>
      </c>
      <c r="S2615" s="10">
        <f t="shared" si="245"/>
        <v>41143.81821759259</v>
      </c>
      <c r="T2615" s="10">
        <f t="shared" si="246"/>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1"/>
        <v>1.02</v>
      </c>
      <c r="P2616" s="6">
        <f t="shared" si="242"/>
        <v>107.1</v>
      </c>
      <c r="Q2616" t="str">
        <f t="shared" si="243"/>
        <v>technology</v>
      </c>
      <c r="R2616" t="str">
        <f t="shared" si="244"/>
        <v>space exploration</v>
      </c>
      <c r="S2616" s="10">
        <f t="shared" si="245"/>
        <v>41730.708472222221</v>
      </c>
      <c r="T2616" s="10">
        <f t="shared" si="246"/>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1"/>
        <v>1.6976511744127936</v>
      </c>
      <c r="P2617" s="6">
        <f t="shared" si="242"/>
        <v>47.180555555555557</v>
      </c>
      <c r="Q2617" t="str">
        <f t="shared" si="243"/>
        <v>technology</v>
      </c>
      <c r="R2617" t="str">
        <f t="shared" si="244"/>
        <v>space exploration</v>
      </c>
      <c r="S2617" s="10">
        <f t="shared" si="245"/>
        <v>42453.49726851852</v>
      </c>
      <c r="T2617" s="10">
        <f t="shared" si="246"/>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1"/>
        <v>1.14534</v>
      </c>
      <c r="P2618" s="6">
        <f t="shared" si="242"/>
        <v>120.30882352941177</v>
      </c>
      <c r="Q2618" t="str">
        <f t="shared" si="243"/>
        <v>technology</v>
      </c>
      <c r="R2618" t="str">
        <f t="shared" si="244"/>
        <v>space exploration</v>
      </c>
      <c r="S2618" s="10">
        <f t="shared" si="245"/>
        <v>42211.99454861111</v>
      </c>
      <c r="T2618" s="10">
        <f t="shared" si="246"/>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1"/>
        <v>8.7759999999999998</v>
      </c>
      <c r="P2619" s="6">
        <f t="shared" si="242"/>
        <v>27.59748427672956</v>
      </c>
      <c r="Q2619" t="str">
        <f t="shared" si="243"/>
        <v>technology</v>
      </c>
      <c r="R2619" t="str">
        <f t="shared" si="244"/>
        <v>space exploration</v>
      </c>
      <c r="S2619" s="10">
        <f t="shared" si="245"/>
        <v>41902.874432870369</v>
      </c>
      <c r="T2619" s="10">
        <f t="shared" si="246"/>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1"/>
        <v>1.0538666666666667</v>
      </c>
      <c r="P2620" s="6">
        <f t="shared" si="242"/>
        <v>205.2987012987013</v>
      </c>
      <c r="Q2620" t="str">
        <f t="shared" si="243"/>
        <v>technology</v>
      </c>
      <c r="R2620" t="str">
        <f t="shared" si="244"/>
        <v>space exploration</v>
      </c>
      <c r="S2620" s="10">
        <f t="shared" si="245"/>
        <v>42279.792372685188</v>
      </c>
      <c r="T2620" s="10">
        <f t="shared" si="246"/>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1"/>
        <v>1.8839999999999999</v>
      </c>
      <c r="P2621" s="6">
        <f t="shared" si="242"/>
        <v>35.547169811320757</v>
      </c>
      <c r="Q2621" t="str">
        <f t="shared" si="243"/>
        <v>technology</v>
      </c>
      <c r="R2621" t="str">
        <f t="shared" si="244"/>
        <v>space exploration</v>
      </c>
      <c r="S2621" s="10">
        <f t="shared" si="245"/>
        <v>42273.884305555555</v>
      </c>
      <c r="T2621" s="10">
        <f t="shared" si="246"/>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1"/>
        <v>1.436523076923077</v>
      </c>
      <c r="P2622" s="6">
        <f t="shared" si="242"/>
        <v>74.639488409272587</v>
      </c>
      <c r="Q2622" t="str">
        <f t="shared" si="243"/>
        <v>technology</v>
      </c>
      <c r="R2622" t="str">
        <f t="shared" si="244"/>
        <v>space exploration</v>
      </c>
      <c r="S2622" s="10">
        <f t="shared" si="245"/>
        <v>42251.16715277778</v>
      </c>
      <c r="T2622" s="10">
        <f t="shared" si="246"/>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1"/>
        <v>1.4588000000000001</v>
      </c>
      <c r="P2623" s="6">
        <f t="shared" si="242"/>
        <v>47.058064516129029</v>
      </c>
      <c r="Q2623" t="str">
        <f t="shared" si="243"/>
        <v>technology</v>
      </c>
      <c r="R2623" t="str">
        <f t="shared" si="244"/>
        <v>space exploration</v>
      </c>
      <c r="S2623" s="10">
        <f t="shared" si="245"/>
        <v>42115.74754629629</v>
      </c>
      <c r="T2623" s="10">
        <f t="shared" si="246"/>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1"/>
        <v>1.3118399999999999</v>
      </c>
      <c r="P2624" s="6">
        <f t="shared" si="242"/>
        <v>26.591351351351353</v>
      </c>
      <c r="Q2624" t="str">
        <f t="shared" si="243"/>
        <v>technology</v>
      </c>
      <c r="R2624" t="str">
        <f t="shared" si="244"/>
        <v>space exploration</v>
      </c>
      <c r="S2624" s="10">
        <f t="shared" si="245"/>
        <v>42689.74324074074</v>
      </c>
      <c r="T2624" s="10">
        <f t="shared" si="246"/>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1"/>
        <v>1.1399999999999999</v>
      </c>
      <c r="P2625" s="6">
        <f t="shared" si="242"/>
        <v>36.774193548387096</v>
      </c>
      <c r="Q2625" t="str">
        <f t="shared" si="243"/>
        <v>technology</v>
      </c>
      <c r="R2625" t="str">
        <f t="shared" si="244"/>
        <v>space exploration</v>
      </c>
      <c r="S2625" s="10">
        <f t="shared" si="245"/>
        <v>42692.256550925929</v>
      </c>
      <c r="T2625" s="10">
        <f t="shared" si="246"/>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1"/>
        <v>13.794206249999998</v>
      </c>
      <c r="P2626" s="6">
        <f t="shared" si="242"/>
        <v>31.820544982698959</v>
      </c>
      <c r="Q2626" t="str">
        <f t="shared" si="243"/>
        <v>technology</v>
      </c>
      <c r="R2626" t="str">
        <f t="shared" si="244"/>
        <v>space exploration</v>
      </c>
      <c r="S2626" s="10">
        <f t="shared" si="245"/>
        <v>41144.42155092593</v>
      </c>
      <c r="T2626" s="10">
        <f t="shared" si="246"/>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7">E2627/D2627</f>
        <v>9.56</v>
      </c>
      <c r="P2627" s="6">
        <f t="shared" ref="P2627:P2690" si="248">IFERROR(E2627/L2627,0)</f>
        <v>27.576923076923077</v>
      </c>
      <c r="Q2627" t="str">
        <f t="shared" ref="Q2627:Q2690" si="249">LEFT(N2627,SEARCH("/",N2627)-1)</f>
        <v>technology</v>
      </c>
      <c r="R2627" t="str">
        <f t="shared" ref="R2627:R2690" si="250">RIGHT(N2627,LEN(N2627)-SEARCH("/",N2627))</f>
        <v>space exploration</v>
      </c>
      <c r="S2627" s="10">
        <f t="shared" ref="S2627:S2690" si="251">(((J2627/60)/60)/24+DATE(1970,1,1))</f>
        <v>42658.810277777782</v>
      </c>
      <c r="T2627" s="10">
        <f t="shared" ref="T2627:T2690" si="252">(((I2627/60)/60)/24+DATE(1970,1,1))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7"/>
        <v>1.1200000000000001</v>
      </c>
      <c r="P2628" s="6">
        <f t="shared" si="248"/>
        <v>56</v>
      </c>
      <c r="Q2628" t="str">
        <f t="shared" si="249"/>
        <v>technology</v>
      </c>
      <c r="R2628" t="str">
        <f t="shared" si="250"/>
        <v>space exploration</v>
      </c>
      <c r="S2628" s="10">
        <f t="shared" si="251"/>
        <v>42128.628113425926</v>
      </c>
      <c r="T2628" s="10">
        <f t="shared" si="252"/>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7"/>
        <v>6.4666666666666668</v>
      </c>
      <c r="P2629" s="6">
        <f t="shared" si="248"/>
        <v>21.555555555555557</v>
      </c>
      <c r="Q2629" t="str">
        <f t="shared" si="249"/>
        <v>technology</v>
      </c>
      <c r="R2629" t="str">
        <f t="shared" si="250"/>
        <v>space exploration</v>
      </c>
      <c r="S2629" s="10">
        <f t="shared" si="251"/>
        <v>42304.829409722224</v>
      </c>
      <c r="T2629" s="10">
        <f t="shared" si="252"/>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7"/>
        <v>1.1036948748510131</v>
      </c>
      <c r="P2630" s="6">
        <f t="shared" si="248"/>
        <v>44.095238095238095</v>
      </c>
      <c r="Q2630" t="str">
        <f t="shared" si="249"/>
        <v>technology</v>
      </c>
      <c r="R2630" t="str">
        <f t="shared" si="250"/>
        <v>space exploration</v>
      </c>
      <c r="S2630" s="10">
        <f t="shared" si="251"/>
        <v>41953.966053240743</v>
      </c>
      <c r="T2630" s="10">
        <f t="shared" si="252"/>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7"/>
        <v>1.2774000000000001</v>
      </c>
      <c r="P2631" s="6">
        <f t="shared" si="248"/>
        <v>63.87</v>
      </c>
      <c r="Q2631" t="str">
        <f t="shared" si="249"/>
        <v>technology</v>
      </c>
      <c r="R2631" t="str">
        <f t="shared" si="250"/>
        <v>space exploration</v>
      </c>
      <c r="S2631" s="10">
        <f t="shared" si="251"/>
        <v>42108.538449074069</v>
      </c>
      <c r="T2631" s="10">
        <f t="shared" si="252"/>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7"/>
        <v>1.579</v>
      </c>
      <c r="P2632" s="6">
        <f t="shared" si="248"/>
        <v>38.987654320987652</v>
      </c>
      <c r="Q2632" t="str">
        <f t="shared" si="249"/>
        <v>technology</v>
      </c>
      <c r="R2632" t="str">
        <f t="shared" si="250"/>
        <v>space exploration</v>
      </c>
      <c r="S2632" s="10">
        <f t="shared" si="251"/>
        <v>42524.105462962965</v>
      </c>
      <c r="T2632" s="10">
        <f t="shared" si="252"/>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7"/>
        <v>1.1466525000000001</v>
      </c>
      <c r="P2633" s="6">
        <f t="shared" si="248"/>
        <v>80.185489510489504</v>
      </c>
      <c r="Q2633" t="str">
        <f t="shared" si="249"/>
        <v>technology</v>
      </c>
      <c r="R2633" t="str">
        <f t="shared" si="250"/>
        <v>space exploration</v>
      </c>
      <c r="S2633" s="10">
        <f t="shared" si="251"/>
        <v>42218.169293981482</v>
      </c>
      <c r="T2633" s="10">
        <f t="shared" si="252"/>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7"/>
        <v>1.3700934579439252</v>
      </c>
      <c r="P2634" s="6">
        <f t="shared" si="248"/>
        <v>34.904761904761905</v>
      </c>
      <c r="Q2634" t="str">
        <f t="shared" si="249"/>
        <v>technology</v>
      </c>
      <c r="R2634" t="str">
        <f t="shared" si="250"/>
        <v>space exploration</v>
      </c>
      <c r="S2634" s="10">
        <f t="shared" si="251"/>
        <v>42494.061793981484</v>
      </c>
      <c r="T2634" s="10">
        <f t="shared" si="252"/>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7"/>
        <v>3.5461999999999998</v>
      </c>
      <c r="P2635" s="6">
        <f t="shared" si="248"/>
        <v>89.100502512562812</v>
      </c>
      <c r="Q2635" t="str">
        <f t="shared" si="249"/>
        <v>technology</v>
      </c>
      <c r="R2635" t="str">
        <f t="shared" si="250"/>
        <v>space exploration</v>
      </c>
      <c r="S2635" s="10">
        <f t="shared" si="251"/>
        <v>41667.823287037041</v>
      </c>
      <c r="T2635" s="10">
        <f t="shared" si="252"/>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7"/>
        <v>1.0602150537634409</v>
      </c>
      <c r="P2636" s="6">
        <f t="shared" si="248"/>
        <v>39.44</v>
      </c>
      <c r="Q2636" t="str">
        <f t="shared" si="249"/>
        <v>technology</v>
      </c>
      <c r="R2636" t="str">
        <f t="shared" si="250"/>
        <v>space exploration</v>
      </c>
      <c r="S2636" s="10">
        <f t="shared" si="251"/>
        <v>42612.656493055561</v>
      </c>
      <c r="T2636" s="10">
        <f t="shared" si="252"/>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7"/>
        <v>1</v>
      </c>
      <c r="P2637" s="6">
        <f t="shared" si="248"/>
        <v>136.9047619047619</v>
      </c>
      <c r="Q2637" t="str">
        <f t="shared" si="249"/>
        <v>technology</v>
      </c>
      <c r="R2637" t="str">
        <f t="shared" si="250"/>
        <v>space exploration</v>
      </c>
      <c r="S2637" s="10">
        <f t="shared" si="251"/>
        <v>42037.950937500005</v>
      </c>
      <c r="T2637" s="10">
        <f t="shared" si="252"/>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7"/>
        <v>1.873</v>
      </c>
      <c r="P2638" s="6">
        <f t="shared" si="248"/>
        <v>37.46</v>
      </c>
      <c r="Q2638" t="str">
        <f t="shared" si="249"/>
        <v>technology</v>
      </c>
      <c r="R2638" t="str">
        <f t="shared" si="250"/>
        <v>space exploration</v>
      </c>
      <c r="S2638" s="10">
        <f t="shared" si="251"/>
        <v>42636.614745370374</v>
      </c>
      <c r="T2638" s="10">
        <f t="shared" si="252"/>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7"/>
        <v>1.6619999999999999</v>
      </c>
      <c r="P2639" s="6">
        <f t="shared" si="248"/>
        <v>31.96153846153846</v>
      </c>
      <c r="Q2639" t="str">
        <f t="shared" si="249"/>
        <v>technology</v>
      </c>
      <c r="R2639" t="str">
        <f t="shared" si="250"/>
        <v>space exploration</v>
      </c>
      <c r="S2639" s="10">
        <f t="shared" si="251"/>
        <v>42639.549479166672</v>
      </c>
      <c r="T2639" s="10">
        <f t="shared" si="252"/>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7"/>
        <v>1.0172910662824208</v>
      </c>
      <c r="P2640" s="6">
        <f t="shared" si="248"/>
        <v>25.214285714285715</v>
      </c>
      <c r="Q2640" t="str">
        <f t="shared" si="249"/>
        <v>technology</v>
      </c>
      <c r="R2640" t="str">
        <f t="shared" si="250"/>
        <v>space exploration</v>
      </c>
      <c r="S2640" s="10">
        <f t="shared" si="251"/>
        <v>41989.913136574076</v>
      </c>
      <c r="T2640" s="10">
        <f t="shared" si="252"/>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7"/>
        <v>1.64</v>
      </c>
      <c r="P2641" s="6">
        <f t="shared" si="248"/>
        <v>10.040816326530612</v>
      </c>
      <c r="Q2641" t="str">
        <f t="shared" si="249"/>
        <v>technology</v>
      </c>
      <c r="R2641" t="str">
        <f t="shared" si="250"/>
        <v>space exploration</v>
      </c>
      <c r="S2641" s="10">
        <f t="shared" si="251"/>
        <v>42024.86513888889</v>
      </c>
      <c r="T2641" s="10">
        <f t="shared" si="252"/>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7"/>
        <v>1.0566666666666666</v>
      </c>
      <c r="P2642" s="6">
        <f t="shared" si="248"/>
        <v>45.94202898550725</v>
      </c>
      <c r="Q2642" t="str">
        <f t="shared" si="249"/>
        <v>technology</v>
      </c>
      <c r="R2642" t="str">
        <f t="shared" si="250"/>
        <v>space exploration</v>
      </c>
      <c r="S2642" s="10">
        <f t="shared" si="251"/>
        <v>42103.160578703704</v>
      </c>
      <c r="T2642" s="10">
        <f t="shared" si="252"/>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7"/>
        <v>0.01</v>
      </c>
      <c r="P2643" s="6">
        <f t="shared" si="248"/>
        <v>15</v>
      </c>
      <c r="Q2643" t="str">
        <f t="shared" si="249"/>
        <v>technology</v>
      </c>
      <c r="R2643" t="str">
        <f t="shared" si="250"/>
        <v>space exploration</v>
      </c>
      <c r="S2643" s="10">
        <f t="shared" si="251"/>
        <v>41880.827118055553</v>
      </c>
      <c r="T2643" s="10">
        <f t="shared" si="252"/>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7"/>
        <v>0</v>
      </c>
      <c r="P2644" s="6">
        <f t="shared" si="248"/>
        <v>0</v>
      </c>
      <c r="Q2644" t="str">
        <f t="shared" si="249"/>
        <v>technology</v>
      </c>
      <c r="R2644" t="str">
        <f t="shared" si="250"/>
        <v>space exploration</v>
      </c>
      <c r="S2644" s="10">
        <f t="shared" si="251"/>
        <v>42536.246620370366</v>
      </c>
      <c r="T2644" s="10">
        <f t="shared" si="252"/>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7"/>
        <v>0.33559730999999998</v>
      </c>
      <c r="P2645" s="6">
        <f t="shared" si="248"/>
        <v>223.58248500999335</v>
      </c>
      <c r="Q2645" t="str">
        <f t="shared" si="249"/>
        <v>technology</v>
      </c>
      <c r="R2645" t="str">
        <f t="shared" si="250"/>
        <v>space exploration</v>
      </c>
      <c r="S2645" s="10">
        <f t="shared" si="251"/>
        <v>42689.582349537035</v>
      </c>
      <c r="T2645" s="10">
        <f t="shared" si="252"/>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7"/>
        <v>2.053E-2</v>
      </c>
      <c r="P2646" s="6">
        <f t="shared" si="248"/>
        <v>39.480769230769234</v>
      </c>
      <c r="Q2646" t="str">
        <f t="shared" si="249"/>
        <v>technology</v>
      </c>
      <c r="R2646" t="str">
        <f t="shared" si="250"/>
        <v>space exploration</v>
      </c>
      <c r="S2646" s="10">
        <f t="shared" si="251"/>
        <v>42774.792071759264</v>
      </c>
      <c r="T2646" s="10">
        <f t="shared" si="252"/>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7"/>
        <v>0.105</v>
      </c>
      <c r="P2647" s="6">
        <f t="shared" si="248"/>
        <v>91.304347826086953</v>
      </c>
      <c r="Q2647" t="str">
        <f t="shared" si="249"/>
        <v>technology</v>
      </c>
      <c r="R2647" t="str">
        <f t="shared" si="250"/>
        <v>space exploration</v>
      </c>
      <c r="S2647" s="10">
        <f t="shared" si="251"/>
        <v>41921.842627314814</v>
      </c>
      <c r="T2647" s="10">
        <f t="shared" si="252"/>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7"/>
        <v>8.4172839999999999E-2</v>
      </c>
      <c r="P2648" s="6">
        <f t="shared" si="248"/>
        <v>78.666205607476627</v>
      </c>
      <c r="Q2648" t="str">
        <f t="shared" si="249"/>
        <v>technology</v>
      </c>
      <c r="R2648" t="str">
        <f t="shared" si="250"/>
        <v>space exploration</v>
      </c>
      <c r="S2648" s="10">
        <f t="shared" si="251"/>
        <v>42226.313298611116</v>
      </c>
      <c r="T2648" s="10">
        <f t="shared" si="252"/>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7"/>
        <v>1.44E-2</v>
      </c>
      <c r="P2649" s="6">
        <f t="shared" si="248"/>
        <v>12</v>
      </c>
      <c r="Q2649" t="str">
        <f t="shared" si="249"/>
        <v>technology</v>
      </c>
      <c r="R2649" t="str">
        <f t="shared" si="250"/>
        <v>space exploration</v>
      </c>
      <c r="S2649" s="10">
        <f t="shared" si="251"/>
        <v>42200.261793981481</v>
      </c>
      <c r="T2649" s="10">
        <f t="shared" si="252"/>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7"/>
        <v>8.8333333333333337E-3</v>
      </c>
      <c r="P2650" s="6">
        <f t="shared" si="248"/>
        <v>17.666666666666668</v>
      </c>
      <c r="Q2650" t="str">
        <f t="shared" si="249"/>
        <v>technology</v>
      </c>
      <c r="R2650" t="str">
        <f t="shared" si="250"/>
        <v>space exploration</v>
      </c>
      <c r="S2650" s="10">
        <f t="shared" si="251"/>
        <v>42408.714814814812</v>
      </c>
      <c r="T2650" s="10">
        <f t="shared" si="252"/>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7"/>
        <v>9.9200000000000004E-4</v>
      </c>
      <c r="P2651" s="6">
        <f t="shared" si="248"/>
        <v>41.333333333333336</v>
      </c>
      <c r="Q2651" t="str">
        <f t="shared" si="249"/>
        <v>technology</v>
      </c>
      <c r="R2651" t="str">
        <f t="shared" si="250"/>
        <v>space exploration</v>
      </c>
      <c r="S2651" s="10">
        <f t="shared" si="251"/>
        <v>42341.99700231482</v>
      </c>
      <c r="T2651" s="10">
        <f t="shared" si="252"/>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7"/>
        <v>5.966666666666667E-3</v>
      </c>
      <c r="P2652" s="6">
        <f t="shared" si="248"/>
        <v>71.599999999999994</v>
      </c>
      <c r="Q2652" t="str">
        <f t="shared" si="249"/>
        <v>technology</v>
      </c>
      <c r="R2652" t="str">
        <f t="shared" si="250"/>
        <v>space exploration</v>
      </c>
      <c r="S2652" s="10">
        <f t="shared" si="251"/>
        <v>42695.624340277776</v>
      </c>
      <c r="T2652" s="10">
        <f t="shared" si="252"/>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7"/>
        <v>1.8689285714285714E-2</v>
      </c>
      <c r="P2653" s="6">
        <f t="shared" si="248"/>
        <v>307.8235294117647</v>
      </c>
      <c r="Q2653" t="str">
        <f t="shared" si="249"/>
        <v>technology</v>
      </c>
      <c r="R2653" t="str">
        <f t="shared" si="250"/>
        <v>space exploration</v>
      </c>
      <c r="S2653" s="10">
        <f t="shared" si="251"/>
        <v>42327.805659722217</v>
      </c>
      <c r="T2653" s="10">
        <f t="shared" si="252"/>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7"/>
        <v>8.8500000000000002E-3</v>
      </c>
      <c r="P2654" s="6">
        <f t="shared" si="248"/>
        <v>80.454545454545453</v>
      </c>
      <c r="Q2654" t="str">
        <f t="shared" si="249"/>
        <v>technology</v>
      </c>
      <c r="R2654" t="str">
        <f t="shared" si="250"/>
        <v>space exploration</v>
      </c>
      <c r="S2654" s="10">
        <f t="shared" si="251"/>
        <v>41953.158854166672</v>
      </c>
      <c r="T2654" s="10">
        <f t="shared" si="252"/>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7"/>
        <v>0.1152156862745098</v>
      </c>
      <c r="P2655" s="6">
        <f t="shared" si="248"/>
        <v>83.942857142857136</v>
      </c>
      <c r="Q2655" t="str">
        <f t="shared" si="249"/>
        <v>technology</v>
      </c>
      <c r="R2655" t="str">
        <f t="shared" si="250"/>
        <v>space exploration</v>
      </c>
      <c r="S2655" s="10">
        <f t="shared" si="251"/>
        <v>41771.651932870373</v>
      </c>
      <c r="T2655" s="10">
        <f t="shared" si="252"/>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7"/>
        <v>5.1000000000000004E-4</v>
      </c>
      <c r="P2656" s="6">
        <f t="shared" si="248"/>
        <v>8.5</v>
      </c>
      <c r="Q2656" t="str">
        <f t="shared" si="249"/>
        <v>technology</v>
      </c>
      <c r="R2656" t="str">
        <f t="shared" si="250"/>
        <v>space exploration</v>
      </c>
      <c r="S2656" s="10">
        <f t="shared" si="251"/>
        <v>42055.600995370376</v>
      </c>
      <c r="T2656" s="10">
        <f t="shared" si="252"/>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7"/>
        <v>0.21033333333333334</v>
      </c>
      <c r="P2657" s="6">
        <f t="shared" si="248"/>
        <v>73.372093023255815</v>
      </c>
      <c r="Q2657" t="str">
        <f t="shared" si="249"/>
        <v>technology</v>
      </c>
      <c r="R2657" t="str">
        <f t="shared" si="250"/>
        <v>space exploration</v>
      </c>
      <c r="S2657" s="10">
        <f t="shared" si="251"/>
        <v>42381.866284722222</v>
      </c>
      <c r="T2657" s="10">
        <f t="shared" si="252"/>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7"/>
        <v>0.11436666666666667</v>
      </c>
      <c r="P2658" s="6">
        <f t="shared" si="248"/>
        <v>112.86184210526316</v>
      </c>
      <c r="Q2658" t="str">
        <f t="shared" si="249"/>
        <v>technology</v>
      </c>
      <c r="R2658" t="str">
        <f t="shared" si="250"/>
        <v>space exploration</v>
      </c>
      <c r="S2658" s="10">
        <f t="shared" si="251"/>
        <v>42767.688518518517</v>
      </c>
      <c r="T2658" s="10">
        <f t="shared" si="252"/>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7"/>
        <v>0.18737933333333334</v>
      </c>
      <c r="P2659" s="6">
        <f t="shared" si="248"/>
        <v>95.277627118644077</v>
      </c>
      <c r="Q2659" t="str">
        <f t="shared" si="249"/>
        <v>technology</v>
      </c>
      <c r="R2659" t="str">
        <f t="shared" si="250"/>
        <v>space exploration</v>
      </c>
      <c r="S2659" s="10">
        <f t="shared" si="251"/>
        <v>42551.928854166668</v>
      </c>
      <c r="T2659" s="10">
        <f t="shared" si="252"/>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7"/>
        <v>9.2857142857142856E-4</v>
      </c>
      <c r="P2660" s="6">
        <f t="shared" si="248"/>
        <v>22.75</v>
      </c>
      <c r="Q2660" t="str">
        <f t="shared" si="249"/>
        <v>technology</v>
      </c>
      <c r="R2660" t="str">
        <f t="shared" si="250"/>
        <v>space exploration</v>
      </c>
      <c r="S2660" s="10">
        <f t="shared" si="251"/>
        <v>42551.884189814817</v>
      </c>
      <c r="T2660" s="10">
        <f t="shared" si="252"/>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7"/>
        <v>2.720408163265306E-2</v>
      </c>
      <c r="P2661" s="6">
        <f t="shared" si="248"/>
        <v>133.30000000000001</v>
      </c>
      <c r="Q2661" t="str">
        <f t="shared" si="249"/>
        <v>technology</v>
      </c>
      <c r="R2661" t="str">
        <f t="shared" si="250"/>
        <v>space exploration</v>
      </c>
      <c r="S2661" s="10">
        <f t="shared" si="251"/>
        <v>42082.069560185191</v>
      </c>
      <c r="T2661" s="10">
        <f t="shared" si="252"/>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7"/>
        <v>9.5E-4</v>
      </c>
      <c r="P2662" s="6">
        <f t="shared" si="248"/>
        <v>3.8</v>
      </c>
      <c r="Q2662" t="str">
        <f t="shared" si="249"/>
        <v>technology</v>
      </c>
      <c r="R2662" t="str">
        <f t="shared" si="250"/>
        <v>space exploration</v>
      </c>
      <c r="S2662" s="10">
        <f t="shared" si="251"/>
        <v>42272.713171296295</v>
      </c>
      <c r="T2662" s="10">
        <f t="shared" si="252"/>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7"/>
        <v>1.0289999999999999</v>
      </c>
      <c r="P2663" s="6">
        <f t="shared" si="248"/>
        <v>85.75</v>
      </c>
      <c r="Q2663" t="str">
        <f t="shared" si="249"/>
        <v>technology</v>
      </c>
      <c r="R2663" t="str">
        <f t="shared" si="250"/>
        <v>makerspaces</v>
      </c>
      <c r="S2663" s="10">
        <f t="shared" si="251"/>
        <v>41542.958449074074</v>
      </c>
      <c r="T2663" s="10">
        <f t="shared" si="252"/>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7"/>
        <v>1.0680000000000001</v>
      </c>
      <c r="P2664" s="6">
        <f t="shared" si="248"/>
        <v>267</v>
      </c>
      <c r="Q2664" t="str">
        <f t="shared" si="249"/>
        <v>technology</v>
      </c>
      <c r="R2664" t="str">
        <f t="shared" si="250"/>
        <v>makerspaces</v>
      </c>
      <c r="S2664" s="10">
        <f t="shared" si="251"/>
        <v>42207.746678240743</v>
      </c>
      <c r="T2664" s="10">
        <f t="shared" si="252"/>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7"/>
        <v>1.0459624999999999</v>
      </c>
      <c r="P2665" s="6">
        <f t="shared" si="248"/>
        <v>373.55803571428572</v>
      </c>
      <c r="Q2665" t="str">
        <f t="shared" si="249"/>
        <v>technology</v>
      </c>
      <c r="R2665" t="str">
        <f t="shared" si="250"/>
        <v>makerspaces</v>
      </c>
      <c r="S2665" s="10">
        <f t="shared" si="251"/>
        <v>42222.622766203705</v>
      </c>
      <c r="T2665" s="10">
        <f t="shared" si="252"/>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7"/>
        <v>1.0342857142857143</v>
      </c>
      <c r="P2666" s="6">
        <f t="shared" si="248"/>
        <v>174.03846153846155</v>
      </c>
      <c r="Q2666" t="str">
        <f t="shared" si="249"/>
        <v>technology</v>
      </c>
      <c r="R2666" t="str">
        <f t="shared" si="250"/>
        <v>makerspaces</v>
      </c>
      <c r="S2666" s="10">
        <f t="shared" si="251"/>
        <v>42313.02542824074</v>
      </c>
      <c r="T2666" s="10">
        <f t="shared" si="252"/>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7"/>
        <v>1.2314285714285715</v>
      </c>
      <c r="P2667" s="6">
        <f t="shared" si="248"/>
        <v>93.695652173913047</v>
      </c>
      <c r="Q2667" t="str">
        <f t="shared" si="249"/>
        <v>technology</v>
      </c>
      <c r="R2667" t="str">
        <f t="shared" si="250"/>
        <v>makerspaces</v>
      </c>
      <c r="S2667" s="10">
        <f t="shared" si="251"/>
        <v>42083.895532407405</v>
      </c>
      <c r="T2667" s="10">
        <f t="shared" si="252"/>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7"/>
        <v>1.592951</v>
      </c>
      <c r="P2668" s="6">
        <f t="shared" si="248"/>
        <v>77.327718446601949</v>
      </c>
      <c r="Q2668" t="str">
        <f t="shared" si="249"/>
        <v>technology</v>
      </c>
      <c r="R2668" t="str">
        <f t="shared" si="250"/>
        <v>makerspaces</v>
      </c>
      <c r="S2668" s="10">
        <f t="shared" si="251"/>
        <v>42235.764340277776</v>
      </c>
      <c r="T2668" s="10">
        <f t="shared" si="252"/>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7"/>
        <v>1.1066666666666667</v>
      </c>
      <c r="P2669" s="6">
        <f t="shared" si="248"/>
        <v>92.222222222222229</v>
      </c>
      <c r="Q2669" t="str">
        <f t="shared" si="249"/>
        <v>technology</v>
      </c>
      <c r="R2669" t="str">
        <f t="shared" si="250"/>
        <v>makerspaces</v>
      </c>
      <c r="S2669" s="10">
        <f t="shared" si="251"/>
        <v>42380.926111111112</v>
      </c>
      <c r="T2669" s="10">
        <f t="shared" si="252"/>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7"/>
        <v>1.7070000000000001</v>
      </c>
      <c r="P2670" s="6">
        <f t="shared" si="248"/>
        <v>60.964285714285715</v>
      </c>
      <c r="Q2670" t="str">
        <f t="shared" si="249"/>
        <v>technology</v>
      </c>
      <c r="R2670" t="str">
        <f t="shared" si="250"/>
        <v>makerspaces</v>
      </c>
      <c r="S2670" s="10">
        <f t="shared" si="251"/>
        <v>42275.588715277772</v>
      </c>
      <c r="T2670" s="10">
        <f t="shared" si="252"/>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7"/>
        <v>1.25125</v>
      </c>
      <c r="P2671" s="6">
        <f t="shared" si="248"/>
        <v>91</v>
      </c>
      <c r="Q2671" t="str">
        <f t="shared" si="249"/>
        <v>technology</v>
      </c>
      <c r="R2671" t="str">
        <f t="shared" si="250"/>
        <v>makerspaces</v>
      </c>
      <c r="S2671" s="10">
        <f t="shared" si="251"/>
        <v>42319.035833333335</v>
      </c>
      <c r="T2671" s="10">
        <f t="shared" si="252"/>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7"/>
        <v>6.4158609339642042E-2</v>
      </c>
      <c r="P2672" s="6">
        <f t="shared" si="248"/>
        <v>41.583333333333336</v>
      </c>
      <c r="Q2672" t="str">
        <f t="shared" si="249"/>
        <v>technology</v>
      </c>
      <c r="R2672" t="str">
        <f t="shared" si="250"/>
        <v>makerspaces</v>
      </c>
      <c r="S2672" s="10">
        <f t="shared" si="251"/>
        <v>41821.020601851851</v>
      </c>
      <c r="T2672" s="10">
        <f t="shared" si="252"/>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7"/>
        <v>0.11344</v>
      </c>
      <c r="P2673" s="6">
        <f t="shared" si="248"/>
        <v>33.761904761904759</v>
      </c>
      <c r="Q2673" t="str">
        <f t="shared" si="249"/>
        <v>technology</v>
      </c>
      <c r="R2673" t="str">
        <f t="shared" si="250"/>
        <v>makerspaces</v>
      </c>
      <c r="S2673" s="10">
        <f t="shared" si="251"/>
        <v>41962.749027777783</v>
      </c>
      <c r="T2673" s="10">
        <f t="shared" si="252"/>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7"/>
        <v>0.33189999999999997</v>
      </c>
      <c r="P2674" s="6">
        <f t="shared" si="248"/>
        <v>70.61702127659575</v>
      </c>
      <c r="Q2674" t="str">
        <f t="shared" si="249"/>
        <v>technology</v>
      </c>
      <c r="R2674" t="str">
        <f t="shared" si="250"/>
        <v>makerspaces</v>
      </c>
      <c r="S2674" s="10">
        <f t="shared" si="251"/>
        <v>42344.884143518517</v>
      </c>
      <c r="T2674" s="10">
        <f t="shared" si="252"/>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7"/>
        <v>0.27579999999999999</v>
      </c>
      <c r="P2675" s="6">
        <f t="shared" si="248"/>
        <v>167.15151515151516</v>
      </c>
      <c r="Q2675" t="str">
        <f t="shared" si="249"/>
        <v>technology</v>
      </c>
      <c r="R2675" t="str">
        <f t="shared" si="250"/>
        <v>makerspaces</v>
      </c>
      <c r="S2675" s="10">
        <f t="shared" si="251"/>
        <v>41912.541655092595</v>
      </c>
      <c r="T2675" s="10">
        <f t="shared" si="252"/>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7"/>
        <v>0.62839999999999996</v>
      </c>
      <c r="P2676" s="6">
        <f t="shared" si="248"/>
        <v>128.61988304093566</v>
      </c>
      <c r="Q2676" t="str">
        <f t="shared" si="249"/>
        <v>technology</v>
      </c>
      <c r="R2676" t="str">
        <f t="shared" si="250"/>
        <v>makerspaces</v>
      </c>
      <c r="S2676" s="10">
        <f t="shared" si="251"/>
        <v>42529.632754629631</v>
      </c>
      <c r="T2676" s="10">
        <f t="shared" si="252"/>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7"/>
        <v>7.5880000000000003E-2</v>
      </c>
      <c r="P2677" s="6">
        <f t="shared" si="248"/>
        <v>65.41379310344827</v>
      </c>
      <c r="Q2677" t="str">
        <f t="shared" si="249"/>
        <v>technology</v>
      </c>
      <c r="R2677" t="str">
        <f t="shared" si="250"/>
        <v>makerspaces</v>
      </c>
      <c r="S2677" s="10">
        <f t="shared" si="251"/>
        <v>41923.857511574075</v>
      </c>
      <c r="T2677" s="10">
        <f t="shared" si="252"/>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7"/>
        <v>0.50380952380952382</v>
      </c>
      <c r="P2678" s="6">
        <f t="shared" si="248"/>
        <v>117.55555555555556</v>
      </c>
      <c r="Q2678" t="str">
        <f t="shared" si="249"/>
        <v>technology</v>
      </c>
      <c r="R2678" t="str">
        <f t="shared" si="250"/>
        <v>makerspaces</v>
      </c>
      <c r="S2678" s="10">
        <f t="shared" si="251"/>
        <v>42482.624699074076</v>
      </c>
      <c r="T2678" s="10">
        <f t="shared" si="252"/>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7"/>
        <v>0.17512820512820512</v>
      </c>
      <c r="P2679" s="6">
        <f t="shared" si="248"/>
        <v>126.48148148148148</v>
      </c>
      <c r="Q2679" t="str">
        <f t="shared" si="249"/>
        <v>technology</v>
      </c>
      <c r="R2679" t="str">
        <f t="shared" si="250"/>
        <v>makerspaces</v>
      </c>
      <c r="S2679" s="10">
        <f t="shared" si="251"/>
        <v>41793.029432870368</v>
      </c>
      <c r="T2679" s="10">
        <f t="shared" si="252"/>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7"/>
        <v>1.3750000000000001E-4</v>
      </c>
      <c r="P2680" s="6">
        <f t="shared" si="248"/>
        <v>550</v>
      </c>
      <c r="Q2680" t="str">
        <f t="shared" si="249"/>
        <v>technology</v>
      </c>
      <c r="R2680" t="str">
        <f t="shared" si="250"/>
        <v>makerspaces</v>
      </c>
      <c r="S2680" s="10">
        <f t="shared" si="251"/>
        <v>42241.798206018517</v>
      </c>
      <c r="T2680" s="10">
        <f t="shared" si="252"/>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7"/>
        <v>3.3E-3</v>
      </c>
      <c r="P2681" s="6">
        <f t="shared" si="248"/>
        <v>44</v>
      </c>
      <c r="Q2681" t="str">
        <f t="shared" si="249"/>
        <v>technology</v>
      </c>
      <c r="R2681" t="str">
        <f t="shared" si="250"/>
        <v>makerspaces</v>
      </c>
      <c r="S2681" s="10">
        <f t="shared" si="251"/>
        <v>42033.001087962963</v>
      </c>
      <c r="T2681" s="10">
        <f t="shared" si="252"/>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7"/>
        <v>8.6250000000000007E-3</v>
      </c>
      <c r="P2682" s="6">
        <f t="shared" si="248"/>
        <v>69</v>
      </c>
      <c r="Q2682" t="str">
        <f t="shared" si="249"/>
        <v>technology</v>
      </c>
      <c r="R2682" t="str">
        <f t="shared" si="250"/>
        <v>makerspaces</v>
      </c>
      <c r="S2682" s="10">
        <f t="shared" si="251"/>
        <v>42436.211701388893</v>
      </c>
      <c r="T2682" s="10">
        <f t="shared" si="252"/>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7"/>
        <v>6.875E-3</v>
      </c>
      <c r="P2683" s="6">
        <f t="shared" si="248"/>
        <v>27.5</v>
      </c>
      <c r="Q2683" t="str">
        <f t="shared" si="249"/>
        <v>food</v>
      </c>
      <c r="R2683" t="str">
        <f t="shared" si="250"/>
        <v>food trucks</v>
      </c>
      <c r="S2683" s="10">
        <f t="shared" si="251"/>
        <v>41805.895254629628</v>
      </c>
      <c r="T2683" s="10">
        <f t="shared" si="252"/>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7"/>
        <v>0.28299999999999997</v>
      </c>
      <c r="P2684" s="6">
        <f t="shared" si="248"/>
        <v>84.9</v>
      </c>
      <c r="Q2684" t="str">
        <f t="shared" si="249"/>
        <v>food</v>
      </c>
      <c r="R2684" t="str">
        <f t="shared" si="250"/>
        <v>food trucks</v>
      </c>
      <c r="S2684" s="10">
        <f t="shared" si="251"/>
        <v>41932.871990740743</v>
      </c>
      <c r="T2684" s="10">
        <f t="shared" si="252"/>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7"/>
        <v>2.3999999999999998E-3</v>
      </c>
      <c r="P2685" s="6">
        <f t="shared" si="248"/>
        <v>12</v>
      </c>
      <c r="Q2685" t="str">
        <f t="shared" si="249"/>
        <v>food</v>
      </c>
      <c r="R2685" t="str">
        <f t="shared" si="250"/>
        <v>food trucks</v>
      </c>
      <c r="S2685" s="10">
        <f t="shared" si="251"/>
        <v>42034.75509259259</v>
      </c>
      <c r="T2685" s="10">
        <f t="shared" si="252"/>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7"/>
        <v>1.1428571428571429E-2</v>
      </c>
      <c r="P2686" s="6">
        <f t="shared" si="248"/>
        <v>200</v>
      </c>
      <c r="Q2686" t="str">
        <f t="shared" si="249"/>
        <v>food</v>
      </c>
      <c r="R2686" t="str">
        <f t="shared" si="250"/>
        <v>food trucks</v>
      </c>
      <c r="S2686" s="10">
        <f t="shared" si="251"/>
        <v>41820.914641203701</v>
      </c>
      <c r="T2686" s="10">
        <f t="shared" si="252"/>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7"/>
        <v>2.0000000000000001E-4</v>
      </c>
      <c r="P2687" s="6">
        <f t="shared" si="248"/>
        <v>10</v>
      </c>
      <c r="Q2687" t="str">
        <f t="shared" si="249"/>
        <v>food</v>
      </c>
      <c r="R2687" t="str">
        <f t="shared" si="250"/>
        <v>food trucks</v>
      </c>
      <c r="S2687" s="10">
        <f t="shared" si="251"/>
        <v>42061.69594907407</v>
      </c>
      <c r="T2687" s="10">
        <f t="shared" si="252"/>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7"/>
        <v>0</v>
      </c>
      <c r="P2688" s="6">
        <f t="shared" si="248"/>
        <v>0</v>
      </c>
      <c r="Q2688" t="str">
        <f t="shared" si="249"/>
        <v>food</v>
      </c>
      <c r="R2688" t="str">
        <f t="shared" si="250"/>
        <v>food trucks</v>
      </c>
      <c r="S2688" s="10">
        <f t="shared" si="251"/>
        <v>41892.974803240737</v>
      </c>
      <c r="T2688" s="10">
        <f t="shared" si="252"/>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7"/>
        <v>0</v>
      </c>
      <c r="P2689" s="6">
        <f t="shared" si="248"/>
        <v>0</v>
      </c>
      <c r="Q2689" t="str">
        <f t="shared" si="249"/>
        <v>food</v>
      </c>
      <c r="R2689" t="str">
        <f t="shared" si="250"/>
        <v>food trucks</v>
      </c>
      <c r="S2689" s="10">
        <f t="shared" si="251"/>
        <v>42154.64025462963</v>
      </c>
      <c r="T2689" s="10">
        <f t="shared" si="252"/>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7"/>
        <v>1.48E-3</v>
      </c>
      <c r="P2690" s="6">
        <f t="shared" si="248"/>
        <v>5.2857142857142856</v>
      </c>
      <c r="Q2690" t="str">
        <f t="shared" si="249"/>
        <v>food</v>
      </c>
      <c r="R2690" t="str">
        <f t="shared" si="250"/>
        <v>food trucks</v>
      </c>
      <c r="S2690" s="10">
        <f t="shared" si="251"/>
        <v>42028.118865740747</v>
      </c>
      <c r="T2690" s="10">
        <f t="shared" si="252"/>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3">E2691/D2691</f>
        <v>2.8571428571428571E-5</v>
      </c>
      <c r="P2691" s="6">
        <f t="shared" ref="P2691:P2754" si="254">IFERROR(E2691/L2691,0)</f>
        <v>1</v>
      </c>
      <c r="Q2691" t="str">
        <f t="shared" ref="Q2691:Q2754" si="255">LEFT(N2691,SEARCH("/",N2691)-1)</f>
        <v>food</v>
      </c>
      <c r="R2691" t="str">
        <f t="shared" ref="R2691:R2754" si="256">RIGHT(N2691,LEN(N2691)-SEARCH("/",N2691))</f>
        <v>food trucks</v>
      </c>
      <c r="S2691" s="10">
        <f t="shared" ref="S2691:S2754" si="257">(((J2691/60)/60)/24+DATE(1970,1,1))</f>
        <v>42551.961689814809</v>
      </c>
      <c r="T2691" s="10">
        <f t="shared" ref="T2691:T2754" si="258">(((I2691/60)/60)/24+DATE(1970,1,1))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3"/>
        <v>0.107325</v>
      </c>
      <c r="P2692" s="6">
        <f t="shared" si="254"/>
        <v>72.762711864406782</v>
      </c>
      <c r="Q2692" t="str">
        <f t="shared" si="255"/>
        <v>food</v>
      </c>
      <c r="R2692" t="str">
        <f t="shared" si="256"/>
        <v>food trucks</v>
      </c>
      <c r="S2692" s="10">
        <f t="shared" si="257"/>
        <v>42113.105046296296</v>
      </c>
      <c r="T2692" s="10">
        <f t="shared" si="258"/>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3"/>
        <v>5.3846153846153844E-4</v>
      </c>
      <c r="P2693" s="6">
        <f t="shared" si="254"/>
        <v>17.5</v>
      </c>
      <c r="Q2693" t="str">
        <f t="shared" si="255"/>
        <v>food</v>
      </c>
      <c r="R2693" t="str">
        <f t="shared" si="256"/>
        <v>food trucks</v>
      </c>
      <c r="S2693" s="10">
        <f t="shared" si="257"/>
        <v>42089.724039351851</v>
      </c>
      <c r="T2693" s="10">
        <f t="shared" si="258"/>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3"/>
        <v>7.1428571428571426E-3</v>
      </c>
      <c r="P2694" s="6">
        <f t="shared" si="254"/>
        <v>25</v>
      </c>
      <c r="Q2694" t="str">
        <f t="shared" si="255"/>
        <v>food</v>
      </c>
      <c r="R2694" t="str">
        <f t="shared" si="256"/>
        <v>food trucks</v>
      </c>
      <c r="S2694" s="10">
        <f t="shared" si="257"/>
        <v>42058.334027777775</v>
      </c>
      <c r="T2694" s="10">
        <f t="shared" si="258"/>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3"/>
        <v>8.0000000000000002E-3</v>
      </c>
      <c r="P2695" s="6">
        <f t="shared" si="254"/>
        <v>13.333333333333334</v>
      </c>
      <c r="Q2695" t="str">
        <f t="shared" si="255"/>
        <v>food</v>
      </c>
      <c r="R2695" t="str">
        <f t="shared" si="256"/>
        <v>food trucks</v>
      </c>
      <c r="S2695" s="10">
        <f t="shared" si="257"/>
        <v>41834.138495370367</v>
      </c>
      <c r="T2695" s="10">
        <f t="shared" si="258"/>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3"/>
        <v>3.3333333333333335E-5</v>
      </c>
      <c r="P2696" s="6">
        <f t="shared" si="254"/>
        <v>1</v>
      </c>
      <c r="Q2696" t="str">
        <f t="shared" si="255"/>
        <v>food</v>
      </c>
      <c r="R2696" t="str">
        <f t="shared" si="256"/>
        <v>food trucks</v>
      </c>
      <c r="S2696" s="10">
        <f t="shared" si="257"/>
        <v>41878.140497685185</v>
      </c>
      <c r="T2696" s="10">
        <f t="shared" si="258"/>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3"/>
        <v>4.7333333333333333E-3</v>
      </c>
      <c r="P2697" s="6">
        <f t="shared" si="254"/>
        <v>23.666666666666668</v>
      </c>
      <c r="Q2697" t="str">
        <f t="shared" si="255"/>
        <v>food</v>
      </c>
      <c r="R2697" t="str">
        <f t="shared" si="256"/>
        <v>food trucks</v>
      </c>
      <c r="S2697" s="10">
        <f t="shared" si="257"/>
        <v>42048.181921296295</v>
      </c>
      <c r="T2697" s="10">
        <f t="shared" si="258"/>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3"/>
        <v>5.6500000000000002E-2</v>
      </c>
      <c r="P2698" s="6">
        <f t="shared" si="254"/>
        <v>89.21052631578948</v>
      </c>
      <c r="Q2698" t="str">
        <f t="shared" si="255"/>
        <v>food</v>
      </c>
      <c r="R2698" t="str">
        <f t="shared" si="256"/>
        <v>food trucks</v>
      </c>
      <c r="S2698" s="10">
        <f t="shared" si="257"/>
        <v>41964.844444444447</v>
      </c>
      <c r="T2698" s="10">
        <f t="shared" si="258"/>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3"/>
        <v>0.26352173913043481</v>
      </c>
      <c r="P2699" s="6">
        <f t="shared" si="254"/>
        <v>116.55769230769231</v>
      </c>
      <c r="Q2699" t="str">
        <f t="shared" si="255"/>
        <v>food</v>
      </c>
      <c r="R2699" t="str">
        <f t="shared" si="256"/>
        <v>food trucks</v>
      </c>
      <c r="S2699" s="10">
        <f t="shared" si="257"/>
        <v>42187.940081018518</v>
      </c>
      <c r="T2699" s="10">
        <f t="shared" si="258"/>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3"/>
        <v>3.2512500000000002E-3</v>
      </c>
      <c r="P2700" s="6">
        <f t="shared" si="254"/>
        <v>13.005000000000001</v>
      </c>
      <c r="Q2700" t="str">
        <f t="shared" si="255"/>
        <v>food</v>
      </c>
      <c r="R2700" t="str">
        <f t="shared" si="256"/>
        <v>food trucks</v>
      </c>
      <c r="S2700" s="10">
        <f t="shared" si="257"/>
        <v>41787.898240740738</v>
      </c>
      <c r="T2700" s="10">
        <f t="shared" si="258"/>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3"/>
        <v>0</v>
      </c>
      <c r="P2701" s="6">
        <f t="shared" si="254"/>
        <v>0</v>
      </c>
      <c r="Q2701" t="str">
        <f t="shared" si="255"/>
        <v>food</v>
      </c>
      <c r="R2701" t="str">
        <f t="shared" si="256"/>
        <v>food trucks</v>
      </c>
      <c r="S2701" s="10">
        <f t="shared" si="257"/>
        <v>41829.896562499998</v>
      </c>
      <c r="T2701" s="10">
        <f t="shared" si="258"/>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3"/>
        <v>7.0007000700070005E-3</v>
      </c>
      <c r="P2702" s="6">
        <f t="shared" si="254"/>
        <v>17.5</v>
      </c>
      <c r="Q2702" t="str">
        <f t="shared" si="255"/>
        <v>food</v>
      </c>
      <c r="R2702" t="str">
        <f t="shared" si="256"/>
        <v>food trucks</v>
      </c>
      <c r="S2702" s="10">
        <f t="shared" si="257"/>
        <v>41870.87467592593</v>
      </c>
      <c r="T2702" s="10">
        <f t="shared" si="258"/>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3"/>
        <v>0.46176470588235297</v>
      </c>
      <c r="P2703" s="6">
        <f t="shared" si="254"/>
        <v>34.130434782608695</v>
      </c>
      <c r="Q2703" t="str">
        <f t="shared" si="255"/>
        <v>theater</v>
      </c>
      <c r="R2703" t="str">
        <f t="shared" si="256"/>
        <v>spaces</v>
      </c>
      <c r="S2703" s="10">
        <f t="shared" si="257"/>
        <v>42801.774699074071</v>
      </c>
      <c r="T2703" s="10">
        <f t="shared" si="258"/>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3"/>
        <v>0.34410000000000002</v>
      </c>
      <c r="P2704" s="6">
        <f t="shared" si="254"/>
        <v>132.34615384615384</v>
      </c>
      <c r="Q2704" t="str">
        <f t="shared" si="255"/>
        <v>theater</v>
      </c>
      <c r="R2704" t="str">
        <f t="shared" si="256"/>
        <v>spaces</v>
      </c>
      <c r="S2704" s="10">
        <f t="shared" si="257"/>
        <v>42800.801817129628</v>
      </c>
      <c r="T2704" s="10">
        <f t="shared" si="258"/>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3"/>
        <v>1.0375000000000001</v>
      </c>
      <c r="P2705" s="6">
        <f t="shared" si="254"/>
        <v>922.22222222222217</v>
      </c>
      <c r="Q2705" t="str">
        <f t="shared" si="255"/>
        <v>theater</v>
      </c>
      <c r="R2705" t="str">
        <f t="shared" si="256"/>
        <v>spaces</v>
      </c>
      <c r="S2705" s="10">
        <f t="shared" si="257"/>
        <v>42756.690162037034</v>
      </c>
      <c r="T2705" s="10">
        <f t="shared" si="258"/>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3"/>
        <v>6.0263157894736845E-2</v>
      </c>
      <c r="P2706" s="6">
        <f t="shared" si="254"/>
        <v>163.57142857142858</v>
      </c>
      <c r="Q2706" t="str">
        <f t="shared" si="255"/>
        <v>theater</v>
      </c>
      <c r="R2706" t="str">
        <f t="shared" si="256"/>
        <v>spaces</v>
      </c>
      <c r="S2706" s="10">
        <f t="shared" si="257"/>
        <v>42787.862430555557</v>
      </c>
      <c r="T2706" s="10">
        <f t="shared" si="258"/>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3"/>
        <v>0.10539393939393939</v>
      </c>
      <c r="P2707" s="6">
        <f t="shared" si="254"/>
        <v>217.375</v>
      </c>
      <c r="Q2707" t="str">
        <f t="shared" si="255"/>
        <v>theater</v>
      </c>
      <c r="R2707" t="str">
        <f t="shared" si="256"/>
        <v>spaces</v>
      </c>
      <c r="S2707" s="10">
        <f t="shared" si="257"/>
        <v>42773.916180555556</v>
      </c>
      <c r="T2707" s="10">
        <f t="shared" si="258"/>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3"/>
        <v>1.1229714285714285</v>
      </c>
      <c r="P2708" s="6">
        <f t="shared" si="254"/>
        <v>149.44486692015209</v>
      </c>
      <c r="Q2708" t="str">
        <f t="shared" si="255"/>
        <v>theater</v>
      </c>
      <c r="R2708" t="str">
        <f t="shared" si="256"/>
        <v>spaces</v>
      </c>
      <c r="S2708" s="10">
        <f t="shared" si="257"/>
        <v>41899.294942129629</v>
      </c>
      <c r="T2708" s="10">
        <f t="shared" si="258"/>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3"/>
        <v>3.50844625</v>
      </c>
      <c r="P2709" s="6">
        <f t="shared" si="254"/>
        <v>71.237487309644663</v>
      </c>
      <c r="Q2709" t="str">
        <f t="shared" si="255"/>
        <v>theater</v>
      </c>
      <c r="R2709" t="str">
        <f t="shared" si="256"/>
        <v>spaces</v>
      </c>
      <c r="S2709" s="10">
        <f t="shared" si="257"/>
        <v>41391.782905092594</v>
      </c>
      <c r="T2709" s="10">
        <f t="shared" si="258"/>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3"/>
        <v>2.3321535</v>
      </c>
      <c r="P2710" s="6">
        <f t="shared" si="254"/>
        <v>44.464318398474738</v>
      </c>
      <c r="Q2710" t="str">
        <f t="shared" si="255"/>
        <v>theater</v>
      </c>
      <c r="R2710" t="str">
        <f t="shared" si="256"/>
        <v>spaces</v>
      </c>
      <c r="S2710" s="10">
        <f t="shared" si="257"/>
        <v>42512.698217592595</v>
      </c>
      <c r="T2710" s="10">
        <f t="shared" si="258"/>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3"/>
        <v>1.01606</v>
      </c>
      <c r="P2711" s="6">
        <f t="shared" si="254"/>
        <v>164.94480519480518</v>
      </c>
      <c r="Q2711" t="str">
        <f t="shared" si="255"/>
        <v>theater</v>
      </c>
      <c r="R2711" t="str">
        <f t="shared" si="256"/>
        <v>spaces</v>
      </c>
      <c r="S2711" s="10">
        <f t="shared" si="257"/>
        <v>42612.149780092594</v>
      </c>
      <c r="T2711" s="10">
        <f t="shared" si="258"/>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3"/>
        <v>1.5390035000000002</v>
      </c>
      <c r="P2712" s="6">
        <f t="shared" si="254"/>
        <v>84.871516544117654</v>
      </c>
      <c r="Q2712" t="str">
        <f t="shared" si="255"/>
        <v>theater</v>
      </c>
      <c r="R2712" t="str">
        <f t="shared" si="256"/>
        <v>spaces</v>
      </c>
      <c r="S2712" s="10">
        <f t="shared" si="257"/>
        <v>41828.229490740741</v>
      </c>
      <c r="T2712" s="10">
        <f t="shared" si="258"/>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3"/>
        <v>1.007161125319693</v>
      </c>
      <c r="P2713" s="6">
        <f t="shared" si="254"/>
        <v>53.945205479452056</v>
      </c>
      <c r="Q2713" t="str">
        <f t="shared" si="255"/>
        <v>theater</v>
      </c>
      <c r="R2713" t="str">
        <f t="shared" si="256"/>
        <v>spaces</v>
      </c>
      <c r="S2713" s="10">
        <f t="shared" si="257"/>
        <v>41780.745254629634</v>
      </c>
      <c r="T2713" s="10">
        <f t="shared" si="258"/>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3"/>
        <v>1.3138181818181818</v>
      </c>
      <c r="P2714" s="6">
        <f t="shared" si="254"/>
        <v>50.531468531468533</v>
      </c>
      <c r="Q2714" t="str">
        <f t="shared" si="255"/>
        <v>theater</v>
      </c>
      <c r="R2714" t="str">
        <f t="shared" si="256"/>
        <v>spaces</v>
      </c>
      <c r="S2714" s="10">
        <f t="shared" si="257"/>
        <v>41432.062037037038</v>
      </c>
      <c r="T2714" s="10">
        <f t="shared" si="258"/>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3"/>
        <v>1.0224133333333334</v>
      </c>
      <c r="P2715" s="6">
        <f t="shared" si="254"/>
        <v>108.00140845070422</v>
      </c>
      <c r="Q2715" t="str">
        <f t="shared" si="255"/>
        <v>theater</v>
      </c>
      <c r="R2715" t="str">
        <f t="shared" si="256"/>
        <v>spaces</v>
      </c>
      <c r="S2715" s="10">
        <f t="shared" si="257"/>
        <v>42322.653749999998</v>
      </c>
      <c r="T2715" s="10">
        <f t="shared" si="258"/>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3"/>
        <v>1.1635599999999999</v>
      </c>
      <c r="P2716" s="6">
        <f t="shared" si="254"/>
        <v>95.373770491803285</v>
      </c>
      <c r="Q2716" t="str">
        <f t="shared" si="255"/>
        <v>theater</v>
      </c>
      <c r="R2716" t="str">
        <f t="shared" si="256"/>
        <v>spaces</v>
      </c>
      <c r="S2716" s="10">
        <f t="shared" si="257"/>
        <v>42629.655046296291</v>
      </c>
      <c r="T2716" s="10">
        <f t="shared" si="258"/>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3"/>
        <v>2.6462241666666664</v>
      </c>
      <c r="P2717" s="6">
        <f t="shared" si="254"/>
        <v>57.631016333938291</v>
      </c>
      <c r="Q2717" t="str">
        <f t="shared" si="255"/>
        <v>theater</v>
      </c>
      <c r="R2717" t="str">
        <f t="shared" si="256"/>
        <v>spaces</v>
      </c>
      <c r="S2717" s="10">
        <f t="shared" si="257"/>
        <v>42387.398472222223</v>
      </c>
      <c r="T2717" s="10">
        <f t="shared" si="258"/>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3"/>
        <v>1.1998010000000001</v>
      </c>
      <c r="P2718" s="6">
        <f t="shared" si="254"/>
        <v>64.160481283422456</v>
      </c>
      <c r="Q2718" t="str">
        <f t="shared" si="255"/>
        <v>theater</v>
      </c>
      <c r="R2718" t="str">
        <f t="shared" si="256"/>
        <v>spaces</v>
      </c>
      <c r="S2718" s="10">
        <f t="shared" si="257"/>
        <v>42255.333252314813</v>
      </c>
      <c r="T2718" s="10">
        <f t="shared" si="258"/>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3"/>
        <v>1.2010400000000001</v>
      </c>
      <c r="P2719" s="6">
        <f t="shared" si="254"/>
        <v>92.387692307692305</v>
      </c>
      <c r="Q2719" t="str">
        <f t="shared" si="255"/>
        <v>theater</v>
      </c>
      <c r="R2719" t="str">
        <f t="shared" si="256"/>
        <v>spaces</v>
      </c>
      <c r="S2719" s="10">
        <f t="shared" si="257"/>
        <v>41934.914918981485</v>
      </c>
      <c r="T2719" s="10">
        <f t="shared" si="258"/>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3"/>
        <v>1.0358333333333334</v>
      </c>
      <c r="P2720" s="6">
        <f t="shared" si="254"/>
        <v>125.97972972972973</v>
      </c>
      <c r="Q2720" t="str">
        <f t="shared" si="255"/>
        <v>theater</v>
      </c>
      <c r="R2720" t="str">
        <f t="shared" si="256"/>
        <v>spaces</v>
      </c>
      <c r="S2720" s="10">
        <f t="shared" si="257"/>
        <v>42465.596585648149</v>
      </c>
      <c r="T2720" s="10">
        <f t="shared" si="258"/>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3"/>
        <v>1.0883333333333334</v>
      </c>
      <c r="P2721" s="6">
        <f t="shared" si="254"/>
        <v>94.637681159420296</v>
      </c>
      <c r="Q2721" t="str">
        <f t="shared" si="255"/>
        <v>theater</v>
      </c>
      <c r="R2721" t="str">
        <f t="shared" si="256"/>
        <v>spaces</v>
      </c>
      <c r="S2721" s="10">
        <f t="shared" si="257"/>
        <v>42418.031180555554</v>
      </c>
      <c r="T2721" s="10">
        <f t="shared" si="258"/>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3"/>
        <v>1.1812400000000001</v>
      </c>
      <c r="P2722" s="6">
        <f t="shared" si="254"/>
        <v>170.69942196531792</v>
      </c>
      <c r="Q2722" t="str">
        <f t="shared" si="255"/>
        <v>theater</v>
      </c>
      <c r="R2722" t="str">
        <f t="shared" si="256"/>
        <v>spaces</v>
      </c>
      <c r="S2722" s="10">
        <f t="shared" si="257"/>
        <v>42655.465891203698</v>
      </c>
      <c r="T2722" s="10">
        <f t="shared" si="258"/>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3"/>
        <v>14.62</v>
      </c>
      <c r="P2723" s="6">
        <f t="shared" si="254"/>
        <v>40.762081784386616</v>
      </c>
      <c r="Q2723" t="str">
        <f t="shared" si="255"/>
        <v>technology</v>
      </c>
      <c r="R2723" t="str">
        <f t="shared" si="256"/>
        <v>hardware</v>
      </c>
      <c r="S2723" s="10">
        <f t="shared" si="257"/>
        <v>41493.543958333335</v>
      </c>
      <c r="T2723" s="10">
        <f t="shared" si="258"/>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3"/>
        <v>2.5253999999999999</v>
      </c>
      <c r="P2724" s="6">
        <f t="shared" si="254"/>
        <v>68.254054054054052</v>
      </c>
      <c r="Q2724" t="str">
        <f t="shared" si="255"/>
        <v>technology</v>
      </c>
      <c r="R2724" t="str">
        <f t="shared" si="256"/>
        <v>hardware</v>
      </c>
      <c r="S2724" s="10">
        <f t="shared" si="257"/>
        <v>42704.857094907406</v>
      </c>
      <c r="T2724" s="10">
        <f t="shared" si="258"/>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3"/>
        <v>1.4005000000000001</v>
      </c>
      <c r="P2725" s="6">
        <f t="shared" si="254"/>
        <v>95.48863636363636</v>
      </c>
      <c r="Q2725" t="str">
        <f t="shared" si="255"/>
        <v>technology</v>
      </c>
      <c r="R2725" t="str">
        <f t="shared" si="256"/>
        <v>hardware</v>
      </c>
      <c r="S2725" s="10">
        <f t="shared" si="257"/>
        <v>41944.83898148148</v>
      </c>
      <c r="T2725" s="10">
        <f t="shared" si="258"/>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3"/>
        <v>2.9687520259319289</v>
      </c>
      <c r="P2726" s="6">
        <f t="shared" si="254"/>
        <v>7.1902649656526005</v>
      </c>
      <c r="Q2726" t="str">
        <f t="shared" si="255"/>
        <v>technology</v>
      </c>
      <c r="R2726" t="str">
        <f t="shared" si="256"/>
        <v>hardware</v>
      </c>
      <c r="S2726" s="10">
        <f t="shared" si="257"/>
        <v>42199.32707175926</v>
      </c>
      <c r="T2726" s="10">
        <f t="shared" si="258"/>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3"/>
        <v>1.445425</v>
      </c>
      <c r="P2727" s="6">
        <f t="shared" si="254"/>
        <v>511.65486725663715</v>
      </c>
      <c r="Q2727" t="str">
        <f t="shared" si="255"/>
        <v>technology</v>
      </c>
      <c r="R2727" t="str">
        <f t="shared" si="256"/>
        <v>hardware</v>
      </c>
      <c r="S2727" s="10">
        <f t="shared" si="257"/>
        <v>42745.744618055556</v>
      </c>
      <c r="T2727" s="10">
        <f t="shared" si="258"/>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3"/>
        <v>1.05745</v>
      </c>
      <c r="P2728" s="6">
        <f t="shared" si="254"/>
        <v>261.74504950495049</v>
      </c>
      <c r="Q2728" t="str">
        <f t="shared" si="255"/>
        <v>technology</v>
      </c>
      <c r="R2728" t="str">
        <f t="shared" si="256"/>
        <v>hardware</v>
      </c>
      <c r="S2728" s="10">
        <f t="shared" si="257"/>
        <v>42452.579988425925</v>
      </c>
      <c r="T2728" s="10">
        <f t="shared" si="258"/>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3"/>
        <v>4.9321000000000002</v>
      </c>
      <c r="P2729" s="6">
        <f t="shared" si="254"/>
        <v>69.760961810466767</v>
      </c>
      <c r="Q2729" t="str">
        <f t="shared" si="255"/>
        <v>technology</v>
      </c>
      <c r="R2729" t="str">
        <f t="shared" si="256"/>
        <v>hardware</v>
      </c>
      <c r="S2729" s="10">
        <f t="shared" si="257"/>
        <v>42198.676655092597</v>
      </c>
      <c r="T2729" s="10">
        <f t="shared" si="258"/>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3"/>
        <v>2.0182666666666669</v>
      </c>
      <c r="P2730" s="6">
        <f t="shared" si="254"/>
        <v>77.229591836734699</v>
      </c>
      <c r="Q2730" t="str">
        <f t="shared" si="255"/>
        <v>technology</v>
      </c>
      <c r="R2730" t="str">
        <f t="shared" si="256"/>
        <v>hardware</v>
      </c>
      <c r="S2730" s="10">
        <f t="shared" si="257"/>
        <v>42333.59993055556</v>
      </c>
      <c r="T2730" s="10">
        <f t="shared" si="258"/>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3"/>
        <v>1.0444</v>
      </c>
      <c r="P2731" s="6">
        <f t="shared" si="254"/>
        <v>340.56521739130437</v>
      </c>
      <c r="Q2731" t="str">
        <f t="shared" si="255"/>
        <v>technology</v>
      </c>
      <c r="R2731" t="str">
        <f t="shared" si="256"/>
        <v>hardware</v>
      </c>
      <c r="S2731" s="10">
        <f t="shared" si="257"/>
        <v>42095.240706018521</v>
      </c>
      <c r="T2731" s="10">
        <f t="shared" si="258"/>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3"/>
        <v>1.7029262962962963</v>
      </c>
      <c r="P2732" s="6">
        <f t="shared" si="254"/>
        <v>67.417903225806455</v>
      </c>
      <c r="Q2732" t="str">
        <f t="shared" si="255"/>
        <v>technology</v>
      </c>
      <c r="R2732" t="str">
        <f t="shared" si="256"/>
        <v>hardware</v>
      </c>
      <c r="S2732" s="10">
        <f t="shared" si="257"/>
        <v>41351.541377314818</v>
      </c>
      <c r="T2732" s="10">
        <f t="shared" si="258"/>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3"/>
        <v>1.0430333333333333</v>
      </c>
      <c r="P2733" s="6">
        <f t="shared" si="254"/>
        <v>845.70270270270271</v>
      </c>
      <c r="Q2733" t="str">
        <f t="shared" si="255"/>
        <v>technology</v>
      </c>
      <c r="R2733" t="str">
        <f t="shared" si="256"/>
        <v>hardware</v>
      </c>
      <c r="S2733" s="10">
        <f t="shared" si="257"/>
        <v>41872.525717592594</v>
      </c>
      <c r="T2733" s="10">
        <f t="shared" si="258"/>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3"/>
        <v>1.1825000000000001</v>
      </c>
      <c r="P2734" s="6">
        <f t="shared" si="254"/>
        <v>97.191780821917803</v>
      </c>
      <c r="Q2734" t="str">
        <f t="shared" si="255"/>
        <v>technology</v>
      </c>
      <c r="R2734" t="str">
        <f t="shared" si="256"/>
        <v>hardware</v>
      </c>
      <c r="S2734" s="10">
        <f t="shared" si="257"/>
        <v>41389.808194444442</v>
      </c>
      <c r="T2734" s="10">
        <f t="shared" si="258"/>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3"/>
        <v>1.07538</v>
      </c>
      <c r="P2735" s="6">
        <f t="shared" si="254"/>
        <v>451.84033613445376</v>
      </c>
      <c r="Q2735" t="str">
        <f t="shared" si="255"/>
        <v>technology</v>
      </c>
      <c r="R2735" t="str">
        <f t="shared" si="256"/>
        <v>hardware</v>
      </c>
      <c r="S2735" s="10">
        <f t="shared" si="257"/>
        <v>42044.272847222222</v>
      </c>
      <c r="T2735" s="10">
        <f t="shared" si="258"/>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3"/>
        <v>22603</v>
      </c>
      <c r="P2736" s="6">
        <f t="shared" si="254"/>
        <v>138.66871165644173</v>
      </c>
      <c r="Q2736" t="str">
        <f t="shared" si="255"/>
        <v>technology</v>
      </c>
      <c r="R2736" t="str">
        <f t="shared" si="256"/>
        <v>hardware</v>
      </c>
      <c r="S2736" s="10">
        <f t="shared" si="257"/>
        <v>42626.668888888889</v>
      </c>
      <c r="T2736" s="10">
        <f t="shared" si="258"/>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3"/>
        <v>9.7813466666666677</v>
      </c>
      <c r="P2737" s="6">
        <f t="shared" si="254"/>
        <v>21.640147492625371</v>
      </c>
      <c r="Q2737" t="str">
        <f t="shared" si="255"/>
        <v>technology</v>
      </c>
      <c r="R2737" t="str">
        <f t="shared" si="256"/>
        <v>hardware</v>
      </c>
      <c r="S2737" s="10">
        <f t="shared" si="257"/>
        <v>41316.120949074073</v>
      </c>
      <c r="T2737" s="10">
        <f t="shared" si="258"/>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3"/>
        <v>1.2290000000000001</v>
      </c>
      <c r="P2738" s="6">
        <f t="shared" si="254"/>
        <v>169.51724137931035</v>
      </c>
      <c r="Q2738" t="str">
        <f t="shared" si="255"/>
        <v>technology</v>
      </c>
      <c r="R2738" t="str">
        <f t="shared" si="256"/>
        <v>hardware</v>
      </c>
      <c r="S2738" s="10">
        <f t="shared" si="257"/>
        <v>41722.666354166664</v>
      </c>
      <c r="T2738" s="10">
        <f t="shared" si="258"/>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3"/>
        <v>2.4606080000000001</v>
      </c>
      <c r="P2739" s="6">
        <f t="shared" si="254"/>
        <v>161.88210526315791</v>
      </c>
      <c r="Q2739" t="str">
        <f t="shared" si="255"/>
        <v>technology</v>
      </c>
      <c r="R2739" t="str">
        <f t="shared" si="256"/>
        <v>hardware</v>
      </c>
      <c r="S2739" s="10">
        <f t="shared" si="257"/>
        <v>41611.917673611111</v>
      </c>
      <c r="T2739" s="10">
        <f t="shared" si="258"/>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3"/>
        <v>1.4794</v>
      </c>
      <c r="P2740" s="6">
        <f t="shared" si="254"/>
        <v>493.13333333333333</v>
      </c>
      <c r="Q2740" t="str">
        <f t="shared" si="255"/>
        <v>technology</v>
      </c>
      <c r="R2740" t="str">
        <f t="shared" si="256"/>
        <v>hardware</v>
      </c>
      <c r="S2740" s="10">
        <f t="shared" si="257"/>
        <v>42620.143564814818</v>
      </c>
      <c r="T2740" s="10">
        <f t="shared" si="258"/>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3"/>
        <v>3.8409090909090908</v>
      </c>
      <c r="P2741" s="6">
        <f t="shared" si="254"/>
        <v>22.120418848167539</v>
      </c>
      <c r="Q2741" t="str">
        <f t="shared" si="255"/>
        <v>technology</v>
      </c>
      <c r="R2741" t="str">
        <f t="shared" si="256"/>
        <v>hardware</v>
      </c>
      <c r="S2741" s="10">
        <f t="shared" si="257"/>
        <v>41719.887928240743</v>
      </c>
      <c r="T2741" s="10">
        <f t="shared" si="258"/>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3"/>
        <v>1.0333333333333334</v>
      </c>
      <c r="P2742" s="6">
        <f t="shared" si="254"/>
        <v>18.235294117647058</v>
      </c>
      <c r="Q2742" t="str">
        <f t="shared" si="255"/>
        <v>technology</v>
      </c>
      <c r="R2742" t="str">
        <f t="shared" si="256"/>
        <v>hardware</v>
      </c>
      <c r="S2742" s="10">
        <f t="shared" si="257"/>
        <v>42045.031851851847</v>
      </c>
      <c r="T2742" s="10">
        <f t="shared" si="258"/>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3"/>
        <v>4.3750000000000004E-3</v>
      </c>
      <c r="P2743" s="6">
        <f t="shared" si="254"/>
        <v>8.75</v>
      </c>
      <c r="Q2743" t="str">
        <f t="shared" si="255"/>
        <v>publishing</v>
      </c>
      <c r="R2743" t="str">
        <f t="shared" si="256"/>
        <v>children's books</v>
      </c>
      <c r="S2743" s="10">
        <f t="shared" si="257"/>
        <v>41911.657430555555</v>
      </c>
      <c r="T2743" s="10">
        <f t="shared" si="258"/>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3"/>
        <v>0.29239999999999999</v>
      </c>
      <c r="P2744" s="6">
        <f t="shared" si="254"/>
        <v>40.611111111111114</v>
      </c>
      <c r="Q2744" t="str">
        <f t="shared" si="255"/>
        <v>publishing</v>
      </c>
      <c r="R2744" t="str">
        <f t="shared" si="256"/>
        <v>children's books</v>
      </c>
      <c r="S2744" s="10">
        <f t="shared" si="257"/>
        <v>41030.719756944447</v>
      </c>
      <c r="T2744" s="10">
        <f t="shared" si="258"/>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3"/>
        <v>0</v>
      </c>
      <c r="P2745" s="6">
        <f t="shared" si="254"/>
        <v>0</v>
      </c>
      <c r="Q2745" t="str">
        <f t="shared" si="255"/>
        <v>publishing</v>
      </c>
      <c r="R2745" t="str">
        <f t="shared" si="256"/>
        <v>children's books</v>
      </c>
      <c r="S2745" s="10">
        <f t="shared" si="257"/>
        <v>42632.328784722224</v>
      </c>
      <c r="T2745" s="10">
        <f t="shared" si="258"/>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3"/>
        <v>5.2187499999999998E-2</v>
      </c>
      <c r="P2746" s="6">
        <f t="shared" si="254"/>
        <v>37.954545454545453</v>
      </c>
      <c r="Q2746" t="str">
        <f t="shared" si="255"/>
        <v>publishing</v>
      </c>
      <c r="R2746" t="str">
        <f t="shared" si="256"/>
        <v>children's books</v>
      </c>
      <c r="S2746" s="10">
        <f t="shared" si="257"/>
        <v>40938.062476851854</v>
      </c>
      <c r="T2746" s="10">
        <f t="shared" si="258"/>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3"/>
        <v>0.21887499999999999</v>
      </c>
      <c r="P2747" s="6">
        <f t="shared" si="254"/>
        <v>35.734693877551024</v>
      </c>
      <c r="Q2747" t="str">
        <f t="shared" si="255"/>
        <v>publishing</v>
      </c>
      <c r="R2747" t="str">
        <f t="shared" si="256"/>
        <v>children's books</v>
      </c>
      <c r="S2747" s="10">
        <f t="shared" si="257"/>
        <v>41044.988055555557</v>
      </c>
      <c r="T2747" s="10">
        <f t="shared" si="258"/>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3"/>
        <v>0.26700000000000002</v>
      </c>
      <c r="P2748" s="6">
        <f t="shared" si="254"/>
        <v>42.157894736842103</v>
      </c>
      <c r="Q2748" t="str">
        <f t="shared" si="255"/>
        <v>publishing</v>
      </c>
      <c r="R2748" t="str">
        <f t="shared" si="256"/>
        <v>children's books</v>
      </c>
      <c r="S2748" s="10">
        <f t="shared" si="257"/>
        <v>41850.781377314815</v>
      </c>
      <c r="T2748" s="10">
        <f t="shared" si="258"/>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3"/>
        <v>0.28000000000000003</v>
      </c>
      <c r="P2749" s="6">
        <f t="shared" si="254"/>
        <v>35</v>
      </c>
      <c r="Q2749" t="str">
        <f t="shared" si="255"/>
        <v>publishing</v>
      </c>
      <c r="R2749" t="str">
        <f t="shared" si="256"/>
        <v>children's books</v>
      </c>
      <c r="S2749" s="10">
        <f t="shared" si="257"/>
        <v>41044.64811342593</v>
      </c>
      <c r="T2749" s="10">
        <f t="shared" si="258"/>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3"/>
        <v>1.06E-2</v>
      </c>
      <c r="P2750" s="6">
        <f t="shared" si="254"/>
        <v>13.25</v>
      </c>
      <c r="Q2750" t="str">
        <f t="shared" si="255"/>
        <v>publishing</v>
      </c>
      <c r="R2750" t="str">
        <f t="shared" si="256"/>
        <v>children's books</v>
      </c>
      <c r="S2750" s="10">
        <f t="shared" si="257"/>
        <v>42585.7106712963</v>
      </c>
      <c r="T2750" s="10">
        <f t="shared" si="258"/>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3"/>
        <v>1.0999999999999999E-2</v>
      </c>
      <c r="P2751" s="6">
        <f t="shared" si="254"/>
        <v>55</v>
      </c>
      <c r="Q2751" t="str">
        <f t="shared" si="255"/>
        <v>publishing</v>
      </c>
      <c r="R2751" t="str">
        <f t="shared" si="256"/>
        <v>children's books</v>
      </c>
      <c r="S2751" s="10">
        <f t="shared" si="257"/>
        <v>42068.799039351856</v>
      </c>
      <c r="T2751" s="10">
        <f t="shared" si="258"/>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3"/>
        <v>0</v>
      </c>
      <c r="P2752" s="6">
        <f t="shared" si="254"/>
        <v>0</v>
      </c>
      <c r="Q2752" t="str">
        <f t="shared" si="255"/>
        <v>publishing</v>
      </c>
      <c r="R2752" t="str">
        <f t="shared" si="256"/>
        <v>children's books</v>
      </c>
      <c r="S2752" s="10">
        <f t="shared" si="257"/>
        <v>41078.899826388886</v>
      </c>
      <c r="T2752" s="10">
        <f t="shared" si="258"/>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3"/>
        <v>0</v>
      </c>
      <c r="P2753" s="6">
        <f t="shared" si="254"/>
        <v>0</v>
      </c>
      <c r="Q2753" t="str">
        <f t="shared" si="255"/>
        <v>publishing</v>
      </c>
      <c r="R2753" t="str">
        <f t="shared" si="256"/>
        <v>children's books</v>
      </c>
      <c r="S2753" s="10">
        <f t="shared" si="257"/>
        <v>41747.887060185189</v>
      </c>
      <c r="T2753" s="10">
        <f t="shared" si="258"/>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3"/>
        <v>0.11458333333333333</v>
      </c>
      <c r="P2754" s="6">
        <f t="shared" si="254"/>
        <v>39.285714285714285</v>
      </c>
      <c r="Q2754" t="str">
        <f t="shared" si="255"/>
        <v>publishing</v>
      </c>
      <c r="R2754" t="str">
        <f t="shared" si="256"/>
        <v>children's books</v>
      </c>
      <c r="S2754" s="10">
        <f t="shared" si="257"/>
        <v>40855.765092592592</v>
      </c>
      <c r="T2754" s="10">
        <f t="shared" si="258"/>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9">E2755/D2755</f>
        <v>0.19</v>
      </c>
      <c r="P2755" s="6">
        <f t="shared" ref="P2755:P2818" si="260">IFERROR(E2755/L2755,0)</f>
        <v>47.5</v>
      </c>
      <c r="Q2755" t="str">
        <f t="shared" ref="Q2755:Q2818" si="261">LEFT(N2755,SEARCH("/",N2755)-1)</f>
        <v>publishing</v>
      </c>
      <c r="R2755" t="str">
        <f t="shared" ref="R2755:R2818" si="262">RIGHT(N2755,LEN(N2755)-SEARCH("/",N2755))</f>
        <v>children's books</v>
      </c>
      <c r="S2755" s="10">
        <f t="shared" ref="S2755:S2818" si="263">(((J2755/60)/60)/24+DATE(1970,1,1))</f>
        <v>41117.900729166664</v>
      </c>
      <c r="T2755" s="10">
        <f t="shared" ref="T2755:T2818" si="264">(((I2755/60)/60)/24+DATE(1970,1,1))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9"/>
        <v>0</v>
      </c>
      <c r="P2756" s="6">
        <f t="shared" si="260"/>
        <v>0</v>
      </c>
      <c r="Q2756" t="str">
        <f t="shared" si="261"/>
        <v>publishing</v>
      </c>
      <c r="R2756" t="str">
        <f t="shared" si="262"/>
        <v>children's books</v>
      </c>
      <c r="S2756" s="10">
        <f t="shared" si="263"/>
        <v>41863.636006944449</v>
      </c>
      <c r="T2756" s="10">
        <f t="shared" si="264"/>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9"/>
        <v>0.52</v>
      </c>
      <c r="P2757" s="6">
        <f t="shared" si="260"/>
        <v>17.333333333333332</v>
      </c>
      <c r="Q2757" t="str">
        <f t="shared" si="261"/>
        <v>publishing</v>
      </c>
      <c r="R2757" t="str">
        <f t="shared" si="262"/>
        <v>children's books</v>
      </c>
      <c r="S2757" s="10">
        <f t="shared" si="263"/>
        <v>42072.790821759263</v>
      </c>
      <c r="T2757" s="10">
        <f t="shared" si="264"/>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9"/>
        <v>0.1048</v>
      </c>
      <c r="P2758" s="6">
        <f t="shared" si="260"/>
        <v>31.757575757575758</v>
      </c>
      <c r="Q2758" t="str">
        <f t="shared" si="261"/>
        <v>publishing</v>
      </c>
      <c r="R2758" t="str">
        <f t="shared" si="262"/>
        <v>children's books</v>
      </c>
      <c r="S2758" s="10">
        <f t="shared" si="263"/>
        <v>41620.90047453704</v>
      </c>
      <c r="T2758" s="10">
        <f t="shared" si="264"/>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9"/>
        <v>6.6666666666666671E-3</v>
      </c>
      <c r="P2759" s="6">
        <f t="shared" si="260"/>
        <v>5</v>
      </c>
      <c r="Q2759" t="str">
        <f t="shared" si="261"/>
        <v>publishing</v>
      </c>
      <c r="R2759" t="str">
        <f t="shared" si="262"/>
        <v>children's books</v>
      </c>
      <c r="S2759" s="10">
        <f t="shared" si="263"/>
        <v>42573.65662037037</v>
      </c>
      <c r="T2759" s="10">
        <f t="shared" si="264"/>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9"/>
        <v>0.11700000000000001</v>
      </c>
      <c r="P2760" s="6">
        <f t="shared" si="260"/>
        <v>39</v>
      </c>
      <c r="Q2760" t="str">
        <f t="shared" si="261"/>
        <v>publishing</v>
      </c>
      <c r="R2760" t="str">
        <f t="shared" si="262"/>
        <v>children's books</v>
      </c>
      <c r="S2760" s="10">
        <f t="shared" si="263"/>
        <v>42639.441932870366</v>
      </c>
      <c r="T2760" s="10">
        <f t="shared" si="264"/>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9"/>
        <v>0.105</v>
      </c>
      <c r="P2761" s="6">
        <f t="shared" si="260"/>
        <v>52.5</v>
      </c>
      <c r="Q2761" t="str">
        <f t="shared" si="261"/>
        <v>publishing</v>
      </c>
      <c r="R2761" t="str">
        <f t="shared" si="262"/>
        <v>children's books</v>
      </c>
      <c r="S2761" s="10">
        <f t="shared" si="263"/>
        <v>42524.36650462963</v>
      </c>
      <c r="T2761" s="10">
        <f t="shared" si="264"/>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9"/>
        <v>0</v>
      </c>
      <c r="P2762" s="6">
        <f t="shared" si="260"/>
        <v>0</v>
      </c>
      <c r="Q2762" t="str">
        <f t="shared" si="261"/>
        <v>publishing</v>
      </c>
      <c r="R2762" t="str">
        <f t="shared" si="262"/>
        <v>children's books</v>
      </c>
      <c r="S2762" s="10">
        <f t="shared" si="263"/>
        <v>41415.461319444446</v>
      </c>
      <c r="T2762" s="10">
        <f t="shared" si="264"/>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9"/>
        <v>7.1999999999999998E-3</v>
      </c>
      <c r="P2763" s="6">
        <f t="shared" si="260"/>
        <v>9</v>
      </c>
      <c r="Q2763" t="str">
        <f t="shared" si="261"/>
        <v>publishing</v>
      </c>
      <c r="R2763" t="str">
        <f t="shared" si="262"/>
        <v>children's books</v>
      </c>
      <c r="S2763" s="10">
        <f t="shared" si="263"/>
        <v>41247.063576388886</v>
      </c>
      <c r="T2763" s="10">
        <f t="shared" si="264"/>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9"/>
        <v>7.6923076923076927E-3</v>
      </c>
      <c r="P2764" s="6">
        <f t="shared" si="260"/>
        <v>25</v>
      </c>
      <c r="Q2764" t="str">
        <f t="shared" si="261"/>
        <v>publishing</v>
      </c>
      <c r="R2764" t="str">
        <f t="shared" si="262"/>
        <v>children's books</v>
      </c>
      <c r="S2764" s="10">
        <f t="shared" si="263"/>
        <v>40927.036979166667</v>
      </c>
      <c r="T2764" s="10">
        <f t="shared" si="264"/>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9"/>
        <v>2.2842639593908631E-3</v>
      </c>
      <c r="P2765" s="6">
        <f t="shared" si="260"/>
        <v>30</v>
      </c>
      <c r="Q2765" t="str">
        <f t="shared" si="261"/>
        <v>publishing</v>
      </c>
      <c r="R2765" t="str">
        <f t="shared" si="262"/>
        <v>children's books</v>
      </c>
      <c r="S2765" s="10">
        <f t="shared" si="263"/>
        <v>41373.579675925925</v>
      </c>
      <c r="T2765" s="10">
        <f t="shared" si="264"/>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9"/>
        <v>1.125E-2</v>
      </c>
      <c r="P2766" s="6">
        <f t="shared" si="260"/>
        <v>11.25</v>
      </c>
      <c r="Q2766" t="str">
        <f t="shared" si="261"/>
        <v>publishing</v>
      </c>
      <c r="R2766" t="str">
        <f t="shared" si="262"/>
        <v>children's books</v>
      </c>
      <c r="S2766" s="10">
        <f t="shared" si="263"/>
        <v>41030.292025462964</v>
      </c>
      <c r="T2766" s="10">
        <f t="shared" si="264"/>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9"/>
        <v>0</v>
      </c>
      <c r="P2767" s="6">
        <f t="shared" si="260"/>
        <v>0</v>
      </c>
      <c r="Q2767" t="str">
        <f t="shared" si="261"/>
        <v>publishing</v>
      </c>
      <c r="R2767" t="str">
        <f t="shared" si="262"/>
        <v>children's books</v>
      </c>
      <c r="S2767" s="10">
        <f t="shared" si="263"/>
        <v>41194.579027777778</v>
      </c>
      <c r="T2767" s="10">
        <f t="shared" si="264"/>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9"/>
        <v>0.02</v>
      </c>
      <c r="P2768" s="6">
        <f t="shared" si="260"/>
        <v>25</v>
      </c>
      <c r="Q2768" t="str">
        <f t="shared" si="261"/>
        <v>publishing</v>
      </c>
      <c r="R2768" t="str">
        <f t="shared" si="262"/>
        <v>children's books</v>
      </c>
      <c r="S2768" s="10">
        <f t="shared" si="263"/>
        <v>40736.668032407404</v>
      </c>
      <c r="T2768" s="10">
        <f t="shared" si="264"/>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9"/>
        <v>8.5000000000000006E-3</v>
      </c>
      <c r="P2769" s="6">
        <f t="shared" si="260"/>
        <v>11.333333333333334</v>
      </c>
      <c r="Q2769" t="str">
        <f t="shared" si="261"/>
        <v>publishing</v>
      </c>
      <c r="R2769" t="str">
        <f t="shared" si="262"/>
        <v>children's books</v>
      </c>
      <c r="S2769" s="10">
        <f t="shared" si="263"/>
        <v>42172.958912037036</v>
      </c>
      <c r="T2769" s="10">
        <f t="shared" si="264"/>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9"/>
        <v>0.14314285714285716</v>
      </c>
      <c r="P2770" s="6">
        <f t="shared" si="260"/>
        <v>29.470588235294116</v>
      </c>
      <c r="Q2770" t="str">
        <f t="shared" si="261"/>
        <v>publishing</v>
      </c>
      <c r="R2770" t="str">
        <f t="shared" si="262"/>
        <v>children's books</v>
      </c>
      <c r="S2770" s="10">
        <f t="shared" si="263"/>
        <v>40967.614849537036</v>
      </c>
      <c r="T2770" s="10">
        <f t="shared" si="264"/>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9"/>
        <v>2.5000000000000001E-3</v>
      </c>
      <c r="P2771" s="6">
        <f t="shared" si="260"/>
        <v>1</v>
      </c>
      <c r="Q2771" t="str">
        <f t="shared" si="261"/>
        <v>publishing</v>
      </c>
      <c r="R2771" t="str">
        <f t="shared" si="262"/>
        <v>children's books</v>
      </c>
      <c r="S2771" s="10">
        <f t="shared" si="263"/>
        <v>41745.826273148145</v>
      </c>
      <c r="T2771" s="10">
        <f t="shared" si="264"/>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9"/>
        <v>0.1041125</v>
      </c>
      <c r="P2772" s="6">
        <f t="shared" si="260"/>
        <v>63.098484848484851</v>
      </c>
      <c r="Q2772" t="str">
        <f t="shared" si="261"/>
        <v>publishing</v>
      </c>
      <c r="R2772" t="str">
        <f t="shared" si="262"/>
        <v>children's books</v>
      </c>
      <c r="S2772" s="10">
        <f t="shared" si="263"/>
        <v>41686.705208333333</v>
      </c>
      <c r="T2772" s="10">
        <f t="shared" si="264"/>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9"/>
        <v>0</v>
      </c>
      <c r="P2773" s="6">
        <f t="shared" si="260"/>
        <v>0</v>
      </c>
      <c r="Q2773" t="str">
        <f t="shared" si="261"/>
        <v>publishing</v>
      </c>
      <c r="R2773" t="str">
        <f t="shared" si="262"/>
        <v>children's books</v>
      </c>
      <c r="S2773" s="10">
        <f t="shared" si="263"/>
        <v>41257.531712962962</v>
      </c>
      <c r="T2773" s="10">
        <f t="shared" si="264"/>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9"/>
        <v>0</v>
      </c>
      <c r="P2774" s="6">
        <f t="shared" si="260"/>
        <v>0</v>
      </c>
      <c r="Q2774" t="str">
        <f t="shared" si="261"/>
        <v>publishing</v>
      </c>
      <c r="R2774" t="str">
        <f t="shared" si="262"/>
        <v>children's books</v>
      </c>
      <c r="S2774" s="10">
        <f t="shared" si="263"/>
        <v>41537.869143518517</v>
      </c>
      <c r="T2774" s="10">
        <f t="shared" si="264"/>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9"/>
        <v>1.8867924528301887E-3</v>
      </c>
      <c r="P2775" s="6">
        <f t="shared" si="260"/>
        <v>1</v>
      </c>
      <c r="Q2775" t="str">
        <f t="shared" si="261"/>
        <v>publishing</v>
      </c>
      <c r="R2775" t="str">
        <f t="shared" si="262"/>
        <v>children's books</v>
      </c>
      <c r="S2775" s="10">
        <f t="shared" si="263"/>
        <v>42474.86482638889</v>
      </c>
      <c r="T2775" s="10">
        <f t="shared" si="264"/>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9"/>
        <v>0.14249999999999999</v>
      </c>
      <c r="P2776" s="6">
        <f t="shared" si="260"/>
        <v>43.846153846153847</v>
      </c>
      <c r="Q2776" t="str">
        <f t="shared" si="261"/>
        <v>publishing</v>
      </c>
      <c r="R2776" t="str">
        <f t="shared" si="262"/>
        <v>children's books</v>
      </c>
      <c r="S2776" s="10">
        <f t="shared" si="263"/>
        <v>41311.126481481479</v>
      </c>
      <c r="T2776" s="10">
        <f t="shared" si="264"/>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9"/>
        <v>0.03</v>
      </c>
      <c r="P2777" s="6">
        <f t="shared" si="260"/>
        <v>75</v>
      </c>
      <c r="Q2777" t="str">
        <f t="shared" si="261"/>
        <v>publishing</v>
      </c>
      <c r="R2777" t="str">
        <f t="shared" si="262"/>
        <v>children's books</v>
      </c>
      <c r="S2777" s="10">
        <f t="shared" si="263"/>
        <v>40863.013356481482</v>
      </c>
      <c r="T2777" s="10">
        <f t="shared" si="264"/>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9"/>
        <v>7.8809523809523815E-2</v>
      </c>
      <c r="P2778" s="6">
        <f t="shared" si="260"/>
        <v>45.972222222222221</v>
      </c>
      <c r="Q2778" t="str">
        <f t="shared" si="261"/>
        <v>publishing</v>
      </c>
      <c r="R2778" t="str">
        <f t="shared" si="262"/>
        <v>children's books</v>
      </c>
      <c r="S2778" s="10">
        <f t="shared" si="263"/>
        <v>42136.297175925924</v>
      </c>
      <c r="T2778" s="10">
        <f t="shared" si="264"/>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9"/>
        <v>3.3333333333333335E-3</v>
      </c>
      <c r="P2779" s="6">
        <f t="shared" si="260"/>
        <v>10</v>
      </c>
      <c r="Q2779" t="str">
        <f t="shared" si="261"/>
        <v>publishing</v>
      </c>
      <c r="R2779" t="str">
        <f t="shared" si="262"/>
        <v>children's books</v>
      </c>
      <c r="S2779" s="10">
        <f t="shared" si="263"/>
        <v>42172.669027777782</v>
      </c>
      <c r="T2779" s="10">
        <f t="shared" si="264"/>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9"/>
        <v>0.25545454545454543</v>
      </c>
      <c r="P2780" s="6">
        <f t="shared" si="260"/>
        <v>93.666666666666671</v>
      </c>
      <c r="Q2780" t="str">
        <f t="shared" si="261"/>
        <v>publishing</v>
      </c>
      <c r="R2780" t="str">
        <f t="shared" si="262"/>
        <v>children's books</v>
      </c>
      <c r="S2780" s="10">
        <f t="shared" si="263"/>
        <v>41846.978078703702</v>
      </c>
      <c r="T2780" s="10">
        <f t="shared" si="264"/>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9"/>
        <v>2.12E-2</v>
      </c>
      <c r="P2781" s="6">
        <f t="shared" si="260"/>
        <v>53</v>
      </c>
      <c r="Q2781" t="str">
        <f t="shared" si="261"/>
        <v>publishing</v>
      </c>
      <c r="R2781" t="str">
        <f t="shared" si="262"/>
        <v>children's books</v>
      </c>
      <c r="S2781" s="10">
        <f t="shared" si="263"/>
        <v>42300.585891203707</v>
      </c>
      <c r="T2781" s="10">
        <f t="shared" si="264"/>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9"/>
        <v>0</v>
      </c>
      <c r="P2782" s="6">
        <f t="shared" si="260"/>
        <v>0</v>
      </c>
      <c r="Q2782" t="str">
        <f t="shared" si="261"/>
        <v>publishing</v>
      </c>
      <c r="R2782" t="str">
        <f t="shared" si="262"/>
        <v>children's books</v>
      </c>
      <c r="S2782" s="10">
        <f t="shared" si="263"/>
        <v>42774.447777777779</v>
      </c>
      <c r="T2782" s="10">
        <f t="shared" si="264"/>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9"/>
        <v>1.0528</v>
      </c>
      <c r="P2783" s="6">
        <f t="shared" si="260"/>
        <v>47</v>
      </c>
      <c r="Q2783" t="str">
        <f t="shared" si="261"/>
        <v>theater</v>
      </c>
      <c r="R2783" t="str">
        <f t="shared" si="262"/>
        <v>plays</v>
      </c>
      <c r="S2783" s="10">
        <f t="shared" si="263"/>
        <v>42018.94159722222</v>
      </c>
      <c r="T2783" s="10">
        <f t="shared" si="264"/>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9"/>
        <v>1.2</v>
      </c>
      <c r="P2784" s="6">
        <f t="shared" si="260"/>
        <v>66.666666666666671</v>
      </c>
      <c r="Q2784" t="str">
        <f t="shared" si="261"/>
        <v>theater</v>
      </c>
      <c r="R2784" t="str">
        <f t="shared" si="262"/>
        <v>plays</v>
      </c>
      <c r="S2784" s="10">
        <f t="shared" si="263"/>
        <v>42026.924976851849</v>
      </c>
      <c r="T2784" s="10">
        <f t="shared" si="264"/>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9"/>
        <v>1.145</v>
      </c>
      <c r="P2785" s="6">
        <f t="shared" si="260"/>
        <v>18.770491803278688</v>
      </c>
      <c r="Q2785" t="str">
        <f t="shared" si="261"/>
        <v>theater</v>
      </c>
      <c r="R2785" t="str">
        <f t="shared" si="262"/>
        <v>plays</v>
      </c>
      <c r="S2785" s="10">
        <f t="shared" si="263"/>
        <v>42103.535254629634</v>
      </c>
      <c r="T2785" s="10">
        <f t="shared" si="264"/>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9"/>
        <v>1.19</v>
      </c>
      <c r="P2786" s="6">
        <f t="shared" si="260"/>
        <v>66.111111111111114</v>
      </c>
      <c r="Q2786" t="str">
        <f t="shared" si="261"/>
        <v>theater</v>
      </c>
      <c r="R2786" t="str">
        <f t="shared" si="262"/>
        <v>plays</v>
      </c>
      <c r="S2786" s="10">
        <f t="shared" si="263"/>
        <v>41920.787534722222</v>
      </c>
      <c r="T2786" s="10">
        <f t="shared" si="264"/>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9"/>
        <v>1.0468</v>
      </c>
      <c r="P2787" s="6">
        <f t="shared" si="260"/>
        <v>36.859154929577464</v>
      </c>
      <c r="Q2787" t="str">
        <f t="shared" si="261"/>
        <v>theater</v>
      </c>
      <c r="R2787" t="str">
        <f t="shared" si="262"/>
        <v>plays</v>
      </c>
      <c r="S2787" s="10">
        <f t="shared" si="263"/>
        <v>42558.189432870371</v>
      </c>
      <c r="T2787" s="10">
        <f t="shared" si="264"/>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9"/>
        <v>1.1783999999999999</v>
      </c>
      <c r="P2788" s="6">
        <f t="shared" si="260"/>
        <v>39.810810810810814</v>
      </c>
      <c r="Q2788" t="str">
        <f t="shared" si="261"/>
        <v>theater</v>
      </c>
      <c r="R2788" t="str">
        <f t="shared" si="262"/>
        <v>plays</v>
      </c>
      <c r="S2788" s="10">
        <f t="shared" si="263"/>
        <v>41815.569212962961</v>
      </c>
      <c r="T2788" s="10">
        <f t="shared" si="264"/>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9"/>
        <v>1.1970000000000001</v>
      </c>
      <c r="P2789" s="6">
        <f t="shared" si="260"/>
        <v>31.5</v>
      </c>
      <c r="Q2789" t="str">
        <f t="shared" si="261"/>
        <v>theater</v>
      </c>
      <c r="R2789" t="str">
        <f t="shared" si="262"/>
        <v>plays</v>
      </c>
      <c r="S2789" s="10">
        <f t="shared" si="263"/>
        <v>41808.198518518519</v>
      </c>
      <c r="T2789" s="10">
        <f t="shared" si="264"/>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9"/>
        <v>1.0249999999999999</v>
      </c>
      <c r="P2790" s="6">
        <f t="shared" si="260"/>
        <v>102.5</v>
      </c>
      <c r="Q2790" t="str">
        <f t="shared" si="261"/>
        <v>theater</v>
      </c>
      <c r="R2790" t="str">
        <f t="shared" si="262"/>
        <v>plays</v>
      </c>
      <c r="S2790" s="10">
        <f t="shared" si="263"/>
        <v>42550.701886574068</v>
      </c>
      <c r="T2790" s="10">
        <f t="shared" si="264"/>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9"/>
        <v>1.0116666666666667</v>
      </c>
      <c r="P2791" s="6">
        <f t="shared" si="260"/>
        <v>126.45833333333333</v>
      </c>
      <c r="Q2791" t="str">
        <f t="shared" si="261"/>
        <v>theater</v>
      </c>
      <c r="R2791" t="str">
        <f t="shared" si="262"/>
        <v>plays</v>
      </c>
      <c r="S2791" s="10">
        <f t="shared" si="263"/>
        <v>42056.013124999998</v>
      </c>
      <c r="T2791" s="10">
        <f t="shared" si="264"/>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9"/>
        <v>1.0533333333333332</v>
      </c>
      <c r="P2792" s="6">
        <f t="shared" si="260"/>
        <v>47.878787878787875</v>
      </c>
      <c r="Q2792" t="str">
        <f t="shared" si="261"/>
        <v>theater</v>
      </c>
      <c r="R2792" t="str">
        <f t="shared" si="262"/>
        <v>plays</v>
      </c>
      <c r="S2792" s="10">
        <f t="shared" si="263"/>
        <v>42016.938692129625</v>
      </c>
      <c r="T2792" s="10">
        <f t="shared" si="264"/>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9"/>
        <v>1.0249999999999999</v>
      </c>
      <c r="P2793" s="6">
        <f t="shared" si="260"/>
        <v>73.214285714285708</v>
      </c>
      <c r="Q2793" t="str">
        <f t="shared" si="261"/>
        <v>theater</v>
      </c>
      <c r="R2793" t="str">
        <f t="shared" si="262"/>
        <v>plays</v>
      </c>
      <c r="S2793" s="10">
        <f t="shared" si="263"/>
        <v>42591.899988425925</v>
      </c>
      <c r="T2793" s="10">
        <f t="shared" si="264"/>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9"/>
        <v>1.0760000000000001</v>
      </c>
      <c r="P2794" s="6">
        <f t="shared" si="260"/>
        <v>89.666666666666671</v>
      </c>
      <c r="Q2794" t="str">
        <f t="shared" si="261"/>
        <v>theater</v>
      </c>
      <c r="R2794" t="str">
        <f t="shared" si="262"/>
        <v>plays</v>
      </c>
      <c r="S2794" s="10">
        <f t="shared" si="263"/>
        <v>42183.231006944443</v>
      </c>
      <c r="T2794" s="10">
        <f t="shared" si="264"/>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9"/>
        <v>1.105675</v>
      </c>
      <c r="P2795" s="6">
        <f t="shared" si="260"/>
        <v>151.4623287671233</v>
      </c>
      <c r="Q2795" t="str">
        <f t="shared" si="261"/>
        <v>theater</v>
      </c>
      <c r="R2795" t="str">
        <f t="shared" si="262"/>
        <v>plays</v>
      </c>
      <c r="S2795" s="10">
        <f t="shared" si="263"/>
        <v>42176.419039351851</v>
      </c>
      <c r="T2795" s="10">
        <f t="shared" si="264"/>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9"/>
        <v>1.5</v>
      </c>
      <c r="P2796" s="6">
        <f t="shared" si="260"/>
        <v>25</v>
      </c>
      <c r="Q2796" t="str">
        <f t="shared" si="261"/>
        <v>theater</v>
      </c>
      <c r="R2796" t="str">
        <f t="shared" si="262"/>
        <v>plays</v>
      </c>
      <c r="S2796" s="10">
        <f t="shared" si="263"/>
        <v>42416.691655092596</v>
      </c>
      <c r="T2796" s="10">
        <f t="shared" si="264"/>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9"/>
        <v>1.0428571428571429</v>
      </c>
      <c r="P2797" s="6">
        <f t="shared" si="260"/>
        <v>36.5</v>
      </c>
      <c r="Q2797" t="str">
        <f t="shared" si="261"/>
        <v>theater</v>
      </c>
      <c r="R2797" t="str">
        <f t="shared" si="262"/>
        <v>plays</v>
      </c>
      <c r="S2797" s="10">
        <f t="shared" si="263"/>
        <v>41780.525937500002</v>
      </c>
      <c r="T2797" s="10">
        <f t="shared" si="264"/>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9"/>
        <v>1.155</v>
      </c>
      <c r="P2798" s="6">
        <f t="shared" si="260"/>
        <v>44</v>
      </c>
      <c r="Q2798" t="str">
        <f t="shared" si="261"/>
        <v>theater</v>
      </c>
      <c r="R2798" t="str">
        <f t="shared" si="262"/>
        <v>plays</v>
      </c>
      <c r="S2798" s="10">
        <f t="shared" si="263"/>
        <v>41795.528101851851</v>
      </c>
      <c r="T2798" s="10">
        <f t="shared" si="264"/>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9"/>
        <v>1.02645125</v>
      </c>
      <c r="P2799" s="6">
        <f t="shared" si="260"/>
        <v>87.357553191489373</v>
      </c>
      <c r="Q2799" t="str">
        <f t="shared" si="261"/>
        <v>theater</v>
      </c>
      <c r="R2799" t="str">
        <f t="shared" si="262"/>
        <v>plays</v>
      </c>
      <c r="S2799" s="10">
        <f t="shared" si="263"/>
        <v>41798.94027777778</v>
      </c>
      <c r="T2799" s="10">
        <f t="shared" si="264"/>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9"/>
        <v>1.014</v>
      </c>
      <c r="P2800" s="6">
        <f t="shared" si="260"/>
        <v>36.474820143884891</v>
      </c>
      <c r="Q2800" t="str">
        <f t="shared" si="261"/>
        <v>theater</v>
      </c>
      <c r="R2800" t="str">
        <f t="shared" si="262"/>
        <v>plays</v>
      </c>
      <c r="S2800" s="10">
        <f t="shared" si="263"/>
        <v>42201.675011574072</v>
      </c>
      <c r="T2800" s="10">
        <f t="shared" si="264"/>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9"/>
        <v>1.1663479999999999</v>
      </c>
      <c r="P2801" s="6">
        <f t="shared" si="260"/>
        <v>44.859538461538463</v>
      </c>
      <c r="Q2801" t="str">
        <f t="shared" si="261"/>
        <v>theater</v>
      </c>
      <c r="R2801" t="str">
        <f t="shared" si="262"/>
        <v>plays</v>
      </c>
      <c r="S2801" s="10">
        <f t="shared" si="263"/>
        <v>42507.264699074076</v>
      </c>
      <c r="T2801" s="10">
        <f t="shared" si="264"/>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9"/>
        <v>1.33</v>
      </c>
      <c r="P2802" s="6">
        <f t="shared" si="260"/>
        <v>42.903225806451616</v>
      </c>
      <c r="Q2802" t="str">
        <f t="shared" si="261"/>
        <v>theater</v>
      </c>
      <c r="R2802" t="str">
        <f t="shared" si="262"/>
        <v>plays</v>
      </c>
      <c r="S2802" s="10">
        <f t="shared" si="263"/>
        <v>41948.552847222221</v>
      </c>
      <c r="T2802" s="10">
        <f t="shared" si="264"/>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9"/>
        <v>1.3320000000000001</v>
      </c>
      <c r="P2803" s="6">
        <f t="shared" si="260"/>
        <v>51.230769230769234</v>
      </c>
      <c r="Q2803" t="str">
        <f t="shared" si="261"/>
        <v>theater</v>
      </c>
      <c r="R2803" t="str">
        <f t="shared" si="262"/>
        <v>plays</v>
      </c>
      <c r="S2803" s="10">
        <f t="shared" si="263"/>
        <v>41900.243159722224</v>
      </c>
      <c r="T2803" s="10">
        <f t="shared" si="264"/>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9"/>
        <v>1.0183333333333333</v>
      </c>
      <c r="P2804" s="6">
        <f t="shared" si="260"/>
        <v>33.944444444444443</v>
      </c>
      <c r="Q2804" t="str">
        <f t="shared" si="261"/>
        <v>theater</v>
      </c>
      <c r="R2804" t="str">
        <f t="shared" si="262"/>
        <v>plays</v>
      </c>
      <c r="S2804" s="10">
        <f t="shared" si="263"/>
        <v>42192.64707175926</v>
      </c>
      <c r="T2804" s="10">
        <f t="shared" si="264"/>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9"/>
        <v>1.2795000000000001</v>
      </c>
      <c r="P2805" s="6">
        <f t="shared" si="260"/>
        <v>90.744680851063833</v>
      </c>
      <c r="Q2805" t="str">
        <f t="shared" si="261"/>
        <v>theater</v>
      </c>
      <c r="R2805" t="str">
        <f t="shared" si="262"/>
        <v>plays</v>
      </c>
      <c r="S2805" s="10">
        <f t="shared" si="263"/>
        <v>42158.065694444449</v>
      </c>
      <c r="T2805" s="10">
        <f t="shared" si="264"/>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9"/>
        <v>1.1499999999999999</v>
      </c>
      <c r="P2806" s="6">
        <f t="shared" si="260"/>
        <v>50</v>
      </c>
      <c r="Q2806" t="str">
        <f t="shared" si="261"/>
        <v>theater</v>
      </c>
      <c r="R2806" t="str">
        <f t="shared" si="262"/>
        <v>plays</v>
      </c>
      <c r="S2806" s="10">
        <f t="shared" si="263"/>
        <v>41881.453587962962</v>
      </c>
      <c r="T2806" s="10">
        <f t="shared" si="264"/>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9"/>
        <v>1.1000000000000001</v>
      </c>
      <c r="P2807" s="6">
        <f t="shared" si="260"/>
        <v>24.444444444444443</v>
      </c>
      <c r="Q2807" t="str">
        <f t="shared" si="261"/>
        <v>theater</v>
      </c>
      <c r="R2807" t="str">
        <f t="shared" si="262"/>
        <v>plays</v>
      </c>
      <c r="S2807" s="10">
        <f t="shared" si="263"/>
        <v>42213.505474537036</v>
      </c>
      <c r="T2807" s="10">
        <f t="shared" si="264"/>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9"/>
        <v>1.121</v>
      </c>
      <c r="P2808" s="6">
        <f t="shared" si="260"/>
        <v>44.25</v>
      </c>
      <c r="Q2808" t="str">
        <f t="shared" si="261"/>
        <v>theater</v>
      </c>
      <c r="R2808" t="str">
        <f t="shared" si="262"/>
        <v>plays</v>
      </c>
      <c r="S2808" s="10">
        <f t="shared" si="263"/>
        <v>42185.267245370371</v>
      </c>
      <c r="T2808" s="10">
        <f t="shared" si="264"/>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9"/>
        <v>1.26</v>
      </c>
      <c r="P2809" s="6">
        <f t="shared" si="260"/>
        <v>67.741935483870961</v>
      </c>
      <c r="Q2809" t="str">
        <f t="shared" si="261"/>
        <v>theater</v>
      </c>
      <c r="R2809" t="str">
        <f t="shared" si="262"/>
        <v>plays</v>
      </c>
      <c r="S2809" s="10">
        <f t="shared" si="263"/>
        <v>42154.873124999998</v>
      </c>
      <c r="T2809" s="10">
        <f t="shared" si="264"/>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9"/>
        <v>1.0024444444444445</v>
      </c>
      <c r="P2810" s="6">
        <f t="shared" si="260"/>
        <v>65.376811594202906</v>
      </c>
      <c r="Q2810" t="str">
        <f t="shared" si="261"/>
        <v>theater</v>
      </c>
      <c r="R2810" t="str">
        <f t="shared" si="262"/>
        <v>plays</v>
      </c>
      <c r="S2810" s="10">
        <f t="shared" si="263"/>
        <v>42208.84646990741</v>
      </c>
      <c r="T2810" s="10">
        <f t="shared" si="264"/>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9"/>
        <v>1.024</v>
      </c>
      <c r="P2811" s="6">
        <f t="shared" si="260"/>
        <v>121.9047619047619</v>
      </c>
      <c r="Q2811" t="str">
        <f t="shared" si="261"/>
        <v>theater</v>
      </c>
      <c r="R2811" t="str">
        <f t="shared" si="262"/>
        <v>plays</v>
      </c>
      <c r="S2811" s="10">
        <f t="shared" si="263"/>
        <v>42451.496817129635</v>
      </c>
      <c r="T2811" s="10">
        <f t="shared" si="264"/>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9"/>
        <v>1.0820000000000001</v>
      </c>
      <c r="P2812" s="6">
        <f t="shared" si="260"/>
        <v>47.456140350877192</v>
      </c>
      <c r="Q2812" t="str">
        <f t="shared" si="261"/>
        <v>theater</v>
      </c>
      <c r="R2812" t="str">
        <f t="shared" si="262"/>
        <v>plays</v>
      </c>
      <c r="S2812" s="10">
        <f t="shared" si="263"/>
        <v>41759.13962962963</v>
      </c>
      <c r="T2812" s="10">
        <f t="shared" si="264"/>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9"/>
        <v>1.0026999999999999</v>
      </c>
      <c r="P2813" s="6">
        <f t="shared" si="260"/>
        <v>92.842592592592595</v>
      </c>
      <c r="Q2813" t="str">
        <f t="shared" si="261"/>
        <v>theater</v>
      </c>
      <c r="R2813" t="str">
        <f t="shared" si="262"/>
        <v>plays</v>
      </c>
      <c r="S2813" s="10">
        <f t="shared" si="263"/>
        <v>42028.496562500004</v>
      </c>
      <c r="T2813" s="10">
        <f t="shared" si="264"/>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9"/>
        <v>1.133</v>
      </c>
      <c r="P2814" s="6">
        <f t="shared" si="260"/>
        <v>68.253012048192772</v>
      </c>
      <c r="Q2814" t="str">
        <f t="shared" si="261"/>
        <v>theater</v>
      </c>
      <c r="R2814" t="str">
        <f t="shared" si="262"/>
        <v>plays</v>
      </c>
      <c r="S2814" s="10">
        <f t="shared" si="263"/>
        <v>42054.74418981481</v>
      </c>
      <c r="T2814" s="10">
        <f t="shared" si="264"/>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9"/>
        <v>1.2757571428571428</v>
      </c>
      <c r="P2815" s="6">
        <f t="shared" si="260"/>
        <v>37.209583333333335</v>
      </c>
      <c r="Q2815" t="str">
        <f t="shared" si="261"/>
        <v>theater</v>
      </c>
      <c r="R2815" t="str">
        <f t="shared" si="262"/>
        <v>plays</v>
      </c>
      <c r="S2815" s="10">
        <f t="shared" si="263"/>
        <v>42693.742604166662</v>
      </c>
      <c r="T2815" s="10">
        <f t="shared" si="264"/>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9"/>
        <v>1.0773333333333333</v>
      </c>
      <c r="P2816" s="6">
        <f t="shared" si="260"/>
        <v>25.25</v>
      </c>
      <c r="Q2816" t="str">
        <f t="shared" si="261"/>
        <v>theater</v>
      </c>
      <c r="R2816" t="str">
        <f t="shared" si="262"/>
        <v>plays</v>
      </c>
      <c r="S2816" s="10">
        <f t="shared" si="263"/>
        <v>42103.399479166663</v>
      </c>
      <c r="T2816" s="10">
        <f t="shared" si="264"/>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9"/>
        <v>2.42</v>
      </c>
      <c r="P2817" s="6">
        <f t="shared" si="260"/>
        <v>43.214285714285715</v>
      </c>
      <c r="Q2817" t="str">
        <f t="shared" si="261"/>
        <v>theater</v>
      </c>
      <c r="R2817" t="str">
        <f t="shared" si="262"/>
        <v>plays</v>
      </c>
      <c r="S2817" s="10">
        <f t="shared" si="263"/>
        <v>42559.776724537034</v>
      </c>
      <c r="T2817" s="10">
        <f t="shared" si="264"/>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9"/>
        <v>1.4156666666666666</v>
      </c>
      <c r="P2818" s="6">
        <f t="shared" si="260"/>
        <v>25.130177514792898</v>
      </c>
      <c r="Q2818" t="str">
        <f t="shared" si="261"/>
        <v>theater</v>
      </c>
      <c r="R2818" t="str">
        <f t="shared" si="262"/>
        <v>plays</v>
      </c>
      <c r="S2818" s="10">
        <f t="shared" si="263"/>
        <v>42188.467499999999</v>
      </c>
      <c r="T2818" s="10">
        <f t="shared" si="264"/>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5">E2819/D2819</f>
        <v>1.3</v>
      </c>
      <c r="P2819" s="6">
        <f t="shared" ref="P2819:P2882" si="266">IFERROR(E2819/L2819,0)</f>
        <v>23.636363636363637</v>
      </c>
      <c r="Q2819" t="str">
        <f t="shared" ref="Q2819:Q2882" si="267">LEFT(N2819,SEARCH("/",N2819)-1)</f>
        <v>theater</v>
      </c>
      <c r="R2819" t="str">
        <f t="shared" ref="R2819:R2882" si="268">RIGHT(N2819,LEN(N2819)-SEARCH("/",N2819))</f>
        <v>plays</v>
      </c>
      <c r="S2819" s="10">
        <f t="shared" ref="S2819:S2882" si="269">(((J2819/60)/60)/24+DATE(1970,1,1))</f>
        <v>42023.634976851856</v>
      </c>
      <c r="T2819" s="10">
        <f t="shared" ref="T2819:T2882" si="270">(((I2819/60)/60)/24+DATE(1970,1,1))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5"/>
        <v>1.0603</v>
      </c>
      <c r="P2820" s="6">
        <f t="shared" si="266"/>
        <v>103.95098039215686</v>
      </c>
      <c r="Q2820" t="str">
        <f t="shared" si="267"/>
        <v>theater</v>
      </c>
      <c r="R2820" t="str">
        <f t="shared" si="268"/>
        <v>plays</v>
      </c>
      <c r="S2820" s="10">
        <f t="shared" si="269"/>
        <v>42250.598217592589</v>
      </c>
      <c r="T2820" s="10">
        <f t="shared" si="270"/>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5"/>
        <v>1.048</v>
      </c>
      <c r="P2821" s="6">
        <f t="shared" si="266"/>
        <v>50.384615384615387</v>
      </c>
      <c r="Q2821" t="str">
        <f t="shared" si="267"/>
        <v>theater</v>
      </c>
      <c r="R2821" t="str">
        <f t="shared" si="268"/>
        <v>plays</v>
      </c>
      <c r="S2821" s="10">
        <f t="shared" si="269"/>
        <v>42139.525567129633</v>
      </c>
      <c r="T2821" s="10">
        <f t="shared" si="270"/>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5"/>
        <v>1.36</v>
      </c>
      <c r="P2822" s="6">
        <f t="shared" si="266"/>
        <v>13.6</v>
      </c>
      <c r="Q2822" t="str">
        <f t="shared" si="267"/>
        <v>theater</v>
      </c>
      <c r="R2822" t="str">
        <f t="shared" si="268"/>
        <v>plays</v>
      </c>
      <c r="S2822" s="10">
        <f t="shared" si="269"/>
        <v>42401.610983796301</v>
      </c>
      <c r="T2822" s="10">
        <f t="shared" si="270"/>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5"/>
        <v>1</v>
      </c>
      <c r="P2823" s="6">
        <f t="shared" si="266"/>
        <v>28.571428571428573</v>
      </c>
      <c r="Q2823" t="str">
        <f t="shared" si="267"/>
        <v>theater</v>
      </c>
      <c r="R2823" t="str">
        <f t="shared" si="268"/>
        <v>plays</v>
      </c>
      <c r="S2823" s="10">
        <f t="shared" si="269"/>
        <v>41875.922858796301</v>
      </c>
      <c r="T2823" s="10">
        <f t="shared" si="270"/>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5"/>
        <v>1</v>
      </c>
      <c r="P2824" s="6">
        <f t="shared" si="266"/>
        <v>63.829787234042556</v>
      </c>
      <c r="Q2824" t="str">
        <f t="shared" si="267"/>
        <v>theater</v>
      </c>
      <c r="R2824" t="str">
        <f t="shared" si="268"/>
        <v>plays</v>
      </c>
      <c r="S2824" s="10">
        <f t="shared" si="269"/>
        <v>42060.683935185181</v>
      </c>
      <c r="T2824" s="10">
        <f t="shared" si="270"/>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5"/>
        <v>1.24</v>
      </c>
      <c r="P2825" s="6">
        <f t="shared" si="266"/>
        <v>8.8571428571428577</v>
      </c>
      <c r="Q2825" t="str">
        <f t="shared" si="267"/>
        <v>theater</v>
      </c>
      <c r="R2825" t="str">
        <f t="shared" si="268"/>
        <v>plays</v>
      </c>
      <c r="S2825" s="10">
        <f t="shared" si="269"/>
        <v>42067.011643518519</v>
      </c>
      <c r="T2825" s="10">
        <f t="shared" si="270"/>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5"/>
        <v>1.1692307692307693</v>
      </c>
      <c r="P2826" s="6">
        <f t="shared" si="266"/>
        <v>50.666666666666664</v>
      </c>
      <c r="Q2826" t="str">
        <f t="shared" si="267"/>
        <v>theater</v>
      </c>
      <c r="R2826" t="str">
        <f t="shared" si="268"/>
        <v>plays</v>
      </c>
      <c r="S2826" s="10">
        <f t="shared" si="269"/>
        <v>42136.270787037036</v>
      </c>
      <c r="T2826" s="10">
        <f t="shared" si="270"/>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5"/>
        <v>1.0333333333333334</v>
      </c>
      <c r="P2827" s="6">
        <f t="shared" si="266"/>
        <v>60.784313725490193</v>
      </c>
      <c r="Q2827" t="str">
        <f t="shared" si="267"/>
        <v>theater</v>
      </c>
      <c r="R2827" t="str">
        <f t="shared" si="268"/>
        <v>plays</v>
      </c>
      <c r="S2827" s="10">
        <f t="shared" si="269"/>
        <v>42312.792662037042</v>
      </c>
      <c r="T2827" s="10">
        <f t="shared" si="270"/>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5"/>
        <v>1.0774999999999999</v>
      </c>
      <c r="P2828" s="6">
        <f t="shared" si="266"/>
        <v>113.42105263157895</v>
      </c>
      <c r="Q2828" t="str">
        <f t="shared" si="267"/>
        <v>theater</v>
      </c>
      <c r="R2828" t="str">
        <f t="shared" si="268"/>
        <v>plays</v>
      </c>
      <c r="S2828" s="10">
        <f t="shared" si="269"/>
        <v>42171.034861111111</v>
      </c>
      <c r="T2828" s="10">
        <f t="shared" si="270"/>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5"/>
        <v>1.2024999999999999</v>
      </c>
      <c r="P2829" s="6">
        <f t="shared" si="266"/>
        <v>104.56521739130434</v>
      </c>
      <c r="Q2829" t="str">
        <f t="shared" si="267"/>
        <v>theater</v>
      </c>
      <c r="R2829" t="str">
        <f t="shared" si="268"/>
        <v>plays</v>
      </c>
      <c r="S2829" s="10">
        <f t="shared" si="269"/>
        <v>42494.683634259258</v>
      </c>
      <c r="T2829" s="10">
        <f t="shared" si="270"/>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5"/>
        <v>1.0037894736842106</v>
      </c>
      <c r="P2830" s="6">
        <f t="shared" si="266"/>
        <v>98.30927835051547</v>
      </c>
      <c r="Q2830" t="str">
        <f t="shared" si="267"/>
        <v>theater</v>
      </c>
      <c r="R2830" t="str">
        <f t="shared" si="268"/>
        <v>plays</v>
      </c>
      <c r="S2830" s="10">
        <f t="shared" si="269"/>
        <v>42254.264687499999</v>
      </c>
      <c r="T2830" s="10">
        <f t="shared" si="270"/>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5"/>
        <v>1.0651999999999999</v>
      </c>
      <c r="P2831" s="6">
        <f t="shared" si="266"/>
        <v>35.039473684210527</v>
      </c>
      <c r="Q2831" t="str">
        <f t="shared" si="267"/>
        <v>theater</v>
      </c>
      <c r="R2831" t="str">
        <f t="shared" si="268"/>
        <v>plays</v>
      </c>
      <c r="S2831" s="10">
        <f t="shared" si="269"/>
        <v>42495.434236111112</v>
      </c>
      <c r="T2831" s="10">
        <f t="shared" si="270"/>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5"/>
        <v>1</v>
      </c>
      <c r="P2832" s="6">
        <f t="shared" si="266"/>
        <v>272.72727272727275</v>
      </c>
      <c r="Q2832" t="str">
        <f t="shared" si="267"/>
        <v>theater</v>
      </c>
      <c r="R2832" t="str">
        <f t="shared" si="268"/>
        <v>plays</v>
      </c>
      <c r="S2832" s="10">
        <f t="shared" si="269"/>
        <v>41758.839675925927</v>
      </c>
      <c r="T2832" s="10">
        <f t="shared" si="270"/>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5"/>
        <v>1.1066666666666667</v>
      </c>
      <c r="P2833" s="6">
        <f t="shared" si="266"/>
        <v>63.846153846153847</v>
      </c>
      <c r="Q2833" t="str">
        <f t="shared" si="267"/>
        <v>theater</v>
      </c>
      <c r="R2833" t="str">
        <f t="shared" si="268"/>
        <v>plays</v>
      </c>
      <c r="S2833" s="10">
        <f t="shared" si="269"/>
        <v>42171.824884259258</v>
      </c>
      <c r="T2833" s="10">
        <f t="shared" si="270"/>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5"/>
        <v>1.1471959999999999</v>
      </c>
      <c r="P2834" s="6">
        <f t="shared" si="266"/>
        <v>30.189368421052631</v>
      </c>
      <c r="Q2834" t="str">
        <f t="shared" si="267"/>
        <v>theater</v>
      </c>
      <c r="R2834" t="str">
        <f t="shared" si="268"/>
        <v>plays</v>
      </c>
      <c r="S2834" s="10">
        <f t="shared" si="269"/>
        <v>41938.709421296298</v>
      </c>
      <c r="T2834" s="10">
        <f t="shared" si="270"/>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5"/>
        <v>1.0825925925925926</v>
      </c>
      <c r="P2835" s="6">
        <f t="shared" si="266"/>
        <v>83.51428571428572</v>
      </c>
      <c r="Q2835" t="str">
        <f t="shared" si="267"/>
        <v>theater</v>
      </c>
      <c r="R2835" t="str">
        <f t="shared" si="268"/>
        <v>plays</v>
      </c>
      <c r="S2835" s="10">
        <f t="shared" si="269"/>
        <v>42268.127696759257</v>
      </c>
      <c r="T2835" s="10">
        <f t="shared" si="270"/>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5"/>
        <v>1.7</v>
      </c>
      <c r="P2836" s="6">
        <f t="shared" si="266"/>
        <v>64.761904761904759</v>
      </c>
      <c r="Q2836" t="str">
        <f t="shared" si="267"/>
        <v>theater</v>
      </c>
      <c r="R2836" t="str">
        <f t="shared" si="268"/>
        <v>plays</v>
      </c>
      <c r="S2836" s="10">
        <f t="shared" si="269"/>
        <v>42019.959837962961</v>
      </c>
      <c r="T2836" s="10">
        <f t="shared" si="270"/>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5"/>
        <v>1.8709899999999999</v>
      </c>
      <c r="P2837" s="6">
        <f t="shared" si="266"/>
        <v>20.118172043010752</v>
      </c>
      <c r="Q2837" t="str">
        <f t="shared" si="267"/>
        <v>theater</v>
      </c>
      <c r="R2837" t="str">
        <f t="shared" si="268"/>
        <v>plays</v>
      </c>
      <c r="S2837" s="10">
        <f t="shared" si="269"/>
        <v>42313.703900462962</v>
      </c>
      <c r="T2837" s="10">
        <f t="shared" si="270"/>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5"/>
        <v>1.0777777777777777</v>
      </c>
      <c r="P2838" s="6">
        <f t="shared" si="266"/>
        <v>44.090909090909093</v>
      </c>
      <c r="Q2838" t="str">
        <f t="shared" si="267"/>
        <v>theater</v>
      </c>
      <c r="R2838" t="str">
        <f t="shared" si="268"/>
        <v>plays</v>
      </c>
      <c r="S2838" s="10">
        <f t="shared" si="269"/>
        <v>42746.261782407411</v>
      </c>
      <c r="T2838" s="10">
        <f t="shared" si="270"/>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5"/>
        <v>1</v>
      </c>
      <c r="P2839" s="6">
        <f t="shared" si="266"/>
        <v>40.476190476190474</v>
      </c>
      <c r="Q2839" t="str">
        <f t="shared" si="267"/>
        <v>theater</v>
      </c>
      <c r="R2839" t="str">
        <f t="shared" si="268"/>
        <v>plays</v>
      </c>
      <c r="S2839" s="10">
        <f t="shared" si="269"/>
        <v>42307.908379629633</v>
      </c>
      <c r="T2839" s="10">
        <f t="shared" si="270"/>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5"/>
        <v>1.2024999999999999</v>
      </c>
      <c r="P2840" s="6">
        <f t="shared" si="266"/>
        <v>44.537037037037038</v>
      </c>
      <c r="Q2840" t="str">
        <f t="shared" si="267"/>
        <v>theater</v>
      </c>
      <c r="R2840" t="str">
        <f t="shared" si="268"/>
        <v>plays</v>
      </c>
      <c r="S2840" s="10">
        <f t="shared" si="269"/>
        <v>41842.607592592591</v>
      </c>
      <c r="T2840" s="10">
        <f t="shared" si="270"/>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5"/>
        <v>1.1142857142857143</v>
      </c>
      <c r="P2841" s="6">
        <f t="shared" si="266"/>
        <v>125.80645161290323</v>
      </c>
      <c r="Q2841" t="str">
        <f t="shared" si="267"/>
        <v>theater</v>
      </c>
      <c r="R2841" t="str">
        <f t="shared" si="268"/>
        <v>plays</v>
      </c>
      <c r="S2841" s="10">
        <f t="shared" si="269"/>
        <v>41853.240208333329</v>
      </c>
      <c r="T2841" s="10">
        <f t="shared" si="270"/>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5"/>
        <v>1.04</v>
      </c>
      <c r="P2842" s="6">
        <f t="shared" si="266"/>
        <v>19.696969696969695</v>
      </c>
      <c r="Q2842" t="str">
        <f t="shared" si="267"/>
        <v>theater</v>
      </c>
      <c r="R2842" t="str">
        <f t="shared" si="268"/>
        <v>plays</v>
      </c>
      <c r="S2842" s="10">
        <f t="shared" si="269"/>
        <v>42060.035636574074</v>
      </c>
      <c r="T2842" s="10">
        <f t="shared" si="270"/>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5"/>
        <v>0.01</v>
      </c>
      <c r="P2843" s="6">
        <f t="shared" si="266"/>
        <v>10</v>
      </c>
      <c r="Q2843" t="str">
        <f t="shared" si="267"/>
        <v>theater</v>
      </c>
      <c r="R2843" t="str">
        <f t="shared" si="268"/>
        <v>plays</v>
      </c>
      <c r="S2843" s="10">
        <f t="shared" si="269"/>
        <v>42291.739548611105</v>
      </c>
      <c r="T2843" s="10">
        <f t="shared" si="270"/>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5"/>
        <v>0</v>
      </c>
      <c r="P2844" s="6">
        <f t="shared" si="266"/>
        <v>0</v>
      </c>
      <c r="Q2844" t="str">
        <f t="shared" si="267"/>
        <v>theater</v>
      </c>
      <c r="R2844" t="str">
        <f t="shared" si="268"/>
        <v>plays</v>
      </c>
      <c r="S2844" s="10">
        <f t="shared" si="269"/>
        <v>41784.952488425923</v>
      </c>
      <c r="T2844" s="10">
        <f t="shared" si="270"/>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5"/>
        <v>0</v>
      </c>
      <c r="P2845" s="6">
        <f t="shared" si="266"/>
        <v>0</v>
      </c>
      <c r="Q2845" t="str">
        <f t="shared" si="267"/>
        <v>theater</v>
      </c>
      <c r="R2845" t="str">
        <f t="shared" si="268"/>
        <v>plays</v>
      </c>
      <c r="S2845" s="10">
        <f t="shared" si="269"/>
        <v>42492.737847222219</v>
      </c>
      <c r="T2845" s="10">
        <f t="shared" si="270"/>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5"/>
        <v>5.4545454545454543E-2</v>
      </c>
      <c r="P2846" s="6">
        <f t="shared" si="266"/>
        <v>30</v>
      </c>
      <c r="Q2846" t="str">
        <f t="shared" si="267"/>
        <v>theater</v>
      </c>
      <c r="R2846" t="str">
        <f t="shared" si="268"/>
        <v>plays</v>
      </c>
      <c r="S2846" s="10">
        <f t="shared" si="269"/>
        <v>42709.546064814815</v>
      </c>
      <c r="T2846" s="10">
        <f t="shared" si="270"/>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5"/>
        <v>0.31546666666666667</v>
      </c>
      <c r="P2847" s="6">
        <f t="shared" si="266"/>
        <v>60.666666666666664</v>
      </c>
      <c r="Q2847" t="str">
        <f t="shared" si="267"/>
        <v>theater</v>
      </c>
      <c r="R2847" t="str">
        <f t="shared" si="268"/>
        <v>plays</v>
      </c>
      <c r="S2847" s="10">
        <f t="shared" si="269"/>
        <v>42103.016585648147</v>
      </c>
      <c r="T2847" s="10">
        <f t="shared" si="270"/>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5"/>
        <v>0</v>
      </c>
      <c r="P2848" s="6">
        <f t="shared" si="266"/>
        <v>0</v>
      </c>
      <c r="Q2848" t="str">
        <f t="shared" si="267"/>
        <v>theater</v>
      </c>
      <c r="R2848" t="str">
        <f t="shared" si="268"/>
        <v>plays</v>
      </c>
      <c r="S2848" s="10">
        <f t="shared" si="269"/>
        <v>42108.692060185189</v>
      </c>
      <c r="T2848" s="10">
        <f t="shared" si="270"/>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5"/>
        <v>0</v>
      </c>
      <c r="P2849" s="6">
        <f t="shared" si="266"/>
        <v>0</v>
      </c>
      <c r="Q2849" t="str">
        <f t="shared" si="267"/>
        <v>theater</v>
      </c>
      <c r="R2849" t="str">
        <f t="shared" si="268"/>
        <v>plays</v>
      </c>
      <c r="S2849" s="10">
        <f t="shared" si="269"/>
        <v>42453.806307870371</v>
      </c>
      <c r="T2849" s="10">
        <f t="shared" si="270"/>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5"/>
        <v>2E-3</v>
      </c>
      <c r="P2850" s="6">
        <f t="shared" si="266"/>
        <v>23.333333333333332</v>
      </c>
      <c r="Q2850" t="str">
        <f t="shared" si="267"/>
        <v>theater</v>
      </c>
      <c r="R2850" t="str">
        <f t="shared" si="268"/>
        <v>plays</v>
      </c>
      <c r="S2850" s="10">
        <f t="shared" si="269"/>
        <v>42123.648831018523</v>
      </c>
      <c r="T2850" s="10">
        <f t="shared" si="270"/>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5"/>
        <v>0.01</v>
      </c>
      <c r="P2851" s="6">
        <f t="shared" si="266"/>
        <v>5</v>
      </c>
      <c r="Q2851" t="str">
        <f t="shared" si="267"/>
        <v>theater</v>
      </c>
      <c r="R2851" t="str">
        <f t="shared" si="268"/>
        <v>plays</v>
      </c>
      <c r="S2851" s="10">
        <f t="shared" si="269"/>
        <v>42453.428240740745</v>
      </c>
      <c r="T2851" s="10">
        <f t="shared" si="270"/>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5"/>
        <v>3.8875E-2</v>
      </c>
      <c r="P2852" s="6">
        <f t="shared" si="266"/>
        <v>23.923076923076923</v>
      </c>
      <c r="Q2852" t="str">
        <f t="shared" si="267"/>
        <v>theater</v>
      </c>
      <c r="R2852" t="str">
        <f t="shared" si="268"/>
        <v>plays</v>
      </c>
      <c r="S2852" s="10">
        <f t="shared" si="269"/>
        <v>41858.007071759261</v>
      </c>
      <c r="T2852" s="10">
        <f t="shared" si="270"/>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5"/>
        <v>0</v>
      </c>
      <c r="P2853" s="6">
        <f t="shared" si="266"/>
        <v>0</v>
      </c>
      <c r="Q2853" t="str">
        <f t="shared" si="267"/>
        <v>theater</v>
      </c>
      <c r="R2853" t="str">
        <f t="shared" si="268"/>
        <v>plays</v>
      </c>
      <c r="S2853" s="10">
        <f t="shared" si="269"/>
        <v>42390.002650462964</v>
      </c>
      <c r="T2853" s="10">
        <f t="shared" si="270"/>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5"/>
        <v>1.9E-2</v>
      </c>
      <c r="P2854" s="6">
        <f t="shared" si="266"/>
        <v>15.833333333333334</v>
      </c>
      <c r="Q2854" t="str">
        <f t="shared" si="267"/>
        <v>theater</v>
      </c>
      <c r="R2854" t="str">
        <f t="shared" si="268"/>
        <v>plays</v>
      </c>
      <c r="S2854" s="10">
        <f t="shared" si="269"/>
        <v>41781.045173611114</v>
      </c>
      <c r="T2854" s="10">
        <f t="shared" si="270"/>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5"/>
        <v>0</v>
      </c>
      <c r="P2855" s="6">
        <f t="shared" si="266"/>
        <v>0</v>
      </c>
      <c r="Q2855" t="str">
        <f t="shared" si="267"/>
        <v>theater</v>
      </c>
      <c r="R2855" t="str">
        <f t="shared" si="268"/>
        <v>plays</v>
      </c>
      <c r="S2855" s="10">
        <f t="shared" si="269"/>
        <v>41836.190937499996</v>
      </c>
      <c r="T2855" s="10">
        <f t="shared" si="270"/>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5"/>
        <v>0.41699999999999998</v>
      </c>
      <c r="P2856" s="6">
        <f t="shared" si="266"/>
        <v>29.785714285714285</v>
      </c>
      <c r="Q2856" t="str">
        <f t="shared" si="267"/>
        <v>theater</v>
      </c>
      <c r="R2856" t="str">
        <f t="shared" si="268"/>
        <v>plays</v>
      </c>
      <c r="S2856" s="10">
        <f t="shared" si="269"/>
        <v>42111.71665509259</v>
      </c>
      <c r="T2856" s="10">
        <f t="shared" si="270"/>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5"/>
        <v>0.5</v>
      </c>
      <c r="P2857" s="6">
        <f t="shared" si="266"/>
        <v>60</v>
      </c>
      <c r="Q2857" t="str">
        <f t="shared" si="267"/>
        <v>theater</v>
      </c>
      <c r="R2857" t="str">
        <f t="shared" si="268"/>
        <v>plays</v>
      </c>
      <c r="S2857" s="10">
        <f t="shared" si="269"/>
        <v>42370.007766203707</v>
      </c>
      <c r="T2857" s="10">
        <f t="shared" si="270"/>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5"/>
        <v>4.8666666666666664E-2</v>
      </c>
      <c r="P2858" s="6">
        <f t="shared" si="266"/>
        <v>24.333333333333332</v>
      </c>
      <c r="Q2858" t="str">
        <f t="shared" si="267"/>
        <v>theater</v>
      </c>
      <c r="R2858" t="str">
        <f t="shared" si="268"/>
        <v>plays</v>
      </c>
      <c r="S2858" s="10">
        <f t="shared" si="269"/>
        <v>42165.037581018521</v>
      </c>
      <c r="T2858" s="10">
        <f t="shared" si="270"/>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5"/>
        <v>0.19736842105263158</v>
      </c>
      <c r="P2859" s="6">
        <f t="shared" si="266"/>
        <v>500</v>
      </c>
      <c r="Q2859" t="str">
        <f t="shared" si="267"/>
        <v>theater</v>
      </c>
      <c r="R2859" t="str">
        <f t="shared" si="268"/>
        <v>plays</v>
      </c>
      <c r="S2859" s="10">
        <f t="shared" si="269"/>
        <v>42726.920081018514</v>
      </c>
      <c r="T2859" s="10">
        <f t="shared" si="270"/>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5"/>
        <v>0</v>
      </c>
      <c r="P2860" s="6">
        <f t="shared" si="266"/>
        <v>0</v>
      </c>
      <c r="Q2860" t="str">
        <f t="shared" si="267"/>
        <v>theater</v>
      </c>
      <c r="R2860" t="str">
        <f t="shared" si="268"/>
        <v>plays</v>
      </c>
      <c r="S2860" s="10">
        <f t="shared" si="269"/>
        <v>41954.545081018514</v>
      </c>
      <c r="T2860" s="10">
        <f t="shared" si="270"/>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5"/>
        <v>1.7500000000000002E-2</v>
      </c>
      <c r="P2861" s="6">
        <f t="shared" si="266"/>
        <v>35</v>
      </c>
      <c r="Q2861" t="str">
        <f t="shared" si="267"/>
        <v>theater</v>
      </c>
      <c r="R2861" t="str">
        <f t="shared" si="268"/>
        <v>plays</v>
      </c>
      <c r="S2861" s="10">
        <f t="shared" si="269"/>
        <v>42233.362314814818</v>
      </c>
      <c r="T2861" s="10">
        <f t="shared" si="270"/>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5"/>
        <v>6.6500000000000004E-2</v>
      </c>
      <c r="P2862" s="6">
        <f t="shared" si="266"/>
        <v>29.555555555555557</v>
      </c>
      <c r="Q2862" t="str">
        <f t="shared" si="267"/>
        <v>theater</v>
      </c>
      <c r="R2862" t="str">
        <f t="shared" si="268"/>
        <v>plays</v>
      </c>
      <c r="S2862" s="10">
        <f t="shared" si="269"/>
        <v>42480.800648148142</v>
      </c>
      <c r="T2862" s="10">
        <f t="shared" si="270"/>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5"/>
        <v>0.32</v>
      </c>
      <c r="P2863" s="6">
        <f t="shared" si="266"/>
        <v>26.666666666666668</v>
      </c>
      <c r="Q2863" t="str">
        <f t="shared" si="267"/>
        <v>theater</v>
      </c>
      <c r="R2863" t="str">
        <f t="shared" si="268"/>
        <v>plays</v>
      </c>
      <c r="S2863" s="10">
        <f t="shared" si="269"/>
        <v>42257.590833333335</v>
      </c>
      <c r="T2863" s="10">
        <f t="shared" si="270"/>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5"/>
        <v>4.3307086614173228E-3</v>
      </c>
      <c r="P2864" s="6">
        <f t="shared" si="266"/>
        <v>18.333333333333332</v>
      </c>
      <c r="Q2864" t="str">
        <f t="shared" si="267"/>
        <v>theater</v>
      </c>
      <c r="R2864" t="str">
        <f t="shared" si="268"/>
        <v>plays</v>
      </c>
      <c r="S2864" s="10">
        <f t="shared" si="269"/>
        <v>41784.789687500001</v>
      </c>
      <c r="T2864" s="10">
        <f t="shared" si="270"/>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5"/>
        <v>4.0000000000000002E-4</v>
      </c>
      <c r="P2865" s="6">
        <f t="shared" si="266"/>
        <v>20</v>
      </c>
      <c r="Q2865" t="str">
        <f t="shared" si="267"/>
        <v>theater</v>
      </c>
      <c r="R2865" t="str">
        <f t="shared" si="268"/>
        <v>plays</v>
      </c>
      <c r="S2865" s="10">
        <f t="shared" si="269"/>
        <v>41831.675034722226</v>
      </c>
      <c r="T2865" s="10">
        <f t="shared" si="270"/>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5"/>
        <v>1.6E-2</v>
      </c>
      <c r="P2866" s="6">
        <f t="shared" si="266"/>
        <v>13.333333333333334</v>
      </c>
      <c r="Q2866" t="str">
        <f t="shared" si="267"/>
        <v>theater</v>
      </c>
      <c r="R2866" t="str">
        <f t="shared" si="268"/>
        <v>plays</v>
      </c>
      <c r="S2866" s="10">
        <f t="shared" si="269"/>
        <v>42172.613506944443</v>
      </c>
      <c r="T2866" s="10">
        <f t="shared" si="270"/>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5"/>
        <v>0</v>
      </c>
      <c r="P2867" s="6">
        <f t="shared" si="266"/>
        <v>0</v>
      </c>
      <c r="Q2867" t="str">
        <f t="shared" si="267"/>
        <v>theater</v>
      </c>
      <c r="R2867" t="str">
        <f t="shared" si="268"/>
        <v>plays</v>
      </c>
      <c r="S2867" s="10">
        <f t="shared" si="269"/>
        <v>41950.114108796297</v>
      </c>
      <c r="T2867" s="10">
        <f t="shared" si="270"/>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5"/>
        <v>8.9999999999999993E-3</v>
      </c>
      <c r="P2868" s="6">
        <f t="shared" si="266"/>
        <v>22.5</v>
      </c>
      <c r="Q2868" t="str">
        <f t="shared" si="267"/>
        <v>theater</v>
      </c>
      <c r="R2868" t="str">
        <f t="shared" si="268"/>
        <v>plays</v>
      </c>
      <c r="S2868" s="10">
        <f t="shared" si="269"/>
        <v>42627.955104166671</v>
      </c>
      <c r="T2868" s="10">
        <f t="shared" si="270"/>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5"/>
        <v>0.2016</v>
      </c>
      <c r="P2869" s="6">
        <f t="shared" si="266"/>
        <v>50.4</v>
      </c>
      <c r="Q2869" t="str">
        <f t="shared" si="267"/>
        <v>theater</v>
      </c>
      <c r="R2869" t="str">
        <f t="shared" si="268"/>
        <v>plays</v>
      </c>
      <c r="S2869" s="10">
        <f t="shared" si="269"/>
        <v>42531.195277777777</v>
      </c>
      <c r="T2869" s="10">
        <f t="shared" si="270"/>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5"/>
        <v>0.42011733333333334</v>
      </c>
      <c r="P2870" s="6">
        <f t="shared" si="266"/>
        <v>105.02933333333334</v>
      </c>
      <c r="Q2870" t="str">
        <f t="shared" si="267"/>
        <v>theater</v>
      </c>
      <c r="R2870" t="str">
        <f t="shared" si="268"/>
        <v>plays</v>
      </c>
      <c r="S2870" s="10">
        <f t="shared" si="269"/>
        <v>42618.827013888891</v>
      </c>
      <c r="T2870" s="10">
        <f t="shared" si="270"/>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5"/>
        <v>8.8500000000000002E-3</v>
      </c>
      <c r="P2871" s="6">
        <f t="shared" si="266"/>
        <v>35.4</v>
      </c>
      <c r="Q2871" t="str">
        <f t="shared" si="267"/>
        <v>theater</v>
      </c>
      <c r="R2871" t="str">
        <f t="shared" si="268"/>
        <v>plays</v>
      </c>
      <c r="S2871" s="10">
        <f t="shared" si="269"/>
        <v>42540.593530092592</v>
      </c>
      <c r="T2871" s="10">
        <f t="shared" si="270"/>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5"/>
        <v>0.15</v>
      </c>
      <c r="P2872" s="6">
        <f t="shared" si="266"/>
        <v>83.333333333333329</v>
      </c>
      <c r="Q2872" t="str">
        <f t="shared" si="267"/>
        <v>theater</v>
      </c>
      <c r="R2872" t="str">
        <f t="shared" si="268"/>
        <v>plays</v>
      </c>
      <c r="S2872" s="10">
        <f t="shared" si="269"/>
        <v>41746.189409722225</v>
      </c>
      <c r="T2872" s="10">
        <f t="shared" si="270"/>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5"/>
        <v>4.6699999999999998E-2</v>
      </c>
      <c r="P2873" s="6">
        <f t="shared" si="266"/>
        <v>35.92307692307692</v>
      </c>
      <c r="Q2873" t="str">
        <f t="shared" si="267"/>
        <v>theater</v>
      </c>
      <c r="R2873" t="str">
        <f t="shared" si="268"/>
        <v>plays</v>
      </c>
      <c r="S2873" s="10">
        <f t="shared" si="269"/>
        <v>41974.738576388889</v>
      </c>
      <c r="T2873" s="10">
        <f t="shared" si="270"/>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5"/>
        <v>0</v>
      </c>
      <c r="P2874" s="6">
        <f t="shared" si="266"/>
        <v>0</v>
      </c>
      <c r="Q2874" t="str">
        <f t="shared" si="267"/>
        <v>theater</v>
      </c>
      <c r="R2874" t="str">
        <f t="shared" si="268"/>
        <v>plays</v>
      </c>
      <c r="S2874" s="10">
        <f t="shared" si="269"/>
        <v>42115.11618055556</v>
      </c>
      <c r="T2874" s="10">
        <f t="shared" si="270"/>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5"/>
        <v>0.38119999999999998</v>
      </c>
      <c r="P2875" s="6">
        <f t="shared" si="266"/>
        <v>119.125</v>
      </c>
      <c r="Q2875" t="str">
        <f t="shared" si="267"/>
        <v>theater</v>
      </c>
      <c r="R2875" t="str">
        <f t="shared" si="268"/>
        <v>plays</v>
      </c>
      <c r="S2875" s="10">
        <f t="shared" si="269"/>
        <v>42002.817488425921</v>
      </c>
      <c r="T2875" s="10">
        <f t="shared" si="270"/>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5"/>
        <v>5.4199999999999998E-2</v>
      </c>
      <c r="P2876" s="6">
        <f t="shared" si="266"/>
        <v>90.333333333333329</v>
      </c>
      <c r="Q2876" t="str">
        <f t="shared" si="267"/>
        <v>theater</v>
      </c>
      <c r="R2876" t="str">
        <f t="shared" si="268"/>
        <v>plays</v>
      </c>
      <c r="S2876" s="10">
        <f t="shared" si="269"/>
        <v>42722.84474537037</v>
      </c>
      <c r="T2876" s="10">
        <f t="shared" si="270"/>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5"/>
        <v>3.5E-4</v>
      </c>
      <c r="P2877" s="6">
        <f t="shared" si="266"/>
        <v>2.3333333333333335</v>
      </c>
      <c r="Q2877" t="str">
        <f t="shared" si="267"/>
        <v>theater</v>
      </c>
      <c r="R2877" t="str">
        <f t="shared" si="268"/>
        <v>plays</v>
      </c>
      <c r="S2877" s="10">
        <f t="shared" si="269"/>
        <v>42465.128391203703</v>
      </c>
      <c r="T2877" s="10">
        <f t="shared" si="270"/>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5"/>
        <v>0</v>
      </c>
      <c r="P2878" s="6">
        <f t="shared" si="266"/>
        <v>0</v>
      </c>
      <c r="Q2878" t="str">
        <f t="shared" si="267"/>
        <v>theater</v>
      </c>
      <c r="R2878" t="str">
        <f t="shared" si="268"/>
        <v>plays</v>
      </c>
      <c r="S2878" s="10">
        <f t="shared" si="269"/>
        <v>42171.743969907402</v>
      </c>
      <c r="T2878" s="10">
        <f t="shared" si="270"/>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5"/>
        <v>0.10833333333333334</v>
      </c>
      <c r="P2879" s="6">
        <f t="shared" si="266"/>
        <v>108.33333333333333</v>
      </c>
      <c r="Q2879" t="str">
        <f t="shared" si="267"/>
        <v>theater</v>
      </c>
      <c r="R2879" t="str">
        <f t="shared" si="268"/>
        <v>plays</v>
      </c>
      <c r="S2879" s="10">
        <f t="shared" si="269"/>
        <v>42672.955138888887</v>
      </c>
      <c r="T2879" s="10">
        <f t="shared" si="270"/>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5"/>
        <v>2.1000000000000001E-2</v>
      </c>
      <c r="P2880" s="6">
        <f t="shared" si="266"/>
        <v>15.75</v>
      </c>
      <c r="Q2880" t="str">
        <f t="shared" si="267"/>
        <v>theater</v>
      </c>
      <c r="R2880" t="str">
        <f t="shared" si="268"/>
        <v>plays</v>
      </c>
      <c r="S2880" s="10">
        <f t="shared" si="269"/>
        <v>42128.615682870368</v>
      </c>
      <c r="T2880" s="10">
        <f t="shared" si="270"/>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5"/>
        <v>2.5892857142857141E-3</v>
      </c>
      <c r="P2881" s="6">
        <f t="shared" si="266"/>
        <v>29</v>
      </c>
      <c r="Q2881" t="str">
        <f t="shared" si="267"/>
        <v>theater</v>
      </c>
      <c r="R2881" t="str">
        <f t="shared" si="268"/>
        <v>plays</v>
      </c>
      <c r="S2881" s="10">
        <f t="shared" si="269"/>
        <v>42359.725243055553</v>
      </c>
      <c r="T2881" s="10">
        <f t="shared" si="270"/>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5"/>
        <v>0.23333333333333334</v>
      </c>
      <c r="P2882" s="6">
        <f t="shared" si="266"/>
        <v>96.551724137931032</v>
      </c>
      <c r="Q2882" t="str">
        <f t="shared" si="267"/>
        <v>theater</v>
      </c>
      <c r="R2882" t="str">
        <f t="shared" si="268"/>
        <v>plays</v>
      </c>
      <c r="S2882" s="10">
        <f t="shared" si="269"/>
        <v>42192.905694444446</v>
      </c>
      <c r="T2882" s="10">
        <f t="shared" si="270"/>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1">E2883/D2883</f>
        <v>0</v>
      </c>
      <c r="P2883" s="6">
        <f t="shared" ref="P2883:P2946" si="272">IFERROR(E2883/L2883,0)</f>
        <v>0</v>
      </c>
      <c r="Q2883" t="str">
        <f t="shared" ref="Q2883:Q2946" si="273">LEFT(N2883,SEARCH("/",N2883)-1)</f>
        <v>theater</v>
      </c>
      <c r="R2883" t="str">
        <f t="shared" ref="R2883:R2946" si="274">RIGHT(N2883,LEN(N2883)-SEARCH("/",N2883))</f>
        <v>plays</v>
      </c>
      <c r="S2883" s="10">
        <f t="shared" ref="S2883:S2946" si="275">(((J2883/60)/60)/24+DATE(1970,1,1))</f>
        <v>41916.597638888888</v>
      </c>
      <c r="T2883" s="10">
        <f t="shared" ref="T2883:T2946" si="276">(((I2883/60)/60)/24+DATE(1970,1,1))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1"/>
        <v>0.33600000000000002</v>
      </c>
      <c r="P2884" s="6">
        <f t="shared" si="272"/>
        <v>63</v>
      </c>
      <c r="Q2884" t="str">
        <f t="shared" si="273"/>
        <v>theater</v>
      </c>
      <c r="R2884" t="str">
        <f t="shared" si="274"/>
        <v>plays</v>
      </c>
      <c r="S2884" s="10">
        <f t="shared" si="275"/>
        <v>42461.596273148149</v>
      </c>
      <c r="T2884" s="10">
        <f t="shared" si="276"/>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1"/>
        <v>0.1908</v>
      </c>
      <c r="P2885" s="6">
        <f t="shared" si="272"/>
        <v>381.6</v>
      </c>
      <c r="Q2885" t="str">
        <f t="shared" si="273"/>
        <v>theater</v>
      </c>
      <c r="R2885" t="str">
        <f t="shared" si="274"/>
        <v>plays</v>
      </c>
      <c r="S2885" s="10">
        <f t="shared" si="275"/>
        <v>42370.90320601852</v>
      </c>
      <c r="T2885" s="10">
        <f t="shared" si="276"/>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1"/>
        <v>4.1111111111111114E-3</v>
      </c>
      <c r="P2886" s="6">
        <f t="shared" si="272"/>
        <v>46.25</v>
      </c>
      <c r="Q2886" t="str">
        <f t="shared" si="273"/>
        <v>theater</v>
      </c>
      <c r="R2886" t="str">
        <f t="shared" si="274"/>
        <v>plays</v>
      </c>
      <c r="S2886" s="10">
        <f t="shared" si="275"/>
        <v>41948.727256944447</v>
      </c>
      <c r="T2886" s="10">
        <f t="shared" si="276"/>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1"/>
        <v>0.32500000000000001</v>
      </c>
      <c r="P2887" s="6">
        <f t="shared" si="272"/>
        <v>26</v>
      </c>
      <c r="Q2887" t="str">
        <f t="shared" si="273"/>
        <v>theater</v>
      </c>
      <c r="R2887" t="str">
        <f t="shared" si="274"/>
        <v>plays</v>
      </c>
      <c r="S2887" s="10">
        <f t="shared" si="275"/>
        <v>42047.07640046296</v>
      </c>
      <c r="T2887" s="10">
        <f t="shared" si="276"/>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1"/>
        <v>0.05</v>
      </c>
      <c r="P2888" s="6">
        <f t="shared" si="272"/>
        <v>10</v>
      </c>
      <c r="Q2888" t="str">
        <f t="shared" si="273"/>
        <v>theater</v>
      </c>
      <c r="R2888" t="str">
        <f t="shared" si="274"/>
        <v>plays</v>
      </c>
      <c r="S2888" s="10">
        <f t="shared" si="275"/>
        <v>42261.632916666669</v>
      </c>
      <c r="T2888" s="10">
        <f t="shared" si="276"/>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1"/>
        <v>1.6666666666666668E-3</v>
      </c>
      <c r="P2889" s="6">
        <f t="shared" si="272"/>
        <v>5</v>
      </c>
      <c r="Q2889" t="str">
        <f t="shared" si="273"/>
        <v>theater</v>
      </c>
      <c r="R2889" t="str">
        <f t="shared" si="274"/>
        <v>plays</v>
      </c>
      <c r="S2889" s="10">
        <f t="shared" si="275"/>
        <v>41985.427361111113</v>
      </c>
      <c r="T2889" s="10">
        <f t="shared" si="276"/>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1"/>
        <v>0</v>
      </c>
      <c r="P2890" s="6">
        <f t="shared" si="272"/>
        <v>0</v>
      </c>
      <c r="Q2890" t="str">
        <f t="shared" si="273"/>
        <v>theater</v>
      </c>
      <c r="R2890" t="str">
        <f t="shared" si="274"/>
        <v>plays</v>
      </c>
      <c r="S2890" s="10">
        <f t="shared" si="275"/>
        <v>41922.535185185188</v>
      </c>
      <c r="T2890" s="10">
        <f t="shared" si="276"/>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1"/>
        <v>0.38066666666666665</v>
      </c>
      <c r="P2891" s="6">
        <f t="shared" si="272"/>
        <v>81.571428571428569</v>
      </c>
      <c r="Q2891" t="str">
        <f t="shared" si="273"/>
        <v>theater</v>
      </c>
      <c r="R2891" t="str">
        <f t="shared" si="274"/>
        <v>plays</v>
      </c>
      <c r="S2891" s="10">
        <f t="shared" si="275"/>
        <v>41850.863252314812</v>
      </c>
      <c r="T2891" s="10">
        <f t="shared" si="276"/>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1"/>
        <v>1.0500000000000001E-2</v>
      </c>
      <c r="P2892" s="6">
        <f t="shared" si="272"/>
        <v>7</v>
      </c>
      <c r="Q2892" t="str">
        <f t="shared" si="273"/>
        <v>theater</v>
      </c>
      <c r="R2892" t="str">
        <f t="shared" si="274"/>
        <v>plays</v>
      </c>
      <c r="S2892" s="10">
        <f t="shared" si="275"/>
        <v>41831.742962962962</v>
      </c>
      <c r="T2892" s="10">
        <f t="shared" si="276"/>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1"/>
        <v>2.7300000000000001E-2</v>
      </c>
      <c r="P2893" s="6">
        <f t="shared" si="272"/>
        <v>27.3</v>
      </c>
      <c r="Q2893" t="str">
        <f t="shared" si="273"/>
        <v>theater</v>
      </c>
      <c r="R2893" t="str">
        <f t="shared" si="274"/>
        <v>plays</v>
      </c>
      <c r="S2893" s="10">
        <f t="shared" si="275"/>
        <v>42415.883425925931</v>
      </c>
      <c r="T2893" s="10">
        <f t="shared" si="276"/>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1"/>
        <v>9.0909090909090912E-2</v>
      </c>
      <c r="P2894" s="6">
        <f t="shared" si="272"/>
        <v>29.411764705882351</v>
      </c>
      <c r="Q2894" t="str">
        <f t="shared" si="273"/>
        <v>theater</v>
      </c>
      <c r="R2894" t="str">
        <f t="shared" si="274"/>
        <v>plays</v>
      </c>
      <c r="S2894" s="10">
        <f t="shared" si="275"/>
        <v>41869.714166666665</v>
      </c>
      <c r="T2894" s="10">
        <f t="shared" si="276"/>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1"/>
        <v>5.0000000000000001E-3</v>
      </c>
      <c r="P2895" s="6">
        <f t="shared" si="272"/>
        <v>12.5</v>
      </c>
      <c r="Q2895" t="str">
        <f t="shared" si="273"/>
        <v>theater</v>
      </c>
      <c r="R2895" t="str">
        <f t="shared" si="274"/>
        <v>plays</v>
      </c>
      <c r="S2895" s="10">
        <f t="shared" si="275"/>
        <v>41953.773090277777</v>
      </c>
      <c r="T2895" s="10">
        <f t="shared" si="276"/>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1"/>
        <v>0</v>
      </c>
      <c r="P2896" s="6">
        <f t="shared" si="272"/>
        <v>0</v>
      </c>
      <c r="Q2896" t="str">
        <f t="shared" si="273"/>
        <v>theater</v>
      </c>
      <c r="R2896" t="str">
        <f t="shared" si="274"/>
        <v>plays</v>
      </c>
      <c r="S2896" s="10">
        <f t="shared" si="275"/>
        <v>42037.986284722225</v>
      </c>
      <c r="T2896" s="10">
        <f t="shared" si="276"/>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1"/>
        <v>4.5999999999999999E-2</v>
      </c>
      <c r="P2897" s="6">
        <f t="shared" si="272"/>
        <v>5.75</v>
      </c>
      <c r="Q2897" t="str">
        <f t="shared" si="273"/>
        <v>theater</v>
      </c>
      <c r="R2897" t="str">
        <f t="shared" si="274"/>
        <v>plays</v>
      </c>
      <c r="S2897" s="10">
        <f t="shared" si="275"/>
        <v>41811.555462962962</v>
      </c>
      <c r="T2897" s="10">
        <f t="shared" si="276"/>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1"/>
        <v>0.20833333333333334</v>
      </c>
      <c r="P2898" s="6">
        <f t="shared" si="272"/>
        <v>52.083333333333336</v>
      </c>
      <c r="Q2898" t="str">
        <f t="shared" si="273"/>
        <v>theater</v>
      </c>
      <c r="R2898" t="str">
        <f t="shared" si="274"/>
        <v>plays</v>
      </c>
      <c r="S2898" s="10">
        <f t="shared" si="275"/>
        <v>42701.908807870372</v>
      </c>
      <c r="T2898" s="10">
        <f t="shared" si="276"/>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1"/>
        <v>4.583333333333333E-2</v>
      </c>
      <c r="P2899" s="6">
        <f t="shared" si="272"/>
        <v>183.33333333333334</v>
      </c>
      <c r="Q2899" t="str">
        <f t="shared" si="273"/>
        <v>theater</v>
      </c>
      <c r="R2899" t="str">
        <f t="shared" si="274"/>
        <v>plays</v>
      </c>
      <c r="S2899" s="10">
        <f t="shared" si="275"/>
        <v>42258.646504629629</v>
      </c>
      <c r="T2899" s="10">
        <f t="shared" si="276"/>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1"/>
        <v>4.2133333333333335E-2</v>
      </c>
      <c r="P2900" s="6">
        <f t="shared" si="272"/>
        <v>26.333333333333332</v>
      </c>
      <c r="Q2900" t="str">
        <f t="shared" si="273"/>
        <v>theater</v>
      </c>
      <c r="R2900" t="str">
        <f t="shared" si="274"/>
        <v>plays</v>
      </c>
      <c r="S2900" s="10">
        <f t="shared" si="275"/>
        <v>42278.664965277778</v>
      </c>
      <c r="T2900" s="10">
        <f t="shared" si="276"/>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1"/>
        <v>0</v>
      </c>
      <c r="P2901" s="6">
        <f t="shared" si="272"/>
        <v>0</v>
      </c>
      <c r="Q2901" t="str">
        <f t="shared" si="273"/>
        <v>theater</v>
      </c>
      <c r="R2901" t="str">
        <f t="shared" si="274"/>
        <v>plays</v>
      </c>
      <c r="S2901" s="10">
        <f t="shared" si="275"/>
        <v>42515.078217592592</v>
      </c>
      <c r="T2901" s="10">
        <f t="shared" si="276"/>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1"/>
        <v>0.61909090909090914</v>
      </c>
      <c r="P2902" s="6">
        <f t="shared" si="272"/>
        <v>486.42857142857144</v>
      </c>
      <c r="Q2902" t="str">
        <f t="shared" si="273"/>
        <v>theater</v>
      </c>
      <c r="R2902" t="str">
        <f t="shared" si="274"/>
        <v>plays</v>
      </c>
      <c r="S2902" s="10">
        <f t="shared" si="275"/>
        <v>41830.234166666669</v>
      </c>
      <c r="T2902" s="10">
        <f t="shared" si="276"/>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1"/>
        <v>8.0000000000000002E-3</v>
      </c>
      <c r="P2903" s="6">
        <f t="shared" si="272"/>
        <v>3</v>
      </c>
      <c r="Q2903" t="str">
        <f t="shared" si="273"/>
        <v>theater</v>
      </c>
      <c r="R2903" t="str">
        <f t="shared" si="274"/>
        <v>plays</v>
      </c>
      <c r="S2903" s="10">
        <f t="shared" si="275"/>
        <v>41982.904386574075</v>
      </c>
      <c r="T2903" s="10">
        <f t="shared" si="276"/>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1"/>
        <v>1.6666666666666666E-4</v>
      </c>
      <c r="P2904" s="6">
        <f t="shared" si="272"/>
        <v>25</v>
      </c>
      <c r="Q2904" t="str">
        <f t="shared" si="273"/>
        <v>theater</v>
      </c>
      <c r="R2904" t="str">
        <f t="shared" si="274"/>
        <v>plays</v>
      </c>
      <c r="S2904" s="10">
        <f t="shared" si="275"/>
        <v>42210.439768518518</v>
      </c>
      <c r="T2904" s="10">
        <f t="shared" si="276"/>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1"/>
        <v>7.7999999999999996E-3</v>
      </c>
      <c r="P2905" s="6">
        <f t="shared" si="272"/>
        <v>9.75</v>
      </c>
      <c r="Q2905" t="str">
        <f t="shared" si="273"/>
        <v>theater</v>
      </c>
      <c r="R2905" t="str">
        <f t="shared" si="274"/>
        <v>plays</v>
      </c>
      <c r="S2905" s="10">
        <f t="shared" si="275"/>
        <v>42196.166874999995</v>
      </c>
      <c r="T2905" s="10">
        <f t="shared" si="276"/>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1"/>
        <v>0.05</v>
      </c>
      <c r="P2906" s="6">
        <f t="shared" si="272"/>
        <v>18.75</v>
      </c>
      <c r="Q2906" t="str">
        <f t="shared" si="273"/>
        <v>theater</v>
      </c>
      <c r="R2906" t="str">
        <f t="shared" si="274"/>
        <v>plays</v>
      </c>
      <c r="S2906" s="10">
        <f t="shared" si="275"/>
        <v>41940.967951388891</v>
      </c>
      <c r="T2906" s="10">
        <f t="shared" si="276"/>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1"/>
        <v>0.17771428571428571</v>
      </c>
      <c r="P2907" s="6">
        <f t="shared" si="272"/>
        <v>36.588235294117645</v>
      </c>
      <c r="Q2907" t="str">
        <f t="shared" si="273"/>
        <v>theater</v>
      </c>
      <c r="R2907" t="str">
        <f t="shared" si="274"/>
        <v>plays</v>
      </c>
      <c r="S2907" s="10">
        <f t="shared" si="275"/>
        <v>42606.056863425925</v>
      </c>
      <c r="T2907" s="10">
        <f t="shared" si="276"/>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1"/>
        <v>9.4166666666666662E-2</v>
      </c>
      <c r="P2908" s="6">
        <f t="shared" si="272"/>
        <v>80.714285714285708</v>
      </c>
      <c r="Q2908" t="str">
        <f t="shared" si="273"/>
        <v>theater</v>
      </c>
      <c r="R2908" t="str">
        <f t="shared" si="274"/>
        <v>plays</v>
      </c>
      <c r="S2908" s="10">
        <f t="shared" si="275"/>
        <v>42199.648912037039</v>
      </c>
      <c r="T2908" s="10">
        <f t="shared" si="276"/>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1"/>
        <v>8.0000000000000004E-4</v>
      </c>
      <c r="P2909" s="6">
        <f t="shared" si="272"/>
        <v>1</v>
      </c>
      <c r="Q2909" t="str">
        <f t="shared" si="273"/>
        <v>theater</v>
      </c>
      <c r="R2909" t="str">
        <f t="shared" si="274"/>
        <v>plays</v>
      </c>
      <c r="S2909" s="10">
        <f t="shared" si="275"/>
        <v>42444.877743055549</v>
      </c>
      <c r="T2909" s="10">
        <f t="shared" si="276"/>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1"/>
        <v>2.75E-2</v>
      </c>
      <c r="P2910" s="6">
        <f t="shared" si="272"/>
        <v>52.8</v>
      </c>
      <c r="Q2910" t="str">
        <f t="shared" si="273"/>
        <v>theater</v>
      </c>
      <c r="R2910" t="str">
        <f t="shared" si="274"/>
        <v>plays</v>
      </c>
      <c r="S2910" s="10">
        <f t="shared" si="275"/>
        <v>42499.731701388882</v>
      </c>
      <c r="T2910" s="10">
        <f t="shared" si="276"/>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1"/>
        <v>1.1111111111111112E-4</v>
      </c>
      <c r="P2911" s="6">
        <f t="shared" si="272"/>
        <v>20</v>
      </c>
      <c r="Q2911" t="str">
        <f t="shared" si="273"/>
        <v>theater</v>
      </c>
      <c r="R2911" t="str">
        <f t="shared" si="274"/>
        <v>plays</v>
      </c>
      <c r="S2911" s="10">
        <f t="shared" si="275"/>
        <v>41929.266215277778</v>
      </c>
      <c r="T2911" s="10">
        <f t="shared" si="276"/>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1"/>
        <v>3.3333333333333335E-5</v>
      </c>
      <c r="P2912" s="6">
        <f t="shared" si="272"/>
        <v>1</v>
      </c>
      <c r="Q2912" t="str">
        <f t="shared" si="273"/>
        <v>theater</v>
      </c>
      <c r="R2912" t="str">
        <f t="shared" si="274"/>
        <v>plays</v>
      </c>
      <c r="S2912" s="10">
        <f t="shared" si="275"/>
        <v>42107.841284722221</v>
      </c>
      <c r="T2912" s="10">
        <f t="shared" si="276"/>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1"/>
        <v>0.36499999999999999</v>
      </c>
      <c r="P2913" s="6">
        <f t="shared" si="272"/>
        <v>46.928571428571431</v>
      </c>
      <c r="Q2913" t="str">
        <f t="shared" si="273"/>
        <v>theater</v>
      </c>
      <c r="R2913" t="str">
        <f t="shared" si="274"/>
        <v>plays</v>
      </c>
      <c r="S2913" s="10">
        <f t="shared" si="275"/>
        <v>42142.768819444449</v>
      </c>
      <c r="T2913" s="10">
        <f t="shared" si="276"/>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1"/>
        <v>0.14058171745152354</v>
      </c>
      <c r="P2914" s="6">
        <f t="shared" si="272"/>
        <v>78.07692307692308</v>
      </c>
      <c r="Q2914" t="str">
        <f t="shared" si="273"/>
        <v>theater</v>
      </c>
      <c r="R2914" t="str">
        <f t="shared" si="274"/>
        <v>plays</v>
      </c>
      <c r="S2914" s="10">
        <f t="shared" si="275"/>
        <v>42354.131643518514</v>
      </c>
      <c r="T2914" s="10">
        <f t="shared" si="276"/>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1"/>
        <v>2.0000000000000001E-4</v>
      </c>
      <c r="P2915" s="6">
        <f t="shared" si="272"/>
        <v>1</v>
      </c>
      <c r="Q2915" t="str">
        <f t="shared" si="273"/>
        <v>theater</v>
      </c>
      <c r="R2915" t="str">
        <f t="shared" si="274"/>
        <v>plays</v>
      </c>
      <c r="S2915" s="10">
        <f t="shared" si="275"/>
        <v>41828.922905092593</v>
      </c>
      <c r="T2915" s="10">
        <f t="shared" si="276"/>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1"/>
        <v>4.0000000000000003E-5</v>
      </c>
      <c r="P2916" s="6">
        <f t="shared" si="272"/>
        <v>1</v>
      </c>
      <c r="Q2916" t="str">
        <f t="shared" si="273"/>
        <v>theater</v>
      </c>
      <c r="R2916" t="str">
        <f t="shared" si="274"/>
        <v>plays</v>
      </c>
      <c r="S2916" s="10">
        <f t="shared" si="275"/>
        <v>42017.907337962963</v>
      </c>
      <c r="T2916" s="10">
        <f t="shared" si="276"/>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1"/>
        <v>0.61099999999999999</v>
      </c>
      <c r="P2917" s="6">
        <f t="shared" si="272"/>
        <v>203.66666666666666</v>
      </c>
      <c r="Q2917" t="str">
        <f t="shared" si="273"/>
        <v>theater</v>
      </c>
      <c r="R2917" t="str">
        <f t="shared" si="274"/>
        <v>plays</v>
      </c>
      <c r="S2917" s="10">
        <f t="shared" si="275"/>
        <v>42415.398032407407</v>
      </c>
      <c r="T2917" s="10">
        <f t="shared" si="276"/>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1"/>
        <v>7.8378378378378383E-2</v>
      </c>
      <c r="P2918" s="6">
        <f t="shared" si="272"/>
        <v>20.714285714285715</v>
      </c>
      <c r="Q2918" t="str">
        <f t="shared" si="273"/>
        <v>theater</v>
      </c>
      <c r="R2918" t="str">
        <f t="shared" si="274"/>
        <v>plays</v>
      </c>
      <c r="S2918" s="10">
        <f t="shared" si="275"/>
        <v>41755.476724537039</v>
      </c>
      <c r="T2918" s="10">
        <f t="shared" si="276"/>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1"/>
        <v>0.2185</v>
      </c>
      <c r="P2919" s="6">
        <f t="shared" si="272"/>
        <v>48.555555555555557</v>
      </c>
      <c r="Q2919" t="str">
        <f t="shared" si="273"/>
        <v>theater</v>
      </c>
      <c r="R2919" t="str">
        <f t="shared" si="274"/>
        <v>plays</v>
      </c>
      <c r="S2919" s="10">
        <f t="shared" si="275"/>
        <v>42245.234340277777</v>
      </c>
      <c r="T2919" s="10">
        <f t="shared" si="276"/>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1"/>
        <v>0.27239999999999998</v>
      </c>
      <c r="P2920" s="6">
        <f t="shared" si="272"/>
        <v>68.099999999999994</v>
      </c>
      <c r="Q2920" t="str">
        <f t="shared" si="273"/>
        <v>theater</v>
      </c>
      <c r="R2920" t="str">
        <f t="shared" si="274"/>
        <v>plays</v>
      </c>
      <c r="S2920" s="10">
        <f t="shared" si="275"/>
        <v>42278.629710648151</v>
      </c>
      <c r="T2920" s="10">
        <f t="shared" si="276"/>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1"/>
        <v>8.5000000000000006E-2</v>
      </c>
      <c r="P2921" s="6">
        <f t="shared" si="272"/>
        <v>8.5</v>
      </c>
      <c r="Q2921" t="str">
        <f t="shared" si="273"/>
        <v>theater</v>
      </c>
      <c r="R2921" t="str">
        <f t="shared" si="274"/>
        <v>plays</v>
      </c>
      <c r="S2921" s="10">
        <f t="shared" si="275"/>
        <v>41826.61954861111</v>
      </c>
      <c r="T2921" s="10">
        <f t="shared" si="276"/>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1"/>
        <v>0.26840000000000003</v>
      </c>
      <c r="P2922" s="6">
        <f t="shared" si="272"/>
        <v>51.615384615384613</v>
      </c>
      <c r="Q2922" t="str">
        <f t="shared" si="273"/>
        <v>theater</v>
      </c>
      <c r="R2922" t="str">
        <f t="shared" si="274"/>
        <v>plays</v>
      </c>
      <c r="S2922" s="10">
        <f t="shared" si="275"/>
        <v>42058.792476851857</v>
      </c>
      <c r="T2922" s="10">
        <f t="shared" si="276"/>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1"/>
        <v>1.29</v>
      </c>
      <c r="P2923" s="6">
        <f t="shared" si="272"/>
        <v>43</v>
      </c>
      <c r="Q2923" t="str">
        <f t="shared" si="273"/>
        <v>theater</v>
      </c>
      <c r="R2923" t="str">
        <f t="shared" si="274"/>
        <v>musical</v>
      </c>
      <c r="S2923" s="10">
        <f t="shared" si="275"/>
        <v>41877.886620370373</v>
      </c>
      <c r="T2923" s="10">
        <f t="shared" si="276"/>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1"/>
        <v>1</v>
      </c>
      <c r="P2924" s="6">
        <f t="shared" si="272"/>
        <v>83.333333333333329</v>
      </c>
      <c r="Q2924" t="str">
        <f t="shared" si="273"/>
        <v>theater</v>
      </c>
      <c r="R2924" t="str">
        <f t="shared" si="274"/>
        <v>musical</v>
      </c>
      <c r="S2924" s="10">
        <f t="shared" si="275"/>
        <v>42097.874155092592</v>
      </c>
      <c r="T2924" s="10">
        <f t="shared" si="276"/>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1"/>
        <v>1</v>
      </c>
      <c r="P2925" s="6">
        <f t="shared" si="272"/>
        <v>30</v>
      </c>
      <c r="Q2925" t="str">
        <f t="shared" si="273"/>
        <v>theater</v>
      </c>
      <c r="R2925" t="str">
        <f t="shared" si="274"/>
        <v>musical</v>
      </c>
      <c r="S2925" s="10">
        <f t="shared" si="275"/>
        <v>42013.15253472222</v>
      </c>
      <c r="T2925" s="10">
        <f t="shared" si="276"/>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1"/>
        <v>1.032</v>
      </c>
      <c r="P2926" s="6">
        <f t="shared" si="272"/>
        <v>175.51020408163265</v>
      </c>
      <c r="Q2926" t="str">
        <f t="shared" si="273"/>
        <v>theater</v>
      </c>
      <c r="R2926" t="str">
        <f t="shared" si="274"/>
        <v>musical</v>
      </c>
      <c r="S2926" s="10">
        <f t="shared" si="275"/>
        <v>42103.556828703702</v>
      </c>
      <c r="T2926" s="10">
        <f t="shared" si="276"/>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1"/>
        <v>1.0244597777777777</v>
      </c>
      <c r="P2927" s="6">
        <f t="shared" si="272"/>
        <v>231.66175879396985</v>
      </c>
      <c r="Q2927" t="str">
        <f t="shared" si="273"/>
        <v>theater</v>
      </c>
      <c r="R2927" t="str">
        <f t="shared" si="274"/>
        <v>musical</v>
      </c>
      <c r="S2927" s="10">
        <f t="shared" si="275"/>
        <v>41863.584120370368</v>
      </c>
      <c r="T2927" s="10">
        <f t="shared" si="276"/>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1"/>
        <v>1.25</v>
      </c>
      <c r="P2928" s="6">
        <f t="shared" si="272"/>
        <v>75</v>
      </c>
      <c r="Q2928" t="str">
        <f t="shared" si="273"/>
        <v>theater</v>
      </c>
      <c r="R2928" t="str">
        <f t="shared" si="274"/>
        <v>musical</v>
      </c>
      <c r="S2928" s="10">
        <f t="shared" si="275"/>
        <v>42044.765960648147</v>
      </c>
      <c r="T2928" s="10">
        <f t="shared" si="276"/>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1"/>
        <v>1.3083333333333333</v>
      </c>
      <c r="P2929" s="6">
        <f t="shared" si="272"/>
        <v>112.14285714285714</v>
      </c>
      <c r="Q2929" t="str">
        <f t="shared" si="273"/>
        <v>theater</v>
      </c>
      <c r="R2929" t="str">
        <f t="shared" si="274"/>
        <v>musical</v>
      </c>
      <c r="S2929" s="10">
        <f t="shared" si="275"/>
        <v>41806.669317129628</v>
      </c>
      <c r="T2929" s="10">
        <f t="shared" si="276"/>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1"/>
        <v>1</v>
      </c>
      <c r="P2930" s="6">
        <f t="shared" si="272"/>
        <v>41.666666666666664</v>
      </c>
      <c r="Q2930" t="str">
        <f t="shared" si="273"/>
        <v>theater</v>
      </c>
      <c r="R2930" t="str">
        <f t="shared" si="274"/>
        <v>musical</v>
      </c>
      <c r="S2930" s="10">
        <f t="shared" si="275"/>
        <v>42403.998217592598</v>
      </c>
      <c r="T2930" s="10">
        <f t="shared" si="276"/>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1"/>
        <v>1.02069375</v>
      </c>
      <c r="P2931" s="6">
        <f t="shared" si="272"/>
        <v>255.17343750000001</v>
      </c>
      <c r="Q2931" t="str">
        <f t="shared" si="273"/>
        <v>theater</v>
      </c>
      <c r="R2931" t="str">
        <f t="shared" si="274"/>
        <v>musical</v>
      </c>
      <c r="S2931" s="10">
        <f t="shared" si="275"/>
        <v>41754.564328703702</v>
      </c>
      <c r="T2931" s="10">
        <f t="shared" si="276"/>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1"/>
        <v>1.0092000000000001</v>
      </c>
      <c r="P2932" s="6">
        <f t="shared" si="272"/>
        <v>162.7741935483871</v>
      </c>
      <c r="Q2932" t="str">
        <f t="shared" si="273"/>
        <v>theater</v>
      </c>
      <c r="R2932" t="str">
        <f t="shared" si="274"/>
        <v>musical</v>
      </c>
      <c r="S2932" s="10">
        <f t="shared" si="275"/>
        <v>42101.584074074075</v>
      </c>
      <c r="T2932" s="10">
        <f t="shared" si="276"/>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1"/>
        <v>1.06</v>
      </c>
      <c r="P2933" s="6">
        <f t="shared" si="272"/>
        <v>88.333333333333329</v>
      </c>
      <c r="Q2933" t="str">
        <f t="shared" si="273"/>
        <v>theater</v>
      </c>
      <c r="R2933" t="str">
        <f t="shared" si="274"/>
        <v>musical</v>
      </c>
      <c r="S2933" s="10">
        <f t="shared" si="275"/>
        <v>41872.291238425925</v>
      </c>
      <c r="T2933" s="10">
        <f t="shared" si="276"/>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1"/>
        <v>1.0509677419354839</v>
      </c>
      <c r="P2934" s="6">
        <f t="shared" si="272"/>
        <v>85.736842105263165</v>
      </c>
      <c r="Q2934" t="str">
        <f t="shared" si="273"/>
        <v>theater</v>
      </c>
      <c r="R2934" t="str">
        <f t="shared" si="274"/>
        <v>musical</v>
      </c>
      <c r="S2934" s="10">
        <f t="shared" si="275"/>
        <v>42025.164780092593</v>
      </c>
      <c r="T2934" s="10">
        <f t="shared" si="276"/>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1"/>
        <v>1.0276000000000001</v>
      </c>
      <c r="P2935" s="6">
        <f t="shared" si="272"/>
        <v>47.574074074074076</v>
      </c>
      <c r="Q2935" t="str">
        <f t="shared" si="273"/>
        <v>theater</v>
      </c>
      <c r="R2935" t="str">
        <f t="shared" si="274"/>
        <v>musical</v>
      </c>
      <c r="S2935" s="10">
        <f t="shared" si="275"/>
        <v>42495.956631944442</v>
      </c>
      <c r="T2935" s="10">
        <f t="shared" si="276"/>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1"/>
        <v>1.08</v>
      </c>
      <c r="P2936" s="6">
        <f t="shared" si="272"/>
        <v>72.972972972972968</v>
      </c>
      <c r="Q2936" t="str">
        <f t="shared" si="273"/>
        <v>theater</v>
      </c>
      <c r="R2936" t="str">
        <f t="shared" si="274"/>
        <v>musical</v>
      </c>
      <c r="S2936" s="10">
        <f t="shared" si="275"/>
        <v>41775.636157407411</v>
      </c>
      <c r="T2936" s="10">
        <f t="shared" si="276"/>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1"/>
        <v>1.0088571428571429</v>
      </c>
      <c r="P2937" s="6">
        <f t="shared" si="272"/>
        <v>90.538461538461533</v>
      </c>
      <c r="Q2937" t="str">
        <f t="shared" si="273"/>
        <v>theater</v>
      </c>
      <c r="R2937" t="str">
        <f t="shared" si="274"/>
        <v>musical</v>
      </c>
      <c r="S2937" s="10">
        <f t="shared" si="275"/>
        <v>42553.583425925928</v>
      </c>
      <c r="T2937" s="10">
        <f t="shared" si="276"/>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1"/>
        <v>1.28</v>
      </c>
      <c r="P2938" s="6">
        <f t="shared" si="272"/>
        <v>37.647058823529413</v>
      </c>
      <c r="Q2938" t="str">
        <f t="shared" si="273"/>
        <v>theater</v>
      </c>
      <c r="R2938" t="str">
        <f t="shared" si="274"/>
        <v>musical</v>
      </c>
      <c r="S2938" s="10">
        <f t="shared" si="275"/>
        <v>41912.650729166664</v>
      </c>
      <c r="T2938" s="10">
        <f t="shared" si="276"/>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1"/>
        <v>1.3333333333333333</v>
      </c>
      <c r="P2939" s="6">
        <f t="shared" si="272"/>
        <v>36.363636363636367</v>
      </c>
      <c r="Q2939" t="str">
        <f t="shared" si="273"/>
        <v>theater</v>
      </c>
      <c r="R2939" t="str">
        <f t="shared" si="274"/>
        <v>musical</v>
      </c>
      <c r="S2939" s="10">
        <f t="shared" si="275"/>
        <v>41803.457326388889</v>
      </c>
      <c r="T2939" s="10">
        <f t="shared" si="276"/>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1"/>
        <v>1.0137499999999999</v>
      </c>
      <c r="P2940" s="6">
        <f t="shared" si="272"/>
        <v>126.71875</v>
      </c>
      <c r="Q2940" t="str">
        <f t="shared" si="273"/>
        <v>theater</v>
      </c>
      <c r="R2940" t="str">
        <f t="shared" si="274"/>
        <v>musical</v>
      </c>
      <c r="S2940" s="10">
        <f t="shared" si="275"/>
        <v>42004.703865740739</v>
      </c>
      <c r="T2940" s="10">
        <f t="shared" si="276"/>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1"/>
        <v>1.0287500000000001</v>
      </c>
      <c r="P2941" s="6">
        <f t="shared" si="272"/>
        <v>329.2</v>
      </c>
      <c r="Q2941" t="str">
        <f t="shared" si="273"/>
        <v>theater</v>
      </c>
      <c r="R2941" t="str">
        <f t="shared" si="274"/>
        <v>musical</v>
      </c>
      <c r="S2941" s="10">
        <f t="shared" si="275"/>
        <v>41845.809166666666</v>
      </c>
      <c r="T2941" s="10">
        <f t="shared" si="276"/>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1"/>
        <v>1.0724</v>
      </c>
      <c r="P2942" s="6">
        <f t="shared" si="272"/>
        <v>81.242424242424249</v>
      </c>
      <c r="Q2942" t="str">
        <f t="shared" si="273"/>
        <v>theater</v>
      </c>
      <c r="R2942" t="str">
        <f t="shared" si="274"/>
        <v>musical</v>
      </c>
      <c r="S2942" s="10">
        <f t="shared" si="275"/>
        <v>41982.773356481484</v>
      </c>
      <c r="T2942" s="10">
        <f t="shared" si="276"/>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1"/>
        <v>4.0000000000000003E-5</v>
      </c>
      <c r="P2943" s="6">
        <f t="shared" si="272"/>
        <v>1</v>
      </c>
      <c r="Q2943" t="str">
        <f t="shared" si="273"/>
        <v>theater</v>
      </c>
      <c r="R2943" t="str">
        <f t="shared" si="274"/>
        <v>spaces</v>
      </c>
      <c r="S2943" s="10">
        <f t="shared" si="275"/>
        <v>42034.960127314815</v>
      </c>
      <c r="T2943" s="10">
        <f t="shared" si="276"/>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1"/>
        <v>0.20424999999999999</v>
      </c>
      <c r="P2944" s="6">
        <f t="shared" si="272"/>
        <v>202.22772277227722</v>
      </c>
      <c r="Q2944" t="str">
        <f t="shared" si="273"/>
        <v>theater</v>
      </c>
      <c r="R2944" t="str">
        <f t="shared" si="274"/>
        <v>spaces</v>
      </c>
      <c r="S2944" s="10">
        <f t="shared" si="275"/>
        <v>42334.803923611107</v>
      </c>
      <c r="T2944" s="10">
        <f t="shared" si="276"/>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1"/>
        <v>0</v>
      </c>
      <c r="P2945" s="6">
        <f t="shared" si="272"/>
        <v>0</v>
      </c>
      <c r="Q2945" t="str">
        <f t="shared" si="273"/>
        <v>theater</v>
      </c>
      <c r="R2945" t="str">
        <f t="shared" si="274"/>
        <v>spaces</v>
      </c>
      <c r="S2945" s="10">
        <f t="shared" si="275"/>
        <v>42077.129398148143</v>
      </c>
      <c r="T2945" s="10">
        <f t="shared" si="276"/>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1"/>
        <v>0.01</v>
      </c>
      <c r="P2946" s="6">
        <f t="shared" si="272"/>
        <v>100</v>
      </c>
      <c r="Q2946" t="str">
        <f t="shared" si="273"/>
        <v>theater</v>
      </c>
      <c r="R2946" t="str">
        <f t="shared" si="274"/>
        <v>spaces</v>
      </c>
      <c r="S2946" s="10">
        <f t="shared" si="275"/>
        <v>42132.9143287037</v>
      </c>
      <c r="T2946" s="10">
        <f t="shared" si="276"/>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7">E2947/D2947</f>
        <v>0</v>
      </c>
      <c r="P2947" s="6">
        <f t="shared" ref="P2947:P3010" si="278">IFERROR(E2947/L2947,0)</f>
        <v>0</v>
      </c>
      <c r="Q2947" t="str">
        <f t="shared" ref="Q2947:Q3010" si="279">LEFT(N2947,SEARCH("/",N2947)-1)</f>
        <v>theater</v>
      </c>
      <c r="R2947" t="str">
        <f t="shared" ref="R2947:R3010" si="280">RIGHT(N2947,LEN(N2947)-SEARCH("/",N2947))</f>
        <v>spaces</v>
      </c>
      <c r="S2947" s="10">
        <f t="shared" ref="S2947:S3010" si="281">(((J2947/60)/60)/24+DATE(1970,1,1))</f>
        <v>42118.139583333337</v>
      </c>
      <c r="T2947" s="10">
        <f t="shared" ref="T2947:T3010" si="282">(((I2947/60)/60)/24+DATE(1970,1,1))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7"/>
        <v>1E-3</v>
      </c>
      <c r="P2948" s="6">
        <f t="shared" si="278"/>
        <v>1</v>
      </c>
      <c r="Q2948" t="str">
        <f t="shared" si="279"/>
        <v>theater</v>
      </c>
      <c r="R2948" t="str">
        <f t="shared" si="280"/>
        <v>spaces</v>
      </c>
      <c r="S2948" s="10">
        <f t="shared" si="281"/>
        <v>42567.531157407408</v>
      </c>
      <c r="T2948" s="10">
        <f t="shared" si="282"/>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7"/>
        <v>4.2880000000000001E-2</v>
      </c>
      <c r="P2949" s="6">
        <f t="shared" si="278"/>
        <v>82.461538461538467</v>
      </c>
      <c r="Q2949" t="str">
        <f t="shared" si="279"/>
        <v>theater</v>
      </c>
      <c r="R2949" t="str">
        <f t="shared" si="280"/>
        <v>spaces</v>
      </c>
      <c r="S2949" s="10">
        <f t="shared" si="281"/>
        <v>42649.562118055561</v>
      </c>
      <c r="T2949" s="10">
        <f t="shared" si="282"/>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7"/>
        <v>4.8000000000000001E-5</v>
      </c>
      <c r="P2950" s="6">
        <f t="shared" si="278"/>
        <v>2.6666666666666665</v>
      </c>
      <c r="Q2950" t="str">
        <f t="shared" si="279"/>
        <v>theater</v>
      </c>
      <c r="R2950" t="str">
        <f t="shared" si="280"/>
        <v>spaces</v>
      </c>
      <c r="S2950" s="10">
        <f t="shared" si="281"/>
        <v>42097.649224537032</v>
      </c>
      <c r="T2950" s="10">
        <f t="shared" si="282"/>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7"/>
        <v>2.5000000000000001E-2</v>
      </c>
      <c r="P2951" s="6">
        <f t="shared" si="278"/>
        <v>12.5</v>
      </c>
      <c r="Q2951" t="str">
        <f t="shared" si="279"/>
        <v>theater</v>
      </c>
      <c r="R2951" t="str">
        <f t="shared" si="280"/>
        <v>spaces</v>
      </c>
      <c r="S2951" s="10">
        <f t="shared" si="281"/>
        <v>42297.823113425926</v>
      </c>
      <c r="T2951" s="10">
        <f t="shared" si="282"/>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7"/>
        <v>0</v>
      </c>
      <c r="P2952" s="6">
        <f t="shared" si="278"/>
        <v>0</v>
      </c>
      <c r="Q2952" t="str">
        <f t="shared" si="279"/>
        <v>theater</v>
      </c>
      <c r="R2952" t="str">
        <f t="shared" si="280"/>
        <v>spaces</v>
      </c>
      <c r="S2952" s="10">
        <f t="shared" si="281"/>
        <v>42362.36518518519</v>
      </c>
      <c r="T2952" s="10">
        <f t="shared" si="282"/>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7"/>
        <v>2.1919999999999999E-2</v>
      </c>
      <c r="P2953" s="6">
        <f t="shared" si="278"/>
        <v>18.896551724137932</v>
      </c>
      <c r="Q2953" t="str">
        <f t="shared" si="279"/>
        <v>theater</v>
      </c>
      <c r="R2953" t="str">
        <f t="shared" si="280"/>
        <v>spaces</v>
      </c>
      <c r="S2953" s="10">
        <f t="shared" si="281"/>
        <v>41872.802928240737</v>
      </c>
      <c r="T2953" s="10">
        <f t="shared" si="282"/>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7"/>
        <v>8.0250000000000002E-2</v>
      </c>
      <c r="P2954" s="6">
        <f t="shared" si="278"/>
        <v>200.625</v>
      </c>
      <c r="Q2954" t="str">
        <f t="shared" si="279"/>
        <v>theater</v>
      </c>
      <c r="R2954" t="str">
        <f t="shared" si="280"/>
        <v>spaces</v>
      </c>
      <c r="S2954" s="10">
        <f t="shared" si="281"/>
        <v>42628.690266203703</v>
      </c>
      <c r="T2954" s="10">
        <f t="shared" si="282"/>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7"/>
        <v>1.5125E-3</v>
      </c>
      <c r="P2955" s="6">
        <f t="shared" si="278"/>
        <v>201.66666666666666</v>
      </c>
      <c r="Q2955" t="str">
        <f t="shared" si="279"/>
        <v>theater</v>
      </c>
      <c r="R2955" t="str">
        <f t="shared" si="280"/>
        <v>spaces</v>
      </c>
      <c r="S2955" s="10">
        <f t="shared" si="281"/>
        <v>42255.791909722218</v>
      </c>
      <c r="T2955" s="10">
        <f t="shared" si="282"/>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7"/>
        <v>0</v>
      </c>
      <c r="P2956" s="6">
        <f t="shared" si="278"/>
        <v>0</v>
      </c>
      <c r="Q2956" t="str">
        <f t="shared" si="279"/>
        <v>theater</v>
      </c>
      <c r="R2956" t="str">
        <f t="shared" si="280"/>
        <v>spaces</v>
      </c>
      <c r="S2956" s="10">
        <f t="shared" si="281"/>
        <v>42790.583368055552</v>
      </c>
      <c r="T2956" s="10">
        <f t="shared" si="282"/>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7"/>
        <v>0.59583333333333333</v>
      </c>
      <c r="P2957" s="6">
        <f t="shared" si="278"/>
        <v>65</v>
      </c>
      <c r="Q2957" t="str">
        <f t="shared" si="279"/>
        <v>theater</v>
      </c>
      <c r="R2957" t="str">
        <f t="shared" si="280"/>
        <v>spaces</v>
      </c>
      <c r="S2957" s="10">
        <f t="shared" si="281"/>
        <v>42141.741307870368</v>
      </c>
      <c r="T2957" s="10">
        <f t="shared" si="282"/>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7"/>
        <v>0.16734177215189874</v>
      </c>
      <c r="P2958" s="6">
        <f t="shared" si="278"/>
        <v>66.099999999999994</v>
      </c>
      <c r="Q2958" t="str">
        <f t="shared" si="279"/>
        <v>theater</v>
      </c>
      <c r="R2958" t="str">
        <f t="shared" si="280"/>
        <v>spaces</v>
      </c>
      <c r="S2958" s="10">
        <f t="shared" si="281"/>
        <v>42464.958912037036</v>
      </c>
      <c r="T2958" s="10">
        <f t="shared" si="282"/>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7"/>
        <v>1.8666666666666668E-2</v>
      </c>
      <c r="P2959" s="6">
        <f t="shared" si="278"/>
        <v>93.333333333333329</v>
      </c>
      <c r="Q2959" t="str">
        <f t="shared" si="279"/>
        <v>theater</v>
      </c>
      <c r="R2959" t="str">
        <f t="shared" si="280"/>
        <v>spaces</v>
      </c>
      <c r="S2959" s="10">
        <f t="shared" si="281"/>
        <v>42031.011249999996</v>
      </c>
      <c r="T2959" s="10">
        <f t="shared" si="282"/>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7"/>
        <v>0</v>
      </c>
      <c r="P2960" s="6">
        <f t="shared" si="278"/>
        <v>0</v>
      </c>
      <c r="Q2960" t="str">
        <f t="shared" si="279"/>
        <v>theater</v>
      </c>
      <c r="R2960" t="str">
        <f t="shared" si="280"/>
        <v>spaces</v>
      </c>
      <c r="S2960" s="10">
        <f t="shared" si="281"/>
        <v>42438.779131944444</v>
      </c>
      <c r="T2960" s="10">
        <f t="shared" si="282"/>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7"/>
        <v>0</v>
      </c>
      <c r="P2961" s="6">
        <f t="shared" si="278"/>
        <v>0</v>
      </c>
      <c r="Q2961" t="str">
        <f t="shared" si="279"/>
        <v>theater</v>
      </c>
      <c r="R2961" t="str">
        <f t="shared" si="280"/>
        <v>spaces</v>
      </c>
      <c r="S2961" s="10">
        <f t="shared" si="281"/>
        <v>42498.008391203708</v>
      </c>
      <c r="T2961" s="10">
        <f t="shared" si="282"/>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7"/>
        <v>0</v>
      </c>
      <c r="P2962" s="6">
        <f t="shared" si="278"/>
        <v>0</v>
      </c>
      <c r="Q2962" t="str">
        <f t="shared" si="279"/>
        <v>theater</v>
      </c>
      <c r="R2962" t="str">
        <f t="shared" si="280"/>
        <v>spaces</v>
      </c>
      <c r="S2962" s="10">
        <f t="shared" si="281"/>
        <v>41863.757210648146</v>
      </c>
      <c r="T2962" s="10">
        <f t="shared" si="282"/>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7"/>
        <v>1.0962000000000001</v>
      </c>
      <c r="P2963" s="6">
        <f t="shared" si="278"/>
        <v>50.75</v>
      </c>
      <c r="Q2963" t="str">
        <f t="shared" si="279"/>
        <v>theater</v>
      </c>
      <c r="R2963" t="str">
        <f t="shared" si="280"/>
        <v>plays</v>
      </c>
      <c r="S2963" s="10">
        <f t="shared" si="281"/>
        <v>42061.212488425925</v>
      </c>
      <c r="T2963" s="10">
        <f t="shared" si="282"/>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7"/>
        <v>1.218</v>
      </c>
      <c r="P2964" s="6">
        <f t="shared" si="278"/>
        <v>60.9</v>
      </c>
      <c r="Q2964" t="str">
        <f t="shared" si="279"/>
        <v>theater</v>
      </c>
      <c r="R2964" t="str">
        <f t="shared" si="280"/>
        <v>plays</v>
      </c>
      <c r="S2964" s="10">
        <f t="shared" si="281"/>
        <v>42036.24428240741</v>
      </c>
      <c r="T2964" s="10">
        <f t="shared" si="282"/>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7"/>
        <v>1.0685</v>
      </c>
      <c r="P2965" s="6">
        <f t="shared" si="278"/>
        <v>109.03061224489795</v>
      </c>
      <c r="Q2965" t="str">
        <f t="shared" si="279"/>
        <v>theater</v>
      </c>
      <c r="R2965" t="str">
        <f t="shared" si="280"/>
        <v>plays</v>
      </c>
      <c r="S2965" s="10">
        <f t="shared" si="281"/>
        <v>42157.470185185186</v>
      </c>
      <c r="T2965" s="10">
        <f t="shared" si="282"/>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7"/>
        <v>1.0071379999999999</v>
      </c>
      <c r="P2966" s="6">
        <f t="shared" si="278"/>
        <v>25.692295918367346</v>
      </c>
      <c r="Q2966" t="str">
        <f t="shared" si="279"/>
        <v>theater</v>
      </c>
      <c r="R2966" t="str">
        <f t="shared" si="280"/>
        <v>plays</v>
      </c>
      <c r="S2966" s="10">
        <f t="shared" si="281"/>
        <v>41827.909942129627</v>
      </c>
      <c r="T2966" s="10">
        <f t="shared" si="282"/>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7"/>
        <v>1.0900000000000001</v>
      </c>
      <c r="P2967" s="6">
        <f t="shared" si="278"/>
        <v>41.92307692307692</v>
      </c>
      <c r="Q2967" t="str">
        <f t="shared" si="279"/>
        <v>theater</v>
      </c>
      <c r="R2967" t="str">
        <f t="shared" si="280"/>
        <v>plays</v>
      </c>
      <c r="S2967" s="10">
        <f t="shared" si="281"/>
        <v>42162.729548611111</v>
      </c>
      <c r="T2967" s="10">
        <f t="shared" si="282"/>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7"/>
        <v>1.1363000000000001</v>
      </c>
      <c r="P2968" s="6">
        <f t="shared" si="278"/>
        <v>88.7734375</v>
      </c>
      <c r="Q2968" t="str">
        <f t="shared" si="279"/>
        <v>theater</v>
      </c>
      <c r="R2968" t="str">
        <f t="shared" si="280"/>
        <v>plays</v>
      </c>
      <c r="S2968" s="10">
        <f t="shared" si="281"/>
        <v>42233.738564814819</v>
      </c>
      <c r="T2968" s="10">
        <f t="shared" si="282"/>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7"/>
        <v>1.1392</v>
      </c>
      <c r="P2969" s="6">
        <f t="shared" si="278"/>
        <v>80.225352112676063</v>
      </c>
      <c r="Q2969" t="str">
        <f t="shared" si="279"/>
        <v>theater</v>
      </c>
      <c r="R2969" t="str">
        <f t="shared" si="280"/>
        <v>plays</v>
      </c>
      <c r="S2969" s="10">
        <f t="shared" si="281"/>
        <v>42042.197824074072</v>
      </c>
      <c r="T2969" s="10">
        <f t="shared" si="282"/>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7"/>
        <v>1.06</v>
      </c>
      <c r="P2970" s="6">
        <f t="shared" si="278"/>
        <v>78.936170212765958</v>
      </c>
      <c r="Q2970" t="str">
        <f t="shared" si="279"/>
        <v>theater</v>
      </c>
      <c r="R2970" t="str">
        <f t="shared" si="280"/>
        <v>plays</v>
      </c>
      <c r="S2970" s="10">
        <f t="shared" si="281"/>
        <v>42585.523842592593</v>
      </c>
      <c r="T2970" s="10">
        <f t="shared" si="282"/>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7"/>
        <v>1.625</v>
      </c>
      <c r="P2971" s="6">
        <f t="shared" si="278"/>
        <v>95.588235294117652</v>
      </c>
      <c r="Q2971" t="str">
        <f t="shared" si="279"/>
        <v>theater</v>
      </c>
      <c r="R2971" t="str">
        <f t="shared" si="280"/>
        <v>plays</v>
      </c>
      <c r="S2971" s="10">
        <f t="shared" si="281"/>
        <v>42097.786493055552</v>
      </c>
      <c r="T2971" s="10">
        <f t="shared" si="282"/>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7"/>
        <v>1.06</v>
      </c>
      <c r="P2972" s="6">
        <f t="shared" si="278"/>
        <v>69.890109890109883</v>
      </c>
      <c r="Q2972" t="str">
        <f t="shared" si="279"/>
        <v>theater</v>
      </c>
      <c r="R2972" t="str">
        <f t="shared" si="280"/>
        <v>plays</v>
      </c>
      <c r="S2972" s="10">
        <f t="shared" si="281"/>
        <v>41808.669571759259</v>
      </c>
      <c r="T2972" s="10">
        <f t="shared" si="282"/>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7"/>
        <v>1.0015624999999999</v>
      </c>
      <c r="P2973" s="6">
        <f t="shared" si="278"/>
        <v>74.534883720930239</v>
      </c>
      <c r="Q2973" t="str">
        <f t="shared" si="279"/>
        <v>theater</v>
      </c>
      <c r="R2973" t="str">
        <f t="shared" si="280"/>
        <v>plays</v>
      </c>
      <c r="S2973" s="10">
        <f t="shared" si="281"/>
        <v>41852.658310185187</v>
      </c>
      <c r="T2973" s="10">
        <f t="shared" si="282"/>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7"/>
        <v>1.0535000000000001</v>
      </c>
      <c r="P2974" s="6">
        <f t="shared" si="278"/>
        <v>123.94117647058823</v>
      </c>
      <c r="Q2974" t="str">
        <f t="shared" si="279"/>
        <v>theater</v>
      </c>
      <c r="R2974" t="str">
        <f t="shared" si="280"/>
        <v>plays</v>
      </c>
      <c r="S2974" s="10">
        <f t="shared" si="281"/>
        <v>42694.110185185185</v>
      </c>
      <c r="T2974" s="10">
        <f t="shared" si="282"/>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7"/>
        <v>1.748</v>
      </c>
      <c r="P2975" s="6">
        <f t="shared" si="278"/>
        <v>264.84848484848487</v>
      </c>
      <c r="Q2975" t="str">
        <f t="shared" si="279"/>
        <v>theater</v>
      </c>
      <c r="R2975" t="str">
        <f t="shared" si="280"/>
        <v>plays</v>
      </c>
      <c r="S2975" s="10">
        <f t="shared" si="281"/>
        <v>42341.818379629629</v>
      </c>
      <c r="T2975" s="10">
        <f t="shared" si="282"/>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7"/>
        <v>1.02</v>
      </c>
      <c r="P2976" s="6">
        <f t="shared" si="278"/>
        <v>58.620689655172413</v>
      </c>
      <c r="Q2976" t="str">
        <f t="shared" si="279"/>
        <v>theater</v>
      </c>
      <c r="R2976" t="str">
        <f t="shared" si="280"/>
        <v>plays</v>
      </c>
      <c r="S2976" s="10">
        <f t="shared" si="281"/>
        <v>41880.061006944445</v>
      </c>
      <c r="T2976" s="10">
        <f t="shared" si="282"/>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7"/>
        <v>1.00125</v>
      </c>
      <c r="P2977" s="6">
        <f t="shared" si="278"/>
        <v>70.884955752212392</v>
      </c>
      <c r="Q2977" t="str">
        <f t="shared" si="279"/>
        <v>theater</v>
      </c>
      <c r="R2977" t="str">
        <f t="shared" si="280"/>
        <v>plays</v>
      </c>
      <c r="S2977" s="10">
        <f t="shared" si="281"/>
        <v>41941.683865740742</v>
      </c>
      <c r="T2977" s="10">
        <f t="shared" si="282"/>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7"/>
        <v>1.7142857142857142</v>
      </c>
      <c r="P2978" s="6">
        <f t="shared" si="278"/>
        <v>8.5714285714285712</v>
      </c>
      <c r="Q2978" t="str">
        <f t="shared" si="279"/>
        <v>theater</v>
      </c>
      <c r="R2978" t="str">
        <f t="shared" si="280"/>
        <v>plays</v>
      </c>
      <c r="S2978" s="10">
        <f t="shared" si="281"/>
        <v>42425.730671296296</v>
      </c>
      <c r="T2978" s="10">
        <f t="shared" si="282"/>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7"/>
        <v>1.1356666666666666</v>
      </c>
      <c r="P2979" s="6">
        <f t="shared" si="278"/>
        <v>113.56666666666666</v>
      </c>
      <c r="Q2979" t="str">
        <f t="shared" si="279"/>
        <v>theater</v>
      </c>
      <c r="R2979" t="str">
        <f t="shared" si="280"/>
        <v>plays</v>
      </c>
      <c r="S2979" s="10">
        <f t="shared" si="281"/>
        <v>42026.88118055556</v>
      </c>
      <c r="T2979" s="10">
        <f t="shared" si="282"/>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7"/>
        <v>1.2946666666666666</v>
      </c>
      <c r="P2980" s="6">
        <f t="shared" si="278"/>
        <v>60.6875</v>
      </c>
      <c r="Q2980" t="str">
        <f t="shared" si="279"/>
        <v>theater</v>
      </c>
      <c r="R2980" t="str">
        <f t="shared" si="280"/>
        <v>plays</v>
      </c>
      <c r="S2980" s="10">
        <f t="shared" si="281"/>
        <v>41922.640590277777</v>
      </c>
      <c r="T2980" s="10">
        <f t="shared" si="282"/>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7"/>
        <v>1.014</v>
      </c>
      <c r="P2981" s="6">
        <f t="shared" si="278"/>
        <v>110.21739130434783</v>
      </c>
      <c r="Q2981" t="str">
        <f t="shared" si="279"/>
        <v>theater</v>
      </c>
      <c r="R2981" t="str">
        <f t="shared" si="280"/>
        <v>plays</v>
      </c>
      <c r="S2981" s="10">
        <f t="shared" si="281"/>
        <v>41993.824340277773</v>
      </c>
      <c r="T2981" s="10">
        <f t="shared" si="282"/>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7"/>
        <v>1.0916666666666666</v>
      </c>
      <c r="P2982" s="6">
        <f t="shared" si="278"/>
        <v>136.45833333333334</v>
      </c>
      <c r="Q2982" t="str">
        <f t="shared" si="279"/>
        <v>theater</v>
      </c>
      <c r="R2982" t="str">
        <f t="shared" si="280"/>
        <v>plays</v>
      </c>
      <c r="S2982" s="10">
        <f t="shared" si="281"/>
        <v>42219.915856481486</v>
      </c>
      <c r="T2982" s="10">
        <f t="shared" si="282"/>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7"/>
        <v>1.28925</v>
      </c>
      <c r="P2983" s="6">
        <f t="shared" si="278"/>
        <v>53.164948453608247</v>
      </c>
      <c r="Q2983" t="str">
        <f t="shared" si="279"/>
        <v>theater</v>
      </c>
      <c r="R2983" t="str">
        <f t="shared" si="280"/>
        <v>spaces</v>
      </c>
      <c r="S2983" s="10">
        <f t="shared" si="281"/>
        <v>42225.559675925921</v>
      </c>
      <c r="T2983" s="10">
        <f t="shared" si="282"/>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7"/>
        <v>1.0206</v>
      </c>
      <c r="P2984" s="6">
        <f t="shared" si="278"/>
        <v>86.491525423728817</v>
      </c>
      <c r="Q2984" t="str">
        <f t="shared" si="279"/>
        <v>theater</v>
      </c>
      <c r="R2984" t="str">
        <f t="shared" si="280"/>
        <v>spaces</v>
      </c>
      <c r="S2984" s="10">
        <f t="shared" si="281"/>
        <v>42381.686840277776</v>
      </c>
      <c r="T2984" s="10">
        <f t="shared" si="282"/>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7"/>
        <v>1.465395775862069</v>
      </c>
      <c r="P2985" s="6">
        <f t="shared" si="278"/>
        <v>155.23827397260274</v>
      </c>
      <c r="Q2985" t="str">
        <f t="shared" si="279"/>
        <v>theater</v>
      </c>
      <c r="R2985" t="str">
        <f t="shared" si="280"/>
        <v>spaces</v>
      </c>
      <c r="S2985" s="10">
        <f t="shared" si="281"/>
        <v>41894.632361111115</v>
      </c>
      <c r="T2985" s="10">
        <f t="shared" si="282"/>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7"/>
        <v>1.00352</v>
      </c>
      <c r="P2986" s="6">
        <f t="shared" si="278"/>
        <v>115.08256880733946</v>
      </c>
      <c r="Q2986" t="str">
        <f t="shared" si="279"/>
        <v>theater</v>
      </c>
      <c r="R2986" t="str">
        <f t="shared" si="280"/>
        <v>spaces</v>
      </c>
      <c r="S2986" s="10">
        <f t="shared" si="281"/>
        <v>42576.278715277775</v>
      </c>
      <c r="T2986" s="10">
        <f t="shared" si="282"/>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7"/>
        <v>1.2164999999999999</v>
      </c>
      <c r="P2987" s="6">
        <f t="shared" si="278"/>
        <v>109.5945945945946</v>
      </c>
      <c r="Q2987" t="str">
        <f t="shared" si="279"/>
        <v>theater</v>
      </c>
      <c r="R2987" t="str">
        <f t="shared" si="280"/>
        <v>spaces</v>
      </c>
      <c r="S2987" s="10">
        <f t="shared" si="281"/>
        <v>42654.973703703698</v>
      </c>
      <c r="T2987" s="10">
        <f t="shared" si="282"/>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7"/>
        <v>1.0549999999999999</v>
      </c>
      <c r="P2988" s="6">
        <f t="shared" si="278"/>
        <v>45.214285714285715</v>
      </c>
      <c r="Q2988" t="str">
        <f t="shared" si="279"/>
        <v>theater</v>
      </c>
      <c r="R2988" t="str">
        <f t="shared" si="280"/>
        <v>spaces</v>
      </c>
      <c r="S2988" s="10">
        <f t="shared" si="281"/>
        <v>42431.500069444446</v>
      </c>
      <c r="T2988" s="10">
        <f t="shared" si="282"/>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7"/>
        <v>1.1040080000000001</v>
      </c>
      <c r="P2989" s="6">
        <f t="shared" si="278"/>
        <v>104.15169811320754</v>
      </c>
      <c r="Q2989" t="str">
        <f t="shared" si="279"/>
        <v>theater</v>
      </c>
      <c r="R2989" t="str">
        <f t="shared" si="280"/>
        <v>spaces</v>
      </c>
      <c r="S2989" s="10">
        <f t="shared" si="281"/>
        <v>42627.307303240741</v>
      </c>
      <c r="T2989" s="10">
        <f t="shared" si="282"/>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7"/>
        <v>1</v>
      </c>
      <c r="P2990" s="6">
        <f t="shared" si="278"/>
        <v>35.714285714285715</v>
      </c>
      <c r="Q2990" t="str">
        <f t="shared" si="279"/>
        <v>theater</v>
      </c>
      <c r="R2990" t="str">
        <f t="shared" si="280"/>
        <v>spaces</v>
      </c>
      <c r="S2990" s="10">
        <f t="shared" si="281"/>
        <v>42511.362048611118</v>
      </c>
      <c r="T2990" s="10">
        <f t="shared" si="282"/>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7"/>
        <v>1.76535</v>
      </c>
      <c r="P2991" s="6">
        <f t="shared" si="278"/>
        <v>96.997252747252745</v>
      </c>
      <c r="Q2991" t="str">
        <f t="shared" si="279"/>
        <v>theater</v>
      </c>
      <c r="R2991" t="str">
        <f t="shared" si="280"/>
        <v>spaces</v>
      </c>
      <c r="S2991" s="10">
        <f t="shared" si="281"/>
        <v>42337.02039351852</v>
      </c>
      <c r="T2991" s="10">
        <f t="shared" si="282"/>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7"/>
        <v>1</v>
      </c>
      <c r="P2992" s="6">
        <f t="shared" si="278"/>
        <v>370.37037037037038</v>
      </c>
      <c r="Q2992" t="str">
        <f t="shared" si="279"/>
        <v>theater</v>
      </c>
      <c r="R2992" t="str">
        <f t="shared" si="280"/>
        <v>spaces</v>
      </c>
      <c r="S2992" s="10">
        <f t="shared" si="281"/>
        <v>42341.57430555555</v>
      </c>
      <c r="T2992" s="10">
        <f t="shared" si="282"/>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7"/>
        <v>1.0329411764705883</v>
      </c>
      <c r="P2993" s="6">
        <f t="shared" si="278"/>
        <v>94.408602150537632</v>
      </c>
      <c r="Q2993" t="str">
        <f t="shared" si="279"/>
        <v>theater</v>
      </c>
      <c r="R2993" t="str">
        <f t="shared" si="280"/>
        <v>spaces</v>
      </c>
      <c r="S2993" s="10">
        <f t="shared" si="281"/>
        <v>42740.837152777778</v>
      </c>
      <c r="T2993" s="10">
        <f t="shared" si="282"/>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7"/>
        <v>1.0449999999999999</v>
      </c>
      <c r="P2994" s="6">
        <f t="shared" si="278"/>
        <v>48.984375</v>
      </c>
      <c r="Q2994" t="str">
        <f t="shared" si="279"/>
        <v>theater</v>
      </c>
      <c r="R2994" t="str">
        <f t="shared" si="280"/>
        <v>spaces</v>
      </c>
      <c r="S2994" s="10">
        <f t="shared" si="281"/>
        <v>42622.767476851848</v>
      </c>
      <c r="T2994" s="10">
        <f t="shared" si="282"/>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7"/>
        <v>1.0029999999999999</v>
      </c>
      <c r="P2995" s="6">
        <f t="shared" si="278"/>
        <v>45.590909090909093</v>
      </c>
      <c r="Q2995" t="str">
        <f t="shared" si="279"/>
        <v>theater</v>
      </c>
      <c r="R2995" t="str">
        <f t="shared" si="280"/>
        <v>spaces</v>
      </c>
      <c r="S2995" s="10">
        <f t="shared" si="281"/>
        <v>42390.838738425926</v>
      </c>
      <c r="T2995" s="10">
        <f t="shared" si="282"/>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7"/>
        <v>4.577466666666667</v>
      </c>
      <c r="P2996" s="6">
        <f t="shared" si="278"/>
        <v>23.275254237288134</v>
      </c>
      <c r="Q2996" t="str">
        <f t="shared" si="279"/>
        <v>theater</v>
      </c>
      <c r="R2996" t="str">
        <f t="shared" si="280"/>
        <v>spaces</v>
      </c>
      <c r="S2996" s="10">
        <f t="shared" si="281"/>
        <v>41885.478842592594</v>
      </c>
      <c r="T2996" s="10">
        <f t="shared" si="282"/>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7"/>
        <v>1.0496000000000001</v>
      </c>
      <c r="P2997" s="6">
        <f t="shared" si="278"/>
        <v>63.2289156626506</v>
      </c>
      <c r="Q2997" t="str">
        <f t="shared" si="279"/>
        <v>theater</v>
      </c>
      <c r="R2997" t="str">
        <f t="shared" si="280"/>
        <v>spaces</v>
      </c>
      <c r="S2997" s="10">
        <f t="shared" si="281"/>
        <v>42724.665173611109</v>
      </c>
      <c r="T2997" s="10">
        <f t="shared" si="282"/>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7"/>
        <v>1.7194285714285715</v>
      </c>
      <c r="P2998" s="6">
        <f t="shared" si="278"/>
        <v>153.5204081632653</v>
      </c>
      <c r="Q2998" t="str">
        <f t="shared" si="279"/>
        <v>theater</v>
      </c>
      <c r="R2998" t="str">
        <f t="shared" si="280"/>
        <v>spaces</v>
      </c>
      <c r="S2998" s="10">
        <f t="shared" si="281"/>
        <v>42090.912500000006</v>
      </c>
      <c r="T2998" s="10">
        <f t="shared" si="282"/>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7"/>
        <v>1.0373000000000001</v>
      </c>
      <c r="P2999" s="6">
        <f t="shared" si="278"/>
        <v>90.2</v>
      </c>
      <c r="Q2999" t="str">
        <f t="shared" si="279"/>
        <v>theater</v>
      </c>
      <c r="R2999" t="str">
        <f t="shared" si="280"/>
        <v>spaces</v>
      </c>
      <c r="S2999" s="10">
        <f t="shared" si="281"/>
        <v>42775.733715277776</v>
      </c>
      <c r="T2999" s="10">
        <f t="shared" si="282"/>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7"/>
        <v>1.0302899999999999</v>
      </c>
      <c r="P3000" s="6">
        <f t="shared" si="278"/>
        <v>118.97113163972287</v>
      </c>
      <c r="Q3000" t="str">
        <f t="shared" si="279"/>
        <v>theater</v>
      </c>
      <c r="R3000" t="str">
        <f t="shared" si="280"/>
        <v>spaces</v>
      </c>
      <c r="S3000" s="10">
        <f t="shared" si="281"/>
        <v>41778.193622685183</v>
      </c>
      <c r="T3000" s="10">
        <f t="shared" si="282"/>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7"/>
        <v>1.1888888888888889</v>
      </c>
      <c r="P3001" s="6">
        <f t="shared" si="278"/>
        <v>80.25</v>
      </c>
      <c r="Q3001" t="str">
        <f t="shared" si="279"/>
        <v>theater</v>
      </c>
      <c r="R3001" t="str">
        <f t="shared" si="280"/>
        <v>spaces</v>
      </c>
      <c r="S3001" s="10">
        <f t="shared" si="281"/>
        <v>42780.740277777775</v>
      </c>
      <c r="T3001" s="10">
        <f t="shared" si="282"/>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7"/>
        <v>1</v>
      </c>
      <c r="P3002" s="6">
        <f t="shared" si="278"/>
        <v>62.5</v>
      </c>
      <c r="Q3002" t="str">
        <f t="shared" si="279"/>
        <v>theater</v>
      </c>
      <c r="R3002" t="str">
        <f t="shared" si="280"/>
        <v>spaces</v>
      </c>
      <c r="S3002" s="10">
        <f t="shared" si="281"/>
        <v>42752.827199074076</v>
      </c>
      <c r="T3002" s="10">
        <f t="shared" si="282"/>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7"/>
        <v>3.1869988910451896</v>
      </c>
      <c r="P3003" s="6">
        <f t="shared" si="278"/>
        <v>131.37719999999999</v>
      </c>
      <c r="Q3003" t="str">
        <f t="shared" si="279"/>
        <v>theater</v>
      </c>
      <c r="R3003" t="str">
        <f t="shared" si="280"/>
        <v>spaces</v>
      </c>
      <c r="S3003" s="10">
        <f t="shared" si="281"/>
        <v>42534.895625000005</v>
      </c>
      <c r="T3003" s="10">
        <f t="shared" si="282"/>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7"/>
        <v>1.0850614285714286</v>
      </c>
      <c r="P3004" s="6">
        <f t="shared" si="278"/>
        <v>73.032980769230775</v>
      </c>
      <c r="Q3004" t="str">
        <f t="shared" si="279"/>
        <v>theater</v>
      </c>
      <c r="R3004" t="str">
        <f t="shared" si="280"/>
        <v>spaces</v>
      </c>
      <c r="S3004" s="10">
        <f t="shared" si="281"/>
        <v>41239.83625</v>
      </c>
      <c r="T3004" s="10">
        <f t="shared" si="282"/>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7"/>
        <v>1.0116666666666667</v>
      </c>
      <c r="P3005" s="6">
        <f t="shared" si="278"/>
        <v>178.52941176470588</v>
      </c>
      <c r="Q3005" t="str">
        <f t="shared" si="279"/>
        <v>theater</v>
      </c>
      <c r="R3005" t="str">
        <f t="shared" si="280"/>
        <v>spaces</v>
      </c>
      <c r="S3005" s="10">
        <f t="shared" si="281"/>
        <v>42398.849259259259</v>
      </c>
      <c r="T3005" s="10">
        <f t="shared" si="282"/>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7"/>
        <v>1.12815</v>
      </c>
      <c r="P3006" s="6">
        <f t="shared" si="278"/>
        <v>162.90974729241879</v>
      </c>
      <c r="Q3006" t="str">
        <f t="shared" si="279"/>
        <v>theater</v>
      </c>
      <c r="R3006" t="str">
        <f t="shared" si="280"/>
        <v>spaces</v>
      </c>
      <c r="S3006" s="10">
        <f t="shared" si="281"/>
        <v>41928.881064814814</v>
      </c>
      <c r="T3006" s="10">
        <f t="shared" si="282"/>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7"/>
        <v>1.2049622641509434</v>
      </c>
      <c r="P3007" s="6">
        <f t="shared" si="278"/>
        <v>108.24237288135593</v>
      </c>
      <c r="Q3007" t="str">
        <f t="shared" si="279"/>
        <v>theater</v>
      </c>
      <c r="R3007" t="str">
        <f t="shared" si="280"/>
        <v>spaces</v>
      </c>
      <c r="S3007" s="10">
        <f t="shared" si="281"/>
        <v>41888.674826388888</v>
      </c>
      <c r="T3007" s="10">
        <f t="shared" si="282"/>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7"/>
        <v>1.0774999999999999</v>
      </c>
      <c r="P3008" s="6">
        <f t="shared" si="278"/>
        <v>88.865979381443296</v>
      </c>
      <c r="Q3008" t="str">
        <f t="shared" si="279"/>
        <v>theater</v>
      </c>
      <c r="R3008" t="str">
        <f t="shared" si="280"/>
        <v>spaces</v>
      </c>
      <c r="S3008" s="10">
        <f t="shared" si="281"/>
        <v>41957.756840277783</v>
      </c>
      <c r="T3008" s="10">
        <f t="shared" si="282"/>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7"/>
        <v>1.8</v>
      </c>
      <c r="P3009" s="6">
        <f t="shared" si="278"/>
        <v>54</v>
      </c>
      <c r="Q3009" t="str">
        <f t="shared" si="279"/>
        <v>theater</v>
      </c>
      <c r="R3009" t="str">
        <f t="shared" si="280"/>
        <v>spaces</v>
      </c>
      <c r="S3009" s="10">
        <f t="shared" si="281"/>
        <v>42098.216238425928</v>
      </c>
      <c r="T3009" s="10">
        <f t="shared" si="282"/>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7"/>
        <v>1.0116666666666667</v>
      </c>
      <c r="P3010" s="6">
        <f t="shared" si="278"/>
        <v>116.73076923076923</v>
      </c>
      <c r="Q3010" t="str">
        <f t="shared" si="279"/>
        <v>theater</v>
      </c>
      <c r="R3010" t="str">
        <f t="shared" si="280"/>
        <v>spaces</v>
      </c>
      <c r="S3010" s="10">
        <f t="shared" si="281"/>
        <v>42360.212025462963</v>
      </c>
      <c r="T3010" s="10">
        <f t="shared" si="282"/>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3">E3011/D3011</f>
        <v>1.19756</v>
      </c>
      <c r="P3011" s="6">
        <f t="shared" ref="P3011:P3074" si="284">IFERROR(E3011/L3011,0)</f>
        <v>233.8984375</v>
      </c>
      <c r="Q3011" t="str">
        <f t="shared" ref="Q3011:Q3074" si="285">LEFT(N3011,SEARCH("/",N3011)-1)</f>
        <v>theater</v>
      </c>
      <c r="R3011" t="str">
        <f t="shared" ref="R3011:R3074" si="286">RIGHT(N3011,LEN(N3011)-SEARCH("/",N3011))</f>
        <v>spaces</v>
      </c>
      <c r="S3011" s="10">
        <f t="shared" ref="S3011:S3074" si="287">(((J3011/60)/60)/24+DATE(1970,1,1))</f>
        <v>41939.569907407407</v>
      </c>
      <c r="T3011" s="10">
        <f t="shared" ref="T3011:T3074" si="288">(((I3011/60)/60)/24+DATE(1970,1,1))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3"/>
        <v>1.58</v>
      </c>
      <c r="P3012" s="6">
        <f t="shared" si="284"/>
        <v>158</v>
      </c>
      <c r="Q3012" t="str">
        <f t="shared" si="285"/>
        <v>theater</v>
      </c>
      <c r="R3012" t="str">
        <f t="shared" si="286"/>
        <v>spaces</v>
      </c>
      <c r="S3012" s="10">
        <f t="shared" si="287"/>
        <v>41996.832395833335</v>
      </c>
      <c r="T3012" s="10">
        <f t="shared" si="288"/>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3"/>
        <v>1.2366666666666666</v>
      </c>
      <c r="P3013" s="6">
        <f t="shared" si="284"/>
        <v>14.84</v>
      </c>
      <c r="Q3013" t="str">
        <f t="shared" si="285"/>
        <v>theater</v>
      </c>
      <c r="R3013" t="str">
        <f t="shared" si="286"/>
        <v>spaces</v>
      </c>
      <c r="S3013" s="10">
        <f t="shared" si="287"/>
        <v>42334.468935185185</v>
      </c>
      <c r="T3013" s="10">
        <f t="shared" si="288"/>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3"/>
        <v>1.1712499999999999</v>
      </c>
      <c r="P3014" s="6">
        <f t="shared" si="284"/>
        <v>85.181818181818187</v>
      </c>
      <c r="Q3014" t="str">
        <f t="shared" si="285"/>
        <v>theater</v>
      </c>
      <c r="R3014" t="str">
        <f t="shared" si="286"/>
        <v>spaces</v>
      </c>
      <c r="S3014" s="10">
        <f t="shared" si="287"/>
        <v>42024.702893518523</v>
      </c>
      <c r="T3014" s="10">
        <f t="shared" si="288"/>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3"/>
        <v>1.5696000000000001</v>
      </c>
      <c r="P3015" s="6">
        <f t="shared" si="284"/>
        <v>146.69158878504672</v>
      </c>
      <c r="Q3015" t="str">
        <f t="shared" si="285"/>
        <v>theater</v>
      </c>
      <c r="R3015" t="str">
        <f t="shared" si="286"/>
        <v>spaces</v>
      </c>
      <c r="S3015" s="10">
        <f t="shared" si="287"/>
        <v>42146.836215277777</v>
      </c>
      <c r="T3015" s="10">
        <f t="shared" si="288"/>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3"/>
        <v>1.13104</v>
      </c>
      <c r="P3016" s="6">
        <f t="shared" si="284"/>
        <v>50.764811490125673</v>
      </c>
      <c r="Q3016" t="str">
        <f t="shared" si="285"/>
        <v>theater</v>
      </c>
      <c r="R3016" t="str">
        <f t="shared" si="286"/>
        <v>spaces</v>
      </c>
      <c r="S3016" s="10">
        <f t="shared" si="287"/>
        <v>41920.123611111114</v>
      </c>
      <c r="T3016" s="10">
        <f t="shared" si="288"/>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3"/>
        <v>1.0317647058823529</v>
      </c>
      <c r="P3017" s="6">
        <f t="shared" si="284"/>
        <v>87.7</v>
      </c>
      <c r="Q3017" t="str">
        <f t="shared" si="285"/>
        <v>theater</v>
      </c>
      <c r="R3017" t="str">
        <f t="shared" si="286"/>
        <v>spaces</v>
      </c>
      <c r="S3017" s="10">
        <f t="shared" si="287"/>
        <v>41785.72729166667</v>
      </c>
      <c r="T3017" s="10">
        <f t="shared" si="288"/>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3"/>
        <v>1.0261176470588236</v>
      </c>
      <c r="P3018" s="6">
        <f t="shared" si="284"/>
        <v>242.27777777777777</v>
      </c>
      <c r="Q3018" t="str">
        <f t="shared" si="285"/>
        <v>theater</v>
      </c>
      <c r="R3018" t="str">
        <f t="shared" si="286"/>
        <v>spaces</v>
      </c>
      <c r="S3018" s="10">
        <f t="shared" si="287"/>
        <v>41778.548055555555</v>
      </c>
      <c r="T3018" s="10">
        <f t="shared" si="288"/>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3"/>
        <v>1.0584090909090909</v>
      </c>
      <c r="P3019" s="6">
        <f t="shared" si="284"/>
        <v>146.44654088050314</v>
      </c>
      <c r="Q3019" t="str">
        <f t="shared" si="285"/>
        <v>theater</v>
      </c>
      <c r="R3019" t="str">
        <f t="shared" si="286"/>
        <v>spaces</v>
      </c>
      <c r="S3019" s="10">
        <f t="shared" si="287"/>
        <v>41841.850034722222</v>
      </c>
      <c r="T3019" s="10">
        <f t="shared" si="288"/>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3"/>
        <v>1.0071428571428571</v>
      </c>
      <c r="P3020" s="6">
        <f t="shared" si="284"/>
        <v>103.17073170731707</v>
      </c>
      <c r="Q3020" t="str">
        <f t="shared" si="285"/>
        <v>theater</v>
      </c>
      <c r="R3020" t="str">
        <f t="shared" si="286"/>
        <v>spaces</v>
      </c>
      <c r="S3020" s="10">
        <f t="shared" si="287"/>
        <v>42163.29833333334</v>
      </c>
      <c r="T3020" s="10">
        <f t="shared" si="288"/>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3"/>
        <v>1.2123333333333333</v>
      </c>
      <c r="P3021" s="6">
        <f t="shared" si="284"/>
        <v>80.464601769911511</v>
      </c>
      <c r="Q3021" t="str">
        <f t="shared" si="285"/>
        <v>theater</v>
      </c>
      <c r="R3021" t="str">
        <f t="shared" si="286"/>
        <v>spaces</v>
      </c>
      <c r="S3021" s="10">
        <f t="shared" si="287"/>
        <v>41758.833564814813</v>
      </c>
      <c r="T3021" s="10">
        <f t="shared" si="288"/>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3"/>
        <v>1.0057142857142858</v>
      </c>
      <c r="P3022" s="6">
        <f t="shared" si="284"/>
        <v>234.66666666666666</v>
      </c>
      <c r="Q3022" t="str">
        <f t="shared" si="285"/>
        <v>theater</v>
      </c>
      <c r="R3022" t="str">
        <f t="shared" si="286"/>
        <v>spaces</v>
      </c>
      <c r="S3022" s="10">
        <f t="shared" si="287"/>
        <v>42170.846446759257</v>
      </c>
      <c r="T3022" s="10">
        <f t="shared" si="288"/>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3"/>
        <v>1.1602222222222223</v>
      </c>
      <c r="P3023" s="6">
        <f t="shared" si="284"/>
        <v>50.689320388349515</v>
      </c>
      <c r="Q3023" t="str">
        <f t="shared" si="285"/>
        <v>theater</v>
      </c>
      <c r="R3023" t="str">
        <f t="shared" si="286"/>
        <v>spaces</v>
      </c>
      <c r="S3023" s="10">
        <f t="shared" si="287"/>
        <v>42660.618854166663</v>
      </c>
      <c r="T3023" s="10">
        <f t="shared" si="288"/>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3"/>
        <v>1.0087999999999999</v>
      </c>
      <c r="P3024" s="6">
        <f t="shared" si="284"/>
        <v>162.70967741935485</v>
      </c>
      <c r="Q3024" t="str">
        <f t="shared" si="285"/>
        <v>theater</v>
      </c>
      <c r="R3024" t="str">
        <f t="shared" si="286"/>
        <v>spaces</v>
      </c>
      <c r="S3024" s="10">
        <f t="shared" si="287"/>
        <v>42564.95380787037</v>
      </c>
      <c r="T3024" s="10">
        <f t="shared" si="288"/>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3"/>
        <v>1.03</v>
      </c>
      <c r="P3025" s="6">
        <f t="shared" si="284"/>
        <v>120.16666666666667</v>
      </c>
      <c r="Q3025" t="str">
        <f t="shared" si="285"/>
        <v>theater</v>
      </c>
      <c r="R3025" t="str">
        <f t="shared" si="286"/>
        <v>spaces</v>
      </c>
      <c r="S3025" s="10">
        <f t="shared" si="287"/>
        <v>42121.675763888896</v>
      </c>
      <c r="T3025" s="10">
        <f t="shared" si="288"/>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3"/>
        <v>2.4641999999999999</v>
      </c>
      <c r="P3026" s="6">
        <f t="shared" si="284"/>
        <v>67.697802197802204</v>
      </c>
      <c r="Q3026" t="str">
        <f t="shared" si="285"/>
        <v>theater</v>
      </c>
      <c r="R3026" t="str">
        <f t="shared" si="286"/>
        <v>spaces</v>
      </c>
      <c r="S3026" s="10">
        <f t="shared" si="287"/>
        <v>41158.993923611109</v>
      </c>
      <c r="T3026" s="10">
        <f t="shared" si="288"/>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3"/>
        <v>3.0219999999999998</v>
      </c>
      <c r="P3027" s="6">
        <f t="shared" si="284"/>
        <v>52.103448275862071</v>
      </c>
      <c r="Q3027" t="str">
        <f t="shared" si="285"/>
        <v>theater</v>
      </c>
      <c r="R3027" t="str">
        <f t="shared" si="286"/>
        <v>spaces</v>
      </c>
      <c r="S3027" s="10">
        <f t="shared" si="287"/>
        <v>41761.509409722225</v>
      </c>
      <c r="T3027" s="10">
        <f t="shared" si="288"/>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3"/>
        <v>1.4333333333333333</v>
      </c>
      <c r="P3028" s="6">
        <f t="shared" si="284"/>
        <v>51.6</v>
      </c>
      <c r="Q3028" t="str">
        <f t="shared" si="285"/>
        <v>theater</v>
      </c>
      <c r="R3028" t="str">
        <f t="shared" si="286"/>
        <v>spaces</v>
      </c>
      <c r="S3028" s="10">
        <f t="shared" si="287"/>
        <v>42783.459398148145</v>
      </c>
      <c r="T3028" s="10">
        <f t="shared" si="288"/>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3"/>
        <v>1.3144</v>
      </c>
      <c r="P3029" s="6">
        <f t="shared" si="284"/>
        <v>164.3</v>
      </c>
      <c r="Q3029" t="str">
        <f t="shared" si="285"/>
        <v>theater</v>
      </c>
      <c r="R3029" t="str">
        <f t="shared" si="286"/>
        <v>spaces</v>
      </c>
      <c r="S3029" s="10">
        <f t="shared" si="287"/>
        <v>42053.704293981486</v>
      </c>
      <c r="T3029" s="10">
        <f t="shared" si="288"/>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3"/>
        <v>1.6801999999999999</v>
      </c>
      <c r="P3030" s="6">
        <f t="shared" si="284"/>
        <v>84.858585858585855</v>
      </c>
      <c r="Q3030" t="str">
        <f t="shared" si="285"/>
        <v>theater</v>
      </c>
      <c r="R3030" t="str">
        <f t="shared" si="286"/>
        <v>spaces</v>
      </c>
      <c r="S3030" s="10">
        <f t="shared" si="287"/>
        <v>42567.264178240745</v>
      </c>
      <c r="T3030" s="10">
        <f t="shared" si="288"/>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3"/>
        <v>1.0967666666666667</v>
      </c>
      <c r="P3031" s="6">
        <f t="shared" si="284"/>
        <v>94.548850574712645</v>
      </c>
      <c r="Q3031" t="str">
        <f t="shared" si="285"/>
        <v>theater</v>
      </c>
      <c r="R3031" t="str">
        <f t="shared" si="286"/>
        <v>spaces</v>
      </c>
      <c r="S3031" s="10">
        <f t="shared" si="287"/>
        <v>41932.708877314813</v>
      </c>
      <c r="T3031" s="10">
        <f t="shared" si="288"/>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3"/>
        <v>1.0668571428571429</v>
      </c>
      <c r="P3032" s="6">
        <f t="shared" si="284"/>
        <v>45.536585365853661</v>
      </c>
      <c r="Q3032" t="str">
        <f t="shared" si="285"/>
        <v>theater</v>
      </c>
      <c r="R3032" t="str">
        <f t="shared" si="286"/>
        <v>spaces</v>
      </c>
      <c r="S3032" s="10">
        <f t="shared" si="287"/>
        <v>42233.747349537036</v>
      </c>
      <c r="T3032" s="10">
        <f t="shared" si="288"/>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3"/>
        <v>1</v>
      </c>
      <c r="P3033" s="6">
        <f t="shared" si="284"/>
        <v>51.724137931034484</v>
      </c>
      <c r="Q3033" t="str">
        <f t="shared" si="285"/>
        <v>theater</v>
      </c>
      <c r="R3033" t="str">
        <f t="shared" si="286"/>
        <v>spaces</v>
      </c>
      <c r="S3033" s="10">
        <f t="shared" si="287"/>
        <v>42597.882488425923</v>
      </c>
      <c r="T3033" s="10">
        <f t="shared" si="288"/>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3"/>
        <v>1.272</v>
      </c>
      <c r="P3034" s="6">
        <f t="shared" si="284"/>
        <v>50.88</v>
      </c>
      <c r="Q3034" t="str">
        <f t="shared" si="285"/>
        <v>theater</v>
      </c>
      <c r="R3034" t="str">
        <f t="shared" si="286"/>
        <v>spaces</v>
      </c>
      <c r="S3034" s="10">
        <f t="shared" si="287"/>
        <v>42228.044664351852</v>
      </c>
      <c r="T3034" s="10">
        <f t="shared" si="288"/>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3"/>
        <v>1.4653333333333334</v>
      </c>
      <c r="P3035" s="6">
        <f t="shared" si="284"/>
        <v>191.13043478260869</v>
      </c>
      <c r="Q3035" t="str">
        <f t="shared" si="285"/>
        <v>theater</v>
      </c>
      <c r="R3035" t="str">
        <f t="shared" si="286"/>
        <v>spaces</v>
      </c>
      <c r="S3035" s="10">
        <f t="shared" si="287"/>
        <v>42570.110243055555</v>
      </c>
      <c r="T3035" s="10">
        <f t="shared" si="288"/>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3"/>
        <v>1.1253599999999999</v>
      </c>
      <c r="P3036" s="6">
        <f t="shared" si="284"/>
        <v>89.314285714285717</v>
      </c>
      <c r="Q3036" t="str">
        <f t="shared" si="285"/>
        <v>theater</v>
      </c>
      <c r="R3036" t="str">
        <f t="shared" si="286"/>
        <v>spaces</v>
      </c>
      <c r="S3036" s="10">
        <f t="shared" si="287"/>
        <v>42644.535358796296</v>
      </c>
      <c r="T3036" s="10">
        <f t="shared" si="288"/>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3"/>
        <v>1.0878684000000001</v>
      </c>
      <c r="P3037" s="6">
        <f t="shared" si="284"/>
        <v>88.588631921824103</v>
      </c>
      <c r="Q3037" t="str">
        <f t="shared" si="285"/>
        <v>theater</v>
      </c>
      <c r="R3037" t="str">
        <f t="shared" si="286"/>
        <v>spaces</v>
      </c>
      <c r="S3037" s="10">
        <f t="shared" si="287"/>
        <v>41368.560289351852</v>
      </c>
      <c r="T3037" s="10">
        <f t="shared" si="288"/>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3"/>
        <v>1.26732</v>
      </c>
      <c r="P3038" s="6">
        <f t="shared" si="284"/>
        <v>96.300911854103347</v>
      </c>
      <c r="Q3038" t="str">
        <f t="shared" si="285"/>
        <v>theater</v>
      </c>
      <c r="R3038" t="str">
        <f t="shared" si="286"/>
        <v>spaces</v>
      </c>
      <c r="S3038" s="10">
        <f t="shared" si="287"/>
        <v>41466.785231481481</v>
      </c>
      <c r="T3038" s="10">
        <f t="shared" si="288"/>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3"/>
        <v>2.1320000000000001</v>
      </c>
      <c r="P3039" s="6">
        <f t="shared" si="284"/>
        <v>33.3125</v>
      </c>
      <c r="Q3039" t="str">
        <f t="shared" si="285"/>
        <v>theater</v>
      </c>
      <c r="R3039" t="str">
        <f t="shared" si="286"/>
        <v>spaces</v>
      </c>
      <c r="S3039" s="10">
        <f t="shared" si="287"/>
        <v>40378.893206018518</v>
      </c>
      <c r="T3039" s="10">
        <f t="shared" si="288"/>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3"/>
        <v>1.0049999999999999</v>
      </c>
      <c r="P3040" s="6">
        <f t="shared" si="284"/>
        <v>37.222222222222221</v>
      </c>
      <c r="Q3040" t="str">
        <f t="shared" si="285"/>
        <v>theater</v>
      </c>
      <c r="R3040" t="str">
        <f t="shared" si="286"/>
        <v>spaces</v>
      </c>
      <c r="S3040" s="10">
        <f t="shared" si="287"/>
        <v>42373.252280092594</v>
      </c>
      <c r="T3040" s="10">
        <f t="shared" si="288"/>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3"/>
        <v>1.0871389999999999</v>
      </c>
      <c r="P3041" s="6">
        <f t="shared" si="284"/>
        <v>92.130423728813554</v>
      </c>
      <c r="Q3041" t="str">
        <f t="shared" si="285"/>
        <v>theater</v>
      </c>
      <c r="R3041" t="str">
        <f t="shared" si="286"/>
        <v>spaces</v>
      </c>
      <c r="S3041" s="10">
        <f t="shared" si="287"/>
        <v>41610.794421296298</v>
      </c>
      <c r="T3041" s="10">
        <f t="shared" si="288"/>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3"/>
        <v>1.075</v>
      </c>
      <c r="P3042" s="6">
        <f t="shared" si="284"/>
        <v>76.785714285714292</v>
      </c>
      <c r="Q3042" t="str">
        <f t="shared" si="285"/>
        <v>theater</v>
      </c>
      <c r="R3042" t="str">
        <f t="shared" si="286"/>
        <v>spaces</v>
      </c>
      <c r="S3042" s="10">
        <f t="shared" si="287"/>
        <v>42177.791909722218</v>
      </c>
      <c r="T3042" s="10">
        <f t="shared" si="288"/>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3"/>
        <v>1.1048192771084338</v>
      </c>
      <c r="P3043" s="6">
        <f t="shared" si="284"/>
        <v>96.526315789473685</v>
      </c>
      <c r="Q3043" t="str">
        <f t="shared" si="285"/>
        <v>theater</v>
      </c>
      <c r="R3043" t="str">
        <f t="shared" si="286"/>
        <v>spaces</v>
      </c>
      <c r="S3043" s="10">
        <f t="shared" si="287"/>
        <v>42359.868611111116</v>
      </c>
      <c r="T3043" s="10">
        <f t="shared" si="288"/>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3"/>
        <v>1.28</v>
      </c>
      <c r="P3044" s="6">
        <f t="shared" si="284"/>
        <v>51.891891891891895</v>
      </c>
      <c r="Q3044" t="str">
        <f t="shared" si="285"/>
        <v>theater</v>
      </c>
      <c r="R3044" t="str">
        <f t="shared" si="286"/>
        <v>spaces</v>
      </c>
      <c r="S3044" s="10">
        <f t="shared" si="287"/>
        <v>42253.688043981485</v>
      </c>
      <c r="T3044" s="10">
        <f t="shared" si="288"/>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3"/>
        <v>1.1000666666666667</v>
      </c>
      <c r="P3045" s="6">
        <f t="shared" si="284"/>
        <v>128.9140625</v>
      </c>
      <c r="Q3045" t="str">
        <f t="shared" si="285"/>
        <v>theater</v>
      </c>
      <c r="R3045" t="str">
        <f t="shared" si="286"/>
        <v>spaces</v>
      </c>
      <c r="S3045" s="10">
        <f t="shared" si="287"/>
        <v>42083.070590277777</v>
      </c>
      <c r="T3045" s="10">
        <f t="shared" si="288"/>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3"/>
        <v>1.0934166666666667</v>
      </c>
      <c r="P3046" s="6">
        <f t="shared" si="284"/>
        <v>84.108974358974365</v>
      </c>
      <c r="Q3046" t="str">
        <f t="shared" si="285"/>
        <v>theater</v>
      </c>
      <c r="R3046" t="str">
        <f t="shared" si="286"/>
        <v>spaces</v>
      </c>
      <c r="S3046" s="10">
        <f t="shared" si="287"/>
        <v>42387.7268287037</v>
      </c>
      <c r="T3046" s="10">
        <f t="shared" si="288"/>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3"/>
        <v>1.3270650000000002</v>
      </c>
      <c r="P3047" s="6">
        <f t="shared" si="284"/>
        <v>82.941562500000003</v>
      </c>
      <c r="Q3047" t="str">
        <f t="shared" si="285"/>
        <v>theater</v>
      </c>
      <c r="R3047" t="str">
        <f t="shared" si="286"/>
        <v>spaces</v>
      </c>
      <c r="S3047" s="10">
        <f t="shared" si="287"/>
        <v>41843.155729166669</v>
      </c>
      <c r="T3047" s="10">
        <f t="shared" si="288"/>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3"/>
        <v>1.9084810126582279</v>
      </c>
      <c r="P3048" s="6">
        <f t="shared" si="284"/>
        <v>259.94827586206895</v>
      </c>
      <c r="Q3048" t="str">
        <f t="shared" si="285"/>
        <v>theater</v>
      </c>
      <c r="R3048" t="str">
        <f t="shared" si="286"/>
        <v>spaces</v>
      </c>
      <c r="S3048" s="10">
        <f t="shared" si="287"/>
        <v>41862.803078703706</v>
      </c>
      <c r="T3048" s="10">
        <f t="shared" si="288"/>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3"/>
        <v>1.49</v>
      </c>
      <c r="P3049" s="6">
        <f t="shared" si="284"/>
        <v>37.25</v>
      </c>
      <c r="Q3049" t="str">
        <f t="shared" si="285"/>
        <v>theater</v>
      </c>
      <c r="R3049" t="str">
        <f t="shared" si="286"/>
        <v>spaces</v>
      </c>
      <c r="S3049" s="10">
        <f t="shared" si="287"/>
        <v>42443.989050925928</v>
      </c>
      <c r="T3049" s="10">
        <f t="shared" si="288"/>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3"/>
        <v>1.6639999999999999</v>
      </c>
      <c r="P3050" s="6">
        <f t="shared" si="284"/>
        <v>177.02127659574469</v>
      </c>
      <c r="Q3050" t="str">
        <f t="shared" si="285"/>
        <v>theater</v>
      </c>
      <c r="R3050" t="str">
        <f t="shared" si="286"/>
        <v>spaces</v>
      </c>
      <c r="S3050" s="10">
        <f t="shared" si="287"/>
        <v>41975.901180555549</v>
      </c>
      <c r="T3050" s="10">
        <f t="shared" si="288"/>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3"/>
        <v>1.0666666666666667</v>
      </c>
      <c r="P3051" s="6">
        <f t="shared" si="284"/>
        <v>74.074074074074076</v>
      </c>
      <c r="Q3051" t="str">
        <f t="shared" si="285"/>
        <v>theater</v>
      </c>
      <c r="R3051" t="str">
        <f t="shared" si="286"/>
        <v>spaces</v>
      </c>
      <c r="S3051" s="10">
        <f t="shared" si="287"/>
        <v>42139.014525462961</v>
      </c>
      <c r="T3051" s="10">
        <f t="shared" si="288"/>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3"/>
        <v>1.06</v>
      </c>
      <c r="P3052" s="6">
        <f t="shared" si="284"/>
        <v>70.666666666666671</v>
      </c>
      <c r="Q3052" t="str">
        <f t="shared" si="285"/>
        <v>theater</v>
      </c>
      <c r="R3052" t="str">
        <f t="shared" si="286"/>
        <v>spaces</v>
      </c>
      <c r="S3052" s="10">
        <f t="shared" si="287"/>
        <v>42465.16851851852</v>
      </c>
      <c r="T3052" s="10">
        <f t="shared" si="288"/>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3"/>
        <v>0.23628571428571429</v>
      </c>
      <c r="P3053" s="6">
        <f t="shared" si="284"/>
        <v>23.62857142857143</v>
      </c>
      <c r="Q3053" t="str">
        <f t="shared" si="285"/>
        <v>theater</v>
      </c>
      <c r="R3053" t="str">
        <f t="shared" si="286"/>
        <v>spaces</v>
      </c>
      <c r="S3053" s="10">
        <f t="shared" si="287"/>
        <v>42744.416030092587</v>
      </c>
      <c r="T3053" s="10">
        <f t="shared" si="288"/>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3"/>
        <v>1.5E-3</v>
      </c>
      <c r="P3054" s="6">
        <f t="shared" si="284"/>
        <v>37.5</v>
      </c>
      <c r="Q3054" t="str">
        <f t="shared" si="285"/>
        <v>theater</v>
      </c>
      <c r="R3054" t="str">
        <f t="shared" si="286"/>
        <v>spaces</v>
      </c>
      <c r="S3054" s="10">
        <f t="shared" si="287"/>
        <v>42122.670069444444</v>
      </c>
      <c r="T3054" s="10">
        <f t="shared" si="288"/>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3"/>
        <v>4.0000000000000001E-3</v>
      </c>
      <c r="P3055" s="6">
        <f t="shared" si="284"/>
        <v>13.333333333333334</v>
      </c>
      <c r="Q3055" t="str">
        <f t="shared" si="285"/>
        <v>theater</v>
      </c>
      <c r="R3055" t="str">
        <f t="shared" si="286"/>
        <v>spaces</v>
      </c>
      <c r="S3055" s="10">
        <f t="shared" si="287"/>
        <v>41862.761724537035</v>
      </c>
      <c r="T3055" s="10">
        <f t="shared" si="288"/>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3"/>
        <v>0</v>
      </c>
      <c r="P3056" s="6">
        <f t="shared" si="284"/>
        <v>0</v>
      </c>
      <c r="Q3056" t="str">
        <f t="shared" si="285"/>
        <v>theater</v>
      </c>
      <c r="R3056" t="str">
        <f t="shared" si="286"/>
        <v>spaces</v>
      </c>
      <c r="S3056" s="10">
        <f t="shared" si="287"/>
        <v>42027.832800925928</v>
      </c>
      <c r="T3056" s="10">
        <f t="shared" si="288"/>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3"/>
        <v>5.0000000000000002E-5</v>
      </c>
      <c r="P3057" s="6">
        <f t="shared" si="284"/>
        <v>1</v>
      </c>
      <c r="Q3057" t="str">
        <f t="shared" si="285"/>
        <v>theater</v>
      </c>
      <c r="R3057" t="str">
        <f t="shared" si="286"/>
        <v>spaces</v>
      </c>
      <c r="S3057" s="10">
        <f t="shared" si="287"/>
        <v>41953.95821759259</v>
      </c>
      <c r="T3057" s="10">
        <f t="shared" si="288"/>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3"/>
        <v>0</v>
      </c>
      <c r="P3058" s="6">
        <f t="shared" si="284"/>
        <v>0</v>
      </c>
      <c r="Q3058" t="str">
        <f t="shared" si="285"/>
        <v>theater</v>
      </c>
      <c r="R3058" t="str">
        <f t="shared" si="286"/>
        <v>spaces</v>
      </c>
      <c r="S3058" s="10">
        <f t="shared" si="287"/>
        <v>41851.636388888888</v>
      </c>
      <c r="T3058" s="10">
        <f t="shared" si="288"/>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3"/>
        <v>0</v>
      </c>
      <c r="P3059" s="6">
        <f t="shared" si="284"/>
        <v>0</v>
      </c>
      <c r="Q3059" t="str">
        <f t="shared" si="285"/>
        <v>theater</v>
      </c>
      <c r="R3059" t="str">
        <f t="shared" si="286"/>
        <v>spaces</v>
      </c>
      <c r="S3059" s="10">
        <f t="shared" si="287"/>
        <v>42433.650590277779</v>
      </c>
      <c r="T3059" s="10">
        <f t="shared" si="288"/>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3"/>
        <v>1.6666666666666666E-4</v>
      </c>
      <c r="P3060" s="6">
        <f t="shared" si="284"/>
        <v>1</v>
      </c>
      <c r="Q3060" t="str">
        <f t="shared" si="285"/>
        <v>theater</v>
      </c>
      <c r="R3060" t="str">
        <f t="shared" si="286"/>
        <v>spaces</v>
      </c>
      <c r="S3060" s="10">
        <f t="shared" si="287"/>
        <v>42460.374305555553</v>
      </c>
      <c r="T3060" s="10">
        <f t="shared" si="288"/>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3"/>
        <v>3.0066666666666665E-2</v>
      </c>
      <c r="P3061" s="6">
        <f t="shared" si="284"/>
        <v>41</v>
      </c>
      <c r="Q3061" t="str">
        <f t="shared" si="285"/>
        <v>theater</v>
      </c>
      <c r="R3061" t="str">
        <f t="shared" si="286"/>
        <v>spaces</v>
      </c>
      <c r="S3061" s="10">
        <f t="shared" si="287"/>
        <v>41829.935717592591</v>
      </c>
      <c r="T3061" s="10">
        <f t="shared" si="288"/>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3"/>
        <v>1.5227272727272728E-3</v>
      </c>
      <c r="P3062" s="6">
        <f t="shared" si="284"/>
        <v>55.833333333333336</v>
      </c>
      <c r="Q3062" t="str">
        <f t="shared" si="285"/>
        <v>theater</v>
      </c>
      <c r="R3062" t="str">
        <f t="shared" si="286"/>
        <v>spaces</v>
      </c>
      <c r="S3062" s="10">
        <f t="shared" si="287"/>
        <v>42245.274699074071</v>
      </c>
      <c r="T3062" s="10">
        <f t="shared" si="288"/>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3"/>
        <v>0</v>
      </c>
      <c r="P3063" s="6">
        <f t="shared" si="284"/>
        <v>0</v>
      </c>
      <c r="Q3063" t="str">
        <f t="shared" si="285"/>
        <v>theater</v>
      </c>
      <c r="R3063" t="str">
        <f t="shared" si="286"/>
        <v>spaces</v>
      </c>
      <c r="S3063" s="10">
        <f t="shared" si="287"/>
        <v>41834.784120370372</v>
      </c>
      <c r="T3063" s="10">
        <f t="shared" si="288"/>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3"/>
        <v>0.66839999999999999</v>
      </c>
      <c r="P3064" s="6">
        <f t="shared" si="284"/>
        <v>99.761194029850742</v>
      </c>
      <c r="Q3064" t="str">
        <f t="shared" si="285"/>
        <v>theater</v>
      </c>
      <c r="R3064" t="str">
        <f t="shared" si="286"/>
        <v>spaces</v>
      </c>
      <c r="S3064" s="10">
        <f t="shared" si="287"/>
        <v>42248.535787037035</v>
      </c>
      <c r="T3064" s="10">
        <f t="shared" si="288"/>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3"/>
        <v>0.19566666666666666</v>
      </c>
      <c r="P3065" s="6">
        <f t="shared" si="284"/>
        <v>25.521739130434781</v>
      </c>
      <c r="Q3065" t="str">
        <f t="shared" si="285"/>
        <v>theater</v>
      </c>
      <c r="R3065" t="str">
        <f t="shared" si="286"/>
        <v>spaces</v>
      </c>
      <c r="S3065" s="10">
        <f t="shared" si="287"/>
        <v>42630.922893518517</v>
      </c>
      <c r="T3065" s="10">
        <f t="shared" si="288"/>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3"/>
        <v>0.11294666666666667</v>
      </c>
      <c r="P3066" s="6">
        <f t="shared" si="284"/>
        <v>117.65277777777777</v>
      </c>
      <c r="Q3066" t="str">
        <f t="shared" si="285"/>
        <v>theater</v>
      </c>
      <c r="R3066" t="str">
        <f t="shared" si="286"/>
        <v>spaces</v>
      </c>
      <c r="S3066" s="10">
        <f t="shared" si="287"/>
        <v>42299.130162037036</v>
      </c>
      <c r="T3066" s="10">
        <f t="shared" si="288"/>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3"/>
        <v>4.0000000000000002E-4</v>
      </c>
      <c r="P3067" s="6">
        <f t="shared" si="284"/>
        <v>5</v>
      </c>
      <c r="Q3067" t="str">
        <f t="shared" si="285"/>
        <v>theater</v>
      </c>
      <c r="R3067" t="str">
        <f t="shared" si="286"/>
        <v>spaces</v>
      </c>
      <c r="S3067" s="10">
        <f t="shared" si="287"/>
        <v>41825.055231481485</v>
      </c>
      <c r="T3067" s="10">
        <f t="shared" si="288"/>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3"/>
        <v>0.11985714285714286</v>
      </c>
      <c r="P3068" s="6">
        <f t="shared" si="284"/>
        <v>2796.6666666666665</v>
      </c>
      <c r="Q3068" t="str">
        <f t="shared" si="285"/>
        <v>theater</v>
      </c>
      <c r="R3068" t="str">
        <f t="shared" si="286"/>
        <v>spaces</v>
      </c>
      <c r="S3068" s="10">
        <f t="shared" si="287"/>
        <v>42531.228437500002</v>
      </c>
      <c r="T3068" s="10">
        <f t="shared" si="288"/>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3"/>
        <v>2.5000000000000001E-2</v>
      </c>
      <c r="P3069" s="6">
        <f t="shared" si="284"/>
        <v>200</v>
      </c>
      <c r="Q3069" t="str">
        <f t="shared" si="285"/>
        <v>theater</v>
      </c>
      <c r="R3069" t="str">
        <f t="shared" si="286"/>
        <v>spaces</v>
      </c>
      <c r="S3069" s="10">
        <f t="shared" si="287"/>
        <v>42226.938414351855</v>
      </c>
      <c r="T3069" s="10">
        <f t="shared" si="288"/>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3"/>
        <v>6.9999999999999999E-4</v>
      </c>
      <c r="P3070" s="6">
        <f t="shared" si="284"/>
        <v>87.5</v>
      </c>
      <c r="Q3070" t="str">
        <f t="shared" si="285"/>
        <v>theater</v>
      </c>
      <c r="R3070" t="str">
        <f t="shared" si="286"/>
        <v>spaces</v>
      </c>
      <c r="S3070" s="10">
        <f t="shared" si="287"/>
        <v>42263.691574074073</v>
      </c>
      <c r="T3070" s="10">
        <f t="shared" si="288"/>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3"/>
        <v>0.14099999999999999</v>
      </c>
      <c r="P3071" s="6">
        <f t="shared" si="284"/>
        <v>20.142857142857142</v>
      </c>
      <c r="Q3071" t="str">
        <f t="shared" si="285"/>
        <v>theater</v>
      </c>
      <c r="R3071" t="str">
        <f t="shared" si="286"/>
        <v>spaces</v>
      </c>
      <c r="S3071" s="10">
        <f t="shared" si="287"/>
        <v>41957.833726851852</v>
      </c>
      <c r="T3071" s="10">
        <f t="shared" si="288"/>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3"/>
        <v>3.3399999999999999E-2</v>
      </c>
      <c r="P3072" s="6">
        <f t="shared" si="284"/>
        <v>20.875</v>
      </c>
      <c r="Q3072" t="str">
        <f t="shared" si="285"/>
        <v>theater</v>
      </c>
      <c r="R3072" t="str">
        <f t="shared" si="286"/>
        <v>spaces</v>
      </c>
      <c r="S3072" s="10">
        <f t="shared" si="287"/>
        <v>42690.733437499999</v>
      </c>
      <c r="T3072" s="10">
        <f t="shared" si="288"/>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3"/>
        <v>0.59775</v>
      </c>
      <c r="P3073" s="6">
        <f t="shared" si="284"/>
        <v>61.307692307692307</v>
      </c>
      <c r="Q3073" t="str">
        <f t="shared" si="285"/>
        <v>theater</v>
      </c>
      <c r="R3073" t="str">
        <f t="shared" si="286"/>
        <v>spaces</v>
      </c>
      <c r="S3073" s="10">
        <f t="shared" si="287"/>
        <v>42097.732418981483</v>
      </c>
      <c r="T3073" s="10">
        <f t="shared" si="288"/>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3"/>
        <v>1.6666666666666666E-4</v>
      </c>
      <c r="P3074" s="6">
        <f t="shared" si="284"/>
        <v>1</v>
      </c>
      <c r="Q3074" t="str">
        <f t="shared" si="285"/>
        <v>theater</v>
      </c>
      <c r="R3074" t="str">
        <f t="shared" si="286"/>
        <v>spaces</v>
      </c>
      <c r="S3074" s="10">
        <f t="shared" si="287"/>
        <v>42658.690532407403</v>
      </c>
      <c r="T3074" s="10">
        <f t="shared" si="288"/>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9">E3075/D3075</f>
        <v>2.3035714285714285E-4</v>
      </c>
      <c r="P3075" s="6">
        <f t="shared" ref="P3075:P3138" si="290">IFERROR(E3075/L3075,0)</f>
        <v>92.142857142857139</v>
      </c>
      <c r="Q3075" t="str">
        <f t="shared" ref="Q3075:Q3138" si="291">LEFT(N3075,SEARCH("/",N3075)-1)</f>
        <v>theater</v>
      </c>
      <c r="R3075" t="str">
        <f t="shared" ref="R3075:R3138" si="292">RIGHT(N3075,LEN(N3075)-SEARCH("/",N3075))</f>
        <v>spaces</v>
      </c>
      <c r="S3075" s="10">
        <f t="shared" ref="S3075:S3138" si="293">(((J3075/60)/60)/24+DATE(1970,1,1))</f>
        <v>42111.684027777781</v>
      </c>
      <c r="T3075" s="10">
        <f t="shared" ref="T3075:T3138" si="294">(((I3075/60)/60)/24+DATE(1970,1,1))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9"/>
        <v>8.8000000000000003E-4</v>
      </c>
      <c r="P3076" s="6">
        <f t="shared" si="290"/>
        <v>7.333333333333333</v>
      </c>
      <c r="Q3076" t="str">
        <f t="shared" si="291"/>
        <v>theater</v>
      </c>
      <c r="R3076" t="str">
        <f t="shared" si="292"/>
        <v>spaces</v>
      </c>
      <c r="S3076" s="10">
        <f t="shared" si="293"/>
        <v>42409.571284722217</v>
      </c>
      <c r="T3076" s="10">
        <f t="shared" si="294"/>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9"/>
        <v>8.6400000000000005E-2</v>
      </c>
      <c r="P3077" s="6">
        <f t="shared" si="290"/>
        <v>64.8</v>
      </c>
      <c r="Q3077" t="str">
        <f t="shared" si="291"/>
        <v>theater</v>
      </c>
      <c r="R3077" t="str">
        <f t="shared" si="292"/>
        <v>spaces</v>
      </c>
      <c r="S3077" s="10">
        <f t="shared" si="293"/>
        <v>42551.102314814809</v>
      </c>
      <c r="T3077" s="10">
        <f t="shared" si="294"/>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9"/>
        <v>0.15060000000000001</v>
      </c>
      <c r="P3078" s="6">
        <f t="shared" si="290"/>
        <v>30.12</v>
      </c>
      <c r="Q3078" t="str">
        <f t="shared" si="291"/>
        <v>theater</v>
      </c>
      <c r="R3078" t="str">
        <f t="shared" si="292"/>
        <v>spaces</v>
      </c>
      <c r="S3078" s="10">
        <f t="shared" si="293"/>
        <v>42226.651886574073</v>
      </c>
      <c r="T3078" s="10">
        <f t="shared" si="294"/>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9"/>
        <v>4.7727272727272731E-3</v>
      </c>
      <c r="P3079" s="6">
        <f t="shared" si="290"/>
        <v>52.5</v>
      </c>
      <c r="Q3079" t="str">
        <f t="shared" si="291"/>
        <v>theater</v>
      </c>
      <c r="R3079" t="str">
        <f t="shared" si="292"/>
        <v>spaces</v>
      </c>
      <c r="S3079" s="10">
        <f t="shared" si="293"/>
        <v>42766.956921296296</v>
      </c>
      <c r="T3079" s="10">
        <f t="shared" si="294"/>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9"/>
        <v>1.1833333333333333E-3</v>
      </c>
      <c r="P3080" s="6">
        <f t="shared" si="290"/>
        <v>23.666666666666668</v>
      </c>
      <c r="Q3080" t="str">
        <f t="shared" si="291"/>
        <v>theater</v>
      </c>
      <c r="R3080" t="str">
        <f t="shared" si="292"/>
        <v>spaces</v>
      </c>
      <c r="S3080" s="10">
        <f t="shared" si="293"/>
        <v>42031.138831018514</v>
      </c>
      <c r="T3080" s="10">
        <f t="shared" si="294"/>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9"/>
        <v>8.4173998587352451E-3</v>
      </c>
      <c r="P3081" s="6">
        <f t="shared" si="290"/>
        <v>415.77777777777777</v>
      </c>
      <c r="Q3081" t="str">
        <f t="shared" si="291"/>
        <v>theater</v>
      </c>
      <c r="R3081" t="str">
        <f t="shared" si="292"/>
        <v>spaces</v>
      </c>
      <c r="S3081" s="10">
        <f t="shared" si="293"/>
        <v>42055.713368055556</v>
      </c>
      <c r="T3081" s="10">
        <f t="shared" si="294"/>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9"/>
        <v>1.8799999999999999E-4</v>
      </c>
      <c r="P3082" s="6">
        <f t="shared" si="290"/>
        <v>53.714285714285715</v>
      </c>
      <c r="Q3082" t="str">
        <f t="shared" si="291"/>
        <v>theater</v>
      </c>
      <c r="R3082" t="str">
        <f t="shared" si="292"/>
        <v>spaces</v>
      </c>
      <c r="S3082" s="10">
        <f t="shared" si="293"/>
        <v>41940.028287037036</v>
      </c>
      <c r="T3082" s="10">
        <f t="shared" si="294"/>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9"/>
        <v>2.1029999999999998E-3</v>
      </c>
      <c r="P3083" s="6">
        <f t="shared" si="290"/>
        <v>420.6</v>
      </c>
      <c r="Q3083" t="str">
        <f t="shared" si="291"/>
        <v>theater</v>
      </c>
      <c r="R3083" t="str">
        <f t="shared" si="292"/>
        <v>spaces</v>
      </c>
      <c r="S3083" s="10">
        <f t="shared" si="293"/>
        <v>42237.181608796294</v>
      </c>
      <c r="T3083" s="10">
        <f t="shared" si="294"/>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9"/>
        <v>0</v>
      </c>
      <c r="P3084" s="6">
        <f t="shared" si="290"/>
        <v>0</v>
      </c>
      <c r="Q3084" t="str">
        <f t="shared" si="291"/>
        <v>theater</v>
      </c>
      <c r="R3084" t="str">
        <f t="shared" si="292"/>
        <v>spaces</v>
      </c>
      <c r="S3084" s="10">
        <f t="shared" si="293"/>
        <v>42293.922986111109</v>
      </c>
      <c r="T3084" s="10">
        <f t="shared" si="294"/>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9"/>
        <v>2.8E-3</v>
      </c>
      <c r="P3085" s="6">
        <f t="shared" si="290"/>
        <v>18.666666666666668</v>
      </c>
      <c r="Q3085" t="str">
        <f t="shared" si="291"/>
        <v>theater</v>
      </c>
      <c r="R3085" t="str">
        <f t="shared" si="292"/>
        <v>spaces</v>
      </c>
      <c r="S3085" s="10">
        <f t="shared" si="293"/>
        <v>41853.563402777778</v>
      </c>
      <c r="T3085" s="10">
        <f t="shared" si="294"/>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9"/>
        <v>0.11579206701157921</v>
      </c>
      <c r="P3086" s="6">
        <f t="shared" si="290"/>
        <v>78.333333333333329</v>
      </c>
      <c r="Q3086" t="str">
        <f t="shared" si="291"/>
        <v>theater</v>
      </c>
      <c r="R3086" t="str">
        <f t="shared" si="292"/>
        <v>spaces</v>
      </c>
      <c r="S3086" s="10">
        <f t="shared" si="293"/>
        <v>42100.723738425921</v>
      </c>
      <c r="T3086" s="10">
        <f t="shared" si="294"/>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9"/>
        <v>2.4400000000000002E-2</v>
      </c>
      <c r="P3087" s="6">
        <f t="shared" si="290"/>
        <v>67.777777777777771</v>
      </c>
      <c r="Q3087" t="str">
        <f t="shared" si="291"/>
        <v>theater</v>
      </c>
      <c r="R3087" t="str">
        <f t="shared" si="292"/>
        <v>spaces</v>
      </c>
      <c r="S3087" s="10">
        <f t="shared" si="293"/>
        <v>42246.883784722217</v>
      </c>
      <c r="T3087" s="10">
        <f t="shared" si="294"/>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9"/>
        <v>2.5000000000000001E-3</v>
      </c>
      <c r="P3088" s="6">
        <f t="shared" si="290"/>
        <v>16.666666666666668</v>
      </c>
      <c r="Q3088" t="str">
        <f t="shared" si="291"/>
        <v>theater</v>
      </c>
      <c r="R3088" t="str">
        <f t="shared" si="292"/>
        <v>spaces</v>
      </c>
      <c r="S3088" s="10">
        <f t="shared" si="293"/>
        <v>42173.67082175926</v>
      </c>
      <c r="T3088" s="10">
        <f t="shared" si="294"/>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9"/>
        <v>6.2500000000000003E-3</v>
      </c>
      <c r="P3089" s="6">
        <f t="shared" si="290"/>
        <v>62.5</v>
      </c>
      <c r="Q3089" t="str">
        <f t="shared" si="291"/>
        <v>theater</v>
      </c>
      <c r="R3089" t="str">
        <f t="shared" si="292"/>
        <v>spaces</v>
      </c>
      <c r="S3089" s="10">
        <f t="shared" si="293"/>
        <v>42665.150347222225</v>
      </c>
      <c r="T3089" s="10">
        <f t="shared" si="294"/>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9"/>
        <v>1.9384615384615384E-3</v>
      </c>
      <c r="P3090" s="6">
        <f t="shared" si="290"/>
        <v>42</v>
      </c>
      <c r="Q3090" t="str">
        <f t="shared" si="291"/>
        <v>theater</v>
      </c>
      <c r="R3090" t="str">
        <f t="shared" si="292"/>
        <v>spaces</v>
      </c>
      <c r="S3090" s="10">
        <f t="shared" si="293"/>
        <v>41981.57230324074</v>
      </c>
      <c r="T3090" s="10">
        <f t="shared" si="294"/>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9"/>
        <v>0.23416000000000001</v>
      </c>
      <c r="P3091" s="6">
        <f t="shared" si="290"/>
        <v>130.0888888888889</v>
      </c>
      <c r="Q3091" t="str">
        <f t="shared" si="291"/>
        <v>theater</v>
      </c>
      <c r="R3091" t="str">
        <f t="shared" si="292"/>
        <v>spaces</v>
      </c>
      <c r="S3091" s="10">
        <f t="shared" si="293"/>
        <v>42528.542627314819</v>
      </c>
      <c r="T3091" s="10">
        <f t="shared" si="294"/>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9"/>
        <v>5.080888888888889E-2</v>
      </c>
      <c r="P3092" s="6">
        <f t="shared" si="290"/>
        <v>1270.2222222222222</v>
      </c>
      <c r="Q3092" t="str">
        <f t="shared" si="291"/>
        <v>theater</v>
      </c>
      <c r="R3092" t="str">
        <f t="shared" si="292"/>
        <v>spaces</v>
      </c>
      <c r="S3092" s="10">
        <f t="shared" si="293"/>
        <v>42065.818807870368</v>
      </c>
      <c r="T3092" s="10">
        <f t="shared" si="294"/>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9"/>
        <v>0.15920000000000001</v>
      </c>
      <c r="P3093" s="6">
        <f t="shared" si="290"/>
        <v>88.444444444444443</v>
      </c>
      <c r="Q3093" t="str">
        <f t="shared" si="291"/>
        <v>theater</v>
      </c>
      <c r="R3093" t="str">
        <f t="shared" si="292"/>
        <v>spaces</v>
      </c>
      <c r="S3093" s="10">
        <f t="shared" si="293"/>
        <v>42566.948414351849</v>
      </c>
      <c r="T3093" s="10">
        <f t="shared" si="294"/>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9"/>
        <v>1.1831900000000001E-2</v>
      </c>
      <c r="P3094" s="6">
        <f t="shared" si="290"/>
        <v>56.342380952380957</v>
      </c>
      <c r="Q3094" t="str">
        <f t="shared" si="291"/>
        <v>theater</v>
      </c>
      <c r="R3094" t="str">
        <f t="shared" si="292"/>
        <v>spaces</v>
      </c>
      <c r="S3094" s="10">
        <f t="shared" si="293"/>
        <v>42255.619351851856</v>
      </c>
      <c r="T3094" s="10">
        <f t="shared" si="294"/>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9"/>
        <v>0.22750000000000001</v>
      </c>
      <c r="P3095" s="6">
        <f t="shared" si="290"/>
        <v>53.529411764705884</v>
      </c>
      <c r="Q3095" t="str">
        <f t="shared" si="291"/>
        <v>theater</v>
      </c>
      <c r="R3095" t="str">
        <f t="shared" si="292"/>
        <v>spaces</v>
      </c>
      <c r="S3095" s="10">
        <f t="shared" si="293"/>
        <v>41760.909039351849</v>
      </c>
      <c r="T3095" s="10">
        <f t="shared" si="294"/>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9"/>
        <v>2.5000000000000001E-4</v>
      </c>
      <c r="P3096" s="6">
        <f t="shared" si="290"/>
        <v>25</v>
      </c>
      <c r="Q3096" t="str">
        <f t="shared" si="291"/>
        <v>theater</v>
      </c>
      <c r="R3096" t="str">
        <f t="shared" si="292"/>
        <v>spaces</v>
      </c>
      <c r="S3096" s="10">
        <f t="shared" si="293"/>
        <v>42207.795787037037</v>
      </c>
      <c r="T3096" s="10">
        <f t="shared" si="294"/>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9"/>
        <v>3.351206434316354E-3</v>
      </c>
      <c r="P3097" s="6">
        <f t="shared" si="290"/>
        <v>50</v>
      </c>
      <c r="Q3097" t="str">
        <f t="shared" si="291"/>
        <v>theater</v>
      </c>
      <c r="R3097" t="str">
        <f t="shared" si="292"/>
        <v>spaces</v>
      </c>
      <c r="S3097" s="10">
        <f t="shared" si="293"/>
        <v>42523.025231481486</v>
      </c>
      <c r="T3097" s="10">
        <f t="shared" si="294"/>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9"/>
        <v>3.9750000000000001E-2</v>
      </c>
      <c r="P3098" s="6">
        <f t="shared" si="290"/>
        <v>56.785714285714285</v>
      </c>
      <c r="Q3098" t="str">
        <f t="shared" si="291"/>
        <v>theater</v>
      </c>
      <c r="R3098" t="str">
        <f t="shared" si="292"/>
        <v>spaces</v>
      </c>
      <c r="S3098" s="10">
        <f t="shared" si="293"/>
        <v>42114.825532407413</v>
      </c>
      <c r="T3098" s="10">
        <f t="shared" si="294"/>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9"/>
        <v>0.17150000000000001</v>
      </c>
      <c r="P3099" s="6">
        <f t="shared" si="290"/>
        <v>40.833333333333336</v>
      </c>
      <c r="Q3099" t="str">
        <f t="shared" si="291"/>
        <v>theater</v>
      </c>
      <c r="R3099" t="str">
        <f t="shared" si="292"/>
        <v>spaces</v>
      </c>
      <c r="S3099" s="10">
        <f t="shared" si="293"/>
        <v>42629.503483796296</v>
      </c>
      <c r="T3099" s="10">
        <f t="shared" si="294"/>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9"/>
        <v>3.608004104669061E-2</v>
      </c>
      <c r="P3100" s="6">
        <f t="shared" si="290"/>
        <v>65.111111111111114</v>
      </c>
      <c r="Q3100" t="str">
        <f t="shared" si="291"/>
        <v>theater</v>
      </c>
      <c r="R3100" t="str">
        <f t="shared" si="292"/>
        <v>spaces</v>
      </c>
      <c r="S3100" s="10">
        <f t="shared" si="293"/>
        <v>42359.792233796295</v>
      </c>
      <c r="T3100" s="10">
        <f t="shared" si="294"/>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9"/>
        <v>0.13900000000000001</v>
      </c>
      <c r="P3101" s="6">
        <f t="shared" si="290"/>
        <v>55.6</v>
      </c>
      <c r="Q3101" t="str">
        <f t="shared" si="291"/>
        <v>theater</v>
      </c>
      <c r="R3101" t="str">
        <f t="shared" si="292"/>
        <v>spaces</v>
      </c>
      <c r="S3101" s="10">
        <f t="shared" si="293"/>
        <v>42382.189710648148</v>
      </c>
      <c r="T3101" s="10">
        <f t="shared" si="294"/>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9"/>
        <v>0.15225</v>
      </c>
      <c r="P3102" s="6">
        <f t="shared" si="290"/>
        <v>140.53846153846155</v>
      </c>
      <c r="Q3102" t="str">
        <f t="shared" si="291"/>
        <v>theater</v>
      </c>
      <c r="R3102" t="str">
        <f t="shared" si="292"/>
        <v>spaces</v>
      </c>
      <c r="S3102" s="10">
        <f t="shared" si="293"/>
        <v>41902.622395833336</v>
      </c>
      <c r="T3102" s="10">
        <f t="shared" si="294"/>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9"/>
        <v>0.12</v>
      </c>
      <c r="P3103" s="6">
        <f t="shared" si="290"/>
        <v>25</v>
      </c>
      <c r="Q3103" t="str">
        <f t="shared" si="291"/>
        <v>theater</v>
      </c>
      <c r="R3103" t="str">
        <f t="shared" si="292"/>
        <v>spaces</v>
      </c>
      <c r="S3103" s="10">
        <f t="shared" si="293"/>
        <v>42171.383530092593</v>
      </c>
      <c r="T3103" s="10">
        <f t="shared" si="294"/>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9"/>
        <v>0.391125</v>
      </c>
      <c r="P3104" s="6">
        <f t="shared" si="290"/>
        <v>69.533333333333331</v>
      </c>
      <c r="Q3104" t="str">
        <f t="shared" si="291"/>
        <v>theater</v>
      </c>
      <c r="R3104" t="str">
        <f t="shared" si="292"/>
        <v>spaces</v>
      </c>
      <c r="S3104" s="10">
        <f t="shared" si="293"/>
        <v>42555.340486111112</v>
      </c>
      <c r="T3104" s="10">
        <f t="shared" si="294"/>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9"/>
        <v>2.6829268292682929E-3</v>
      </c>
      <c r="P3105" s="6">
        <f t="shared" si="290"/>
        <v>5.5</v>
      </c>
      <c r="Q3105" t="str">
        <f t="shared" si="291"/>
        <v>theater</v>
      </c>
      <c r="R3105" t="str">
        <f t="shared" si="292"/>
        <v>spaces</v>
      </c>
      <c r="S3105" s="10">
        <f t="shared" si="293"/>
        <v>42107.156319444446</v>
      </c>
      <c r="T3105" s="10">
        <f t="shared" si="294"/>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9"/>
        <v>0.29625000000000001</v>
      </c>
      <c r="P3106" s="6">
        <f t="shared" si="290"/>
        <v>237</v>
      </c>
      <c r="Q3106" t="str">
        <f t="shared" si="291"/>
        <v>theater</v>
      </c>
      <c r="R3106" t="str">
        <f t="shared" si="292"/>
        <v>spaces</v>
      </c>
      <c r="S3106" s="10">
        <f t="shared" si="293"/>
        <v>42006.908692129626</v>
      </c>
      <c r="T3106" s="10">
        <f t="shared" si="294"/>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9"/>
        <v>0.4236099230111206</v>
      </c>
      <c r="P3107" s="6">
        <f t="shared" si="290"/>
        <v>79.870967741935488</v>
      </c>
      <c r="Q3107" t="str">
        <f t="shared" si="291"/>
        <v>theater</v>
      </c>
      <c r="R3107" t="str">
        <f t="shared" si="292"/>
        <v>spaces</v>
      </c>
      <c r="S3107" s="10">
        <f t="shared" si="293"/>
        <v>41876.718935185185</v>
      </c>
      <c r="T3107" s="10">
        <f t="shared" si="294"/>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9"/>
        <v>4.1000000000000002E-2</v>
      </c>
      <c r="P3108" s="6">
        <f t="shared" si="290"/>
        <v>10.25</v>
      </c>
      <c r="Q3108" t="str">
        <f t="shared" si="291"/>
        <v>theater</v>
      </c>
      <c r="R3108" t="str">
        <f t="shared" si="292"/>
        <v>spaces</v>
      </c>
      <c r="S3108" s="10">
        <f t="shared" si="293"/>
        <v>42241.429120370376</v>
      </c>
      <c r="T3108" s="10">
        <f t="shared" si="294"/>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9"/>
        <v>0.197625</v>
      </c>
      <c r="P3109" s="6">
        <f t="shared" si="290"/>
        <v>272.58620689655174</v>
      </c>
      <c r="Q3109" t="str">
        <f t="shared" si="291"/>
        <v>theater</v>
      </c>
      <c r="R3109" t="str">
        <f t="shared" si="292"/>
        <v>spaces</v>
      </c>
      <c r="S3109" s="10">
        <f t="shared" si="293"/>
        <v>42128.814247685179</v>
      </c>
      <c r="T3109" s="10">
        <f t="shared" si="294"/>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9"/>
        <v>5.1999999999999995E-4</v>
      </c>
      <c r="P3110" s="6">
        <f t="shared" si="290"/>
        <v>13</v>
      </c>
      <c r="Q3110" t="str">
        <f t="shared" si="291"/>
        <v>theater</v>
      </c>
      <c r="R3110" t="str">
        <f t="shared" si="292"/>
        <v>spaces</v>
      </c>
      <c r="S3110" s="10">
        <f t="shared" si="293"/>
        <v>42062.680486111116</v>
      </c>
      <c r="T3110" s="10">
        <f t="shared" si="294"/>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9"/>
        <v>0.25030188679245285</v>
      </c>
      <c r="P3111" s="6">
        <f t="shared" si="290"/>
        <v>58.184210526315788</v>
      </c>
      <c r="Q3111" t="str">
        <f t="shared" si="291"/>
        <v>theater</v>
      </c>
      <c r="R3111" t="str">
        <f t="shared" si="292"/>
        <v>spaces</v>
      </c>
      <c r="S3111" s="10">
        <f t="shared" si="293"/>
        <v>41844.125115740739</v>
      </c>
      <c r="T3111" s="10">
        <f t="shared" si="294"/>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9"/>
        <v>4.0000000000000002E-4</v>
      </c>
      <c r="P3112" s="6">
        <f t="shared" si="290"/>
        <v>10</v>
      </c>
      <c r="Q3112" t="str">
        <f t="shared" si="291"/>
        <v>theater</v>
      </c>
      <c r="R3112" t="str">
        <f t="shared" si="292"/>
        <v>spaces</v>
      </c>
      <c r="S3112" s="10">
        <f t="shared" si="293"/>
        <v>42745.031469907408</v>
      </c>
      <c r="T3112" s="10">
        <f t="shared" si="294"/>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9"/>
        <v>0.26640000000000003</v>
      </c>
      <c r="P3113" s="6">
        <f t="shared" si="290"/>
        <v>70.10526315789474</v>
      </c>
      <c r="Q3113" t="str">
        <f t="shared" si="291"/>
        <v>theater</v>
      </c>
      <c r="R3113" t="str">
        <f t="shared" si="292"/>
        <v>spaces</v>
      </c>
      <c r="S3113" s="10">
        <f t="shared" si="293"/>
        <v>41885.595138888886</v>
      </c>
      <c r="T3113" s="10">
        <f t="shared" si="294"/>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9"/>
        <v>4.7363636363636365E-2</v>
      </c>
      <c r="P3114" s="6">
        <f t="shared" si="290"/>
        <v>57.888888888888886</v>
      </c>
      <c r="Q3114" t="str">
        <f t="shared" si="291"/>
        <v>theater</v>
      </c>
      <c r="R3114" t="str">
        <f t="shared" si="292"/>
        <v>spaces</v>
      </c>
      <c r="S3114" s="10">
        <f t="shared" si="293"/>
        <v>42615.121921296297</v>
      </c>
      <c r="T3114" s="10">
        <f t="shared" si="294"/>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9"/>
        <v>4.2435339894712751E-2</v>
      </c>
      <c r="P3115" s="6">
        <f t="shared" si="290"/>
        <v>125.27027027027027</v>
      </c>
      <c r="Q3115" t="str">
        <f t="shared" si="291"/>
        <v>theater</v>
      </c>
      <c r="R3115" t="str">
        <f t="shared" si="292"/>
        <v>spaces</v>
      </c>
      <c r="S3115" s="10">
        <f t="shared" si="293"/>
        <v>42081.731273148151</v>
      </c>
      <c r="T3115" s="10">
        <f t="shared" si="294"/>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9"/>
        <v>0</v>
      </c>
      <c r="P3116" s="6">
        <f t="shared" si="290"/>
        <v>0</v>
      </c>
      <c r="Q3116" t="str">
        <f t="shared" si="291"/>
        <v>theater</v>
      </c>
      <c r="R3116" t="str">
        <f t="shared" si="292"/>
        <v>spaces</v>
      </c>
      <c r="S3116" s="10">
        <f t="shared" si="293"/>
        <v>41843.632523148146</v>
      </c>
      <c r="T3116" s="10">
        <f t="shared" si="294"/>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9"/>
        <v>0.03</v>
      </c>
      <c r="P3117" s="6">
        <f t="shared" si="290"/>
        <v>300</v>
      </c>
      <c r="Q3117" t="str">
        <f t="shared" si="291"/>
        <v>theater</v>
      </c>
      <c r="R3117" t="str">
        <f t="shared" si="292"/>
        <v>spaces</v>
      </c>
      <c r="S3117" s="10">
        <f t="shared" si="293"/>
        <v>42496.447071759263</v>
      </c>
      <c r="T3117" s="10">
        <f t="shared" si="294"/>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9"/>
        <v>0.57333333333333336</v>
      </c>
      <c r="P3118" s="6">
        <f t="shared" si="290"/>
        <v>43</v>
      </c>
      <c r="Q3118" t="str">
        <f t="shared" si="291"/>
        <v>theater</v>
      </c>
      <c r="R3118" t="str">
        <f t="shared" si="292"/>
        <v>spaces</v>
      </c>
      <c r="S3118" s="10">
        <f t="shared" si="293"/>
        <v>42081.515335648146</v>
      </c>
      <c r="T3118" s="10">
        <f t="shared" si="294"/>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9"/>
        <v>1E-3</v>
      </c>
      <c r="P3119" s="6">
        <f t="shared" si="290"/>
        <v>1</v>
      </c>
      <c r="Q3119" t="str">
        <f t="shared" si="291"/>
        <v>theater</v>
      </c>
      <c r="R3119" t="str">
        <f t="shared" si="292"/>
        <v>spaces</v>
      </c>
      <c r="S3119" s="10">
        <f t="shared" si="293"/>
        <v>42509.374537037031</v>
      </c>
      <c r="T3119" s="10">
        <f t="shared" si="294"/>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9"/>
        <v>3.0999999999999999E-3</v>
      </c>
      <c r="P3120" s="6">
        <f t="shared" si="290"/>
        <v>775</v>
      </c>
      <c r="Q3120" t="str">
        <f t="shared" si="291"/>
        <v>theater</v>
      </c>
      <c r="R3120" t="str">
        <f t="shared" si="292"/>
        <v>spaces</v>
      </c>
      <c r="S3120" s="10">
        <f t="shared" si="293"/>
        <v>42534.649571759262</v>
      </c>
      <c r="T3120" s="10">
        <f t="shared" si="294"/>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9"/>
        <v>5.0000000000000001E-4</v>
      </c>
      <c r="P3121" s="6">
        <f t="shared" si="290"/>
        <v>5</v>
      </c>
      <c r="Q3121" t="str">
        <f t="shared" si="291"/>
        <v>theater</v>
      </c>
      <c r="R3121" t="str">
        <f t="shared" si="292"/>
        <v>spaces</v>
      </c>
      <c r="S3121" s="10">
        <f t="shared" si="293"/>
        <v>42060.04550925926</v>
      </c>
      <c r="T3121" s="10">
        <f t="shared" si="294"/>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9"/>
        <v>9.8461538461538464E-5</v>
      </c>
      <c r="P3122" s="6">
        <f t="shared" si="290"/>
        <v>12.8</v>
      </c>
      <c r="Q3122" t="str">
        <f t="shared" si="291"/>
        <v>theater</v>
      </c>
      <c r="R3122" t="str">
        <f t="shared" si="292"/>
        <v>spaces</v>
      </c>
      <c r="S3122" s="10">
        <f t="shared" si="293"/>
        <v>42435.942083333335</v>
      </c>
      <c r="T3122" s="10">
        <f t="shared" si="294"/>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9"/>
        <v>6.6666666666666671E-3</v>
      </c>
      <c r="P3123" s="6">
        <f t="shared" si="290"/>
        <v>10</v>
      </c>
      <c r="Q3123" t="str">
        <f t="shared" si="291"/>
        <v>theater</v>
      </c>
      <c r="R3123" t="str">
        <f t="shared" si="292"/>
        <v>spaces</v>
      </c>
      <c r="S3123" s="10">
        <f t="shared" si="293"/>
        <v>41848.679803240739</v>
      </c>
      <c r="T3123" s="10">
        <f t="shared" si="294"/>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9"/>
        <v>0.58291457286432158</v>
      </c>
      <c r="P3124" s="6">
        <f t="shared" si="290"/>
        <v>58</v>
      </c>
      <c r="Q3124" t="str">
        <f t="shared" si="291"/>
        <v>theater</v>
      </c>
      <c r="R3124" t="str">
        <f t="shared" si="292"/>
        <v>spaces</v>
      </c>
      <c r="S3124" s="10">
        <f t="shared" si="293"/>
        <v>42678.932083333333</v>
      </c>
      <c r="T3124" s="10">
        <f t="shared" si="294"/>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9"/>
        <v>0.68153600000000003</v>
      </c>
      <c r="P3125" s="6">
        <f t="shared" si="290"/>
        <v>244.80459770114942</v>
      </c>
      <c r="Q3125" t="str">
        <f t="shared" si="291"/>
        <v>theater</v>
      </c>
      <c r="R3125" t="str">
        <f t="shared" si="292"/>
        <v>spaces</v>
      </c>
      <c r="S3125" s="10">
        <f t="shared" si="293"/>
        <v>42530.993032407408</v>
      </c>
      <c r="T3125" s="10">
        <f t="shared" si="294"/>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9"/>
        <v>3.2499999999999997E-5</v>
      </c>
      <c r="P3126" s="6">
        <f t="shared" si="290"/>
        <v>6.5</v>
      </c>
      <c r="Q3126" t="str">
        <f t="shared" si="291"/>
        <v>theater</v>
      </c>
      <c r="R3126" t="str">
        <f t="shared" si="292"/>
        <v>spaces</v>
      </c>
      <c r="S3126" s="10">
        <f t="shared" si="293"/>
        <v>41977.780104166668</v>
      </c>
      <c r="T3126" s="10">
        <f t="shared" si="294"/>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9"/>
        <v>0</v>
      </c>
      <c r="P3127" s="6">
        <f t="shared" si="290"/>
        <v>0</v>
      </c>
      <c r="Q3127" t="str">
        <f t="shared" si="291"/>
        <v>theater</v>
      </c>
      <c r="R3127" t="str">
        <f t="shared" si="292"/>
        <v>spaces</v>
      </c>
      <c r="S3127" s="10">
        <f t="shared" si="293"/>
        <v>42346.20685185185</v>
      </c>
      <c r="T3127" s="10">
        <f t="shared" si="294"/>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9"/>
        <v>4.1599999999999998E-2</v>
      </c>
      <c r="P3128" s="6">
        <f t="shared" si="290"/>
        <v>61.176470588235297</v>
      </c>
      <c r="Q3128" t="str">
        <f t="shared" si="291"/>
        <v>theater</v>
      </c>
      <c r="R3128" t="str">
        <f t="shared" si="292"/>
        <v>spaces</v>
      </c>
      <c r="S3128" s="10">
        <f t="shared" si="293"/>
        <v>42427.01807870371</v>
      </c>
      <c r="T3128" s="10">
        <f t="shared" si="294"/>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9"/>
        <v>0</v>
      </c>
      <c r="P3129" s="6">
        <f t="shared" si="290"/>
        <v>0</v>
      </c>
      <c r="Q3129" t="str">
        <f t="shared" si="291"/>
        <v>theater</v>
      </c>
      <c r="R3129" t="str">
        <f t="shared" si="292"/>
        <v>spaces</v>
      </c>
      <c r="S3129" s="10">
        <f t="shared" si="293"/>
        <v>42034.856817129628</v>
      </c>
      <c r="T3129" s="10">
        <f t="shared" si="294"/>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9"/>
        <v>1.0860666666666667</v>
      </c>
      <c r="P3130" s="6">
        <f t="shared" si="290"/>
        <v>139.23931623931625</v>
      </c>
      <c r="Q3130" t="str">
        <f t="shared" si="291"/>
        <v>theater</v>
      </c>
      <c r="R3130" t="str">
        <f t="shared" si="292"/>
        <v>plays</v>
      </c>
      <c r="S3130" s="10">
        <f t="shared" si="293"/>
        <v>42780.825706018513</v>
      </c>
      <c r="T3130" s="10">
        <f t="shared" si="294"/>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9"/>
        <v>8.0000000000000002E-3</v>
      </c>
      <c r="P3131" s="6">
        <f t="shared" si="290"/>
        <v>10</v>
      </c>
      <c r="Q3131" t="str">
        <f t="shared" si="291"/>
        <v>theater</v>
      </c>
      <c r="R3131" t="str">
        <f t="shared" si="292"/>
        <v>plays</v>
      </c>
      <c r="S3131" s="10">
        <f t="shared" si="293"/>
        <v>42803.842812499999</v>
      </c>
      <c r="T3131" s="10">
        <f t="shared" si="294"/>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9"/>
        <v>3.7499999999999999E-2</v>
      </c>
      <c r="P3132" s="6">
        <f t="shared" si="290"/>
        <v>93.75</v>
      </c>
      <c r="Q3132" t="str">
        <f t="shared" si="291"/>
        <v>theater</v>
      </c>
      <c r="R3132" t="str">
        <f t="shared" si="292"/>
        <v>plays</v>
      </c>
      <c r="S3132" s="10">
        <f t="shared" si="293"/>
        <v>42808.640231481477</v>
      </c>
      <c r="T3132" s="10">
        <f t="shared" si="294"/>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9"/>
        <v>0.15731707317073171</v>
      </c>
      <c r="P3133" s="6">
        <f t="shared" si="290"/>
        <v>53.75</v>
      </c>
      <c r="Q3133" t="str">
        <f t="shared" si="291"/>
        <v>theater</v>
      </c>
      <c r="R3133" t="str">
        <f t="shared" si="292"/>
        <v>plays</v>
      </c>
      <c r="S3133" s="10">
        <f t="shared" si="293"/>
        <v>42803.579224537039</v>
      </c>
      <c r="T3133" s="10">
        <f t="shared" si="294"/>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9"/>
        <v>3.3333333333333332E-4</v>
      </c>
      <c r="P3134" s="6">
        <f t="shared" si="290"/>
        <v>10</v>
      </c>
      <c r="Q3134" t="str">
        <f t="shared" si="291"/>
        <v>theater</v>
      </c>
      <c r="R3134" t="str">
        <f t="shared" si="292"/>
        <v>plays</v>
      </c>
      <c r="S3134" s="10">
        <f t="shared" si="293"/>
        <v>42786.350231481483</v>
      </c>
      <c r="T3134" s="10">
        <f t="shared" si="294"/>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9"/>
        <v>1.08</v>
      </c>
      <c r="P3135" s="6">
        <f t="shared" si="290"/>
        <v>33.75</v>
      </c>
      <c r="Q3135" t="str">
        <f t="shared" si="291"/>
        <v>theater</v>
      </c>
      <c r="R3135" t="str">
        <f t="shared" si="292"/>
        <v>plays</v>
      </c>
      <c r="S3135" s="10">
        <f t="shared" si="293"/>
        <v>42788.565208333333</v>
      </c>
      <c r="T3135" s="10">
        <f t="shared" si="294"/>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9"/>
        <v>0.22500000000000001</v>
      </c>
      <c r="P3136" s="6">
        <f t="shared" si="290"/>
        <v>18.75</v>
      </c>
      <c r="Q3136" t="str">
        <f t="shared" si="291"/>
        <v>theater</v>
      </c>
      <c r="R3136" t="str">
        <f t="shared" si="292"/>
        <v>plays</v>
      </c>
      <c r="S3136" s="10">
        <f t="shared" si="293"/>
        <v>42800.720127314817</v>
      </c>
      <c r="T3136" s="10">
        <f t="shared" si="294"/>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9"/>
        <v>0.20849420849420849</v>
      </c>
      <c r="P3137" s="6">
        <f t="shared" si="290"/>
        <v>23.142857142857142</v>
      </c>
      <c r="Q3137" t="str">
        <f t="shared" si="291"/>
        <v>theater</v>
      </c>
      <c r="R3137" t="str">
        <f t="shared" si="292"/>
        <v>plays</v>
      </c>
      <c r="S3137" s="10">
        <f t="shared" si="293"/>
        <v>42807.151863425926</v>
      </c>
      <c r="T3137" s="10">
        <f t="shared" si="294"/>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9"/>
        <v>1.278</v>
      </c>
      <c r="P3138" s="6">
        <f t="shared" si="290"/>
        <v>29.045454545454547</v>
      </c>
      <c r="Q3138" t="str">
        <f t="shared" si="291"/>
        <v>theater</v>
      </c>
      <c r="R3138" t="str">
        <f t="shared" si="292"/>
        <v>plays</v>
      </c>
      <c r="S3138" s="10">
        <f t="shared" si="293"/>
        <v>42789.462430555555</v>
      </c>
      <c r="T3138" s="10">
        <f t="shared" si="294"/>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5">E3139/D3139</f>
        <v>3.3333333333333333E-2</v>
      </c>
      <c r="P3139" s="6">
        <f t="shared" ref="P3139:P3202" si="296">IFERROR(E3139/L3139,0)</f>
        <v>50</v>
      </c>
      <c r="Q3139" t="str">
        <f t="shared" ref="Q3139:Q3202" si="297">LEFT(N3139,SEARCH("/",N3139)-1)</f>
        <v>theater</v>
      </c>
      <c r="R3139" t="str">
        <f t="shared" ref="R3139:R3202" si="298">RIGHT(N3139,LEN(N3139)-SEARCH("/",N3139))</f>
        <v>plays</v>
      </c>
      <c r="S3139" s="10">
        <f t="shared" ref="S3139:S3202" si="299">(((J3139/60)/60)/24+DATE(1970,1,1))</f>
        <v>42807.885057870371</v>
      </c>
      <c r="T3139" s="10">
        <f t="shared" ref="T3139:T3202" si="300">(((I3139/60)/60)/24+DATE(1970,1,1))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5"/>
        <v>0</v>
      </c>
      <c r="P3140" s="6">
        <f t="shared" si="296"/>
        <v>0</v>
      </c>
      <c r="Q3140" t="str">
        <f t="shared" si="297"/>
        <v>theater</v>
      </c>
      <c r="R3140" t="str">
        <f t="shared" si="298"/>
        <v>plays</v>
      </c>
      <c r="S3140" s="10">
        <f t="shared" si="299"/>
        <v>42809.645914351851</v>
      </c>
      <c r="T3140" s="10">
        <f t="shared" si="300"/>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5"/>
        <v>5.3999999999999999E-2</v>
      </c>
      <c r="P3141" s="6">
        <f t="shared" si="296"/>
        <v>450</v>
      </c>
      <c r="Q3141" t="str">
        <f t="shared" si="297"/>
        <v>theater</v>
      </c>
      <c r="R3141" t="str">
        <f t="shared" si="298"/>
        <v>plays</v>
      </c>
      <c r="S3141" s="10">
        <f t="shared" si="299"/>
        <v>42785.270370370374</v>
      </c>
      <c r="T3141" s="10">
        <f t="shared" si="300"/>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5"/>
        <v>9.5999999999999992E-3</v>
      </c>
      <c r="P3142" s="6">
        <f t="shared" si="296"/>
        <v>24</v>
      </c>
      <c r="Q3142" t="str">
        <f t="shared" si="297"/>
        <v>theater</v>
      </c>
      <c r="R3142" t="str">
        <f t="shared" si="298"/>
        <v>plays</v>
      </c>
      <c r="S3142" s="10">
        <f t="shared" si="299"/>
        <v>42802.718784722223</v>
      </c>
      <c r="T3142" s="10">
        <f t="shared" si="300"/>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5"/>
        <v>0.51600000000000001</v>
      </c>
      <c r="P3143" s="6">
        <f t="shared" si="296"/>
        <v>32.25</v>
      </c>
      <c r="Q3143" t="str">
        <f t="shared" si="297"/>
        <v>theater</v>
      </c>
      <c r="R3143" t="str">
        <f t="shared" si="298"/>
        <v>plays</v>
      </c>
      <c r="S3143" s="10">
        <f t="shared" si="299"/>
        <v>42800.753333333334</v>
      </c>
      <c r="T3143" s="10">
        <f t="shared" si="300"/>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5"/>
        <v>1.6363636363636365E-2</v>
      </c>
      <c r="P3144" s="6">
        <f t="shared" si="296"/>
        <v>15</v>
      </c>
      <c r="Q3144" t="str">
        <f t="shared" si="297"/>
        <v>theater</v>
      </c>
      <c r="R3144" t="str">
        <f t="shared" si="298"/>
        <v>plays</v>
      </c>
      <c r="S3144" s="10">
        <f t="shared" si="299"/>
        <v>42783.513182870374</v>
      </c>
      <c r="T3144" s="10">
        <f t="shared" si="300"/>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5"/>
        <v>0</v>
      </c>
      <c r="P3145" s="6">
        <f t="shared" si="296"/>
        <v>0</v>
      </c>
      <c r="Q3145" t="str">
        <f t="shared" si="297"/>
        <v>theater</v>
      </c>
      <c r="R3145" t="str">
        <f t="shared" si="298"/>
        <v>plays</v>
      </c>
      <c r="S3145" s="10">
        <f t="shared" si="299"/>
        <v>42808.358287037037</v>
      </c>
      <c r="T3145" s="10">
        <f t="shared" si="300"/>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5"/>
        <v>0.754</v>
      </c>
      <c r="P3146" s="6">
        <f t="shared" si="296"/>
        <v>251.33333333333334</v>
      </c>
      <c r="Q3146" t="str">
        <f t="shared" si="297"/>
        <v>theater</v>
      </c>
      <c r="R3146" t="str">
        <f t="shared" si="298"/>
        <v>plays</v>
      </c>
      <c r="S3146" s="10">
        <f t="shared" si="299"/>
        <v>42796.538275462968</v>
      </c>
      <c r="T3146" s="10">
        <f t="shared" si="300"/>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5"/>
        <v>0</v>
      </c>
      <c r="P3147" s="6">
        <f t="shared" si="296"/>
        <v>0</v>
      </c>
      <c r="Q3147" t="str">
        <f t="shared" si="297"/>
        <v>theater</v>
      </c>
      <c r="R3147" t="str">
        <f t="shared" si="298"/>
        <v>plays</v>
      </c>
      <c r="S3147" s="10">
        <f t="shared" si="299"/>
        <v>42762.040902777779</v>
      </c>
      <c r="T3147" s="10">
        <f t="shared" si="300"/>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5"/>
        <v>0.105</v>
      </c>
      <c r="P3148" s="6">
        <f t="shared" si="296"/>
        <v>437.5</v>
      </c>
      <c r="Q3148" t="str">
        <f t="shared" si="297"/>
        <v>theater</v>
      </c>
      <c r="R3148" t="str">
        <f t="shared" si="298"/>
        <v>plays</v>
      </c>
      <c r="S3148" s="10">
        <f t="shared" si="299"/>
        <v>42796.682476851856</v>
      </c>
      <c r="T3148" s="10">
        <f t="shared" si="300"/>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5"/>
        <v>1.1752499999999999</v>
      </c>
      <c r="P3149" s="6">
        <f t="shared" si="296"/>
        <v>110.35211267605634</v>
      </c>
      <c r="Q3149" t="str">
        <f t="shared" si="297"/>
        <v>theater</v>
      </c>
      <c r="R3149" t="str">
        <f t="shared" si="298"/>
        <v>plays</v>
      </c>
      <c r="S3149" s="10">
        <f t="shared" si="299"/>
        <v>41909.969386574077</v>
      </c>
      <c r="T3149" s="10">
        <f t="shared" si="300"/>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5"/>
        <v>1.3116666666666668</v>
      </c>
      <c r="P3150" s="6">
        <f t="shared" si="296"/>
        <v>41.421052631578945</v>
      </c>
      <c r="Q3150" t="str">
        <f t="shared" si="297"/>
        <v>theater</v>
      </c>
      <c r="R3150" t="str">
        <f t="shared" si="298"/>
        <v>plays</v>
      </c>
      <c r="S3150" s="10">
        <f t="shared" si="299"/>
        <v>41891.665324074071</v>
      </c>
      <c r="T3150" s="10">
        <f t="shared" si="300"/>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5"/>
        <v>1.04</v>
      </c>
      <c r="P3151" s="6">
        <f t="shared" si="296"/>
        <v>52</v>
      </c>
      <c r="Q3151" t="str">
        <f t="shared" si="297"/>
        <v>theater</v>
      </c>
      <c r="R3151" t="str">
        <f t="shared" si="298"/>
        <v>plays</v>
      </c>
      <c r="S3151" s="10">
        <f t="shared" si="299"/>
        <v>41226.017361111109</v>
      </c>
      <c r="T3151" s="10">
        <f t="shared" si="300"/>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5"/>
        <v>1.01</v>
      </c>
      <c r="P3152" s="6">
        <f t="shared" si="296"/>
        <v>33.990384615384613</v>
      </c>
      <c r="Q3152" t="str">
        <f t="shared" si="297"/>
        <v>theater</v>
      </c>
      <c r="R3152" t="str">
        <f t="shared" si="298"/>
        <v>plays</v>
      </c>
      <c r="S3152" s="10">
        <f t="shared" si="299"/>
        <v>40478.263923611114</v>
      </c>
      <c r="T3152" s="10">
        <f t="shared" si="300"/>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5"/>
        <v>1.004</v>
      </c>
      <c r="P3153" s="6">
        <f t="shared" si="296"/>
        <v>103.35294117647059</v>
      </c>
      <c r="Q3153" t="str">
        <f t="shared" si="297"/>
        <v>theater</v>
      </c>
      <c r="R3153" t="str">
        <f t="shared" si="298"/>
        <v>plays</v>
      </c>
      <c r="S3153" s="10">
        <f t="shared" si="299"/>
        <v>41862.83997685185</v>
      </c>
      <c r="T3153" s="10">
        <f t="shared" si="300"/>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5"/>
        <v>1.0595454545454546</v>
      </c>
      <c r="P3154" s="6">
        <f t="shared" si="296"/>
        <v>34.791044776119406</v>
      </c>
      <c r="Q3154" t="str">
        <f t="shared" si="297"/>
        <v>theater</v>
      </c>
      <c r="R3154" t="str">
        <f t="shared" si="298"/>
        <v>plays</v>
      </c>
      <c r="S3154" s="10">
        <f t="shared" si="299"/>
        <v>41550.867673611108</v>
      </c>
      <c r="T3154" s="10">
        <f t="shared" si="300"/>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5"/>
        <v>3.3558333333333334</v>
      </c>
      <c r="P3155" s="6">
        <f t="shared" si="296"/>
        <v>41.773858921161825</v>
      </c>
      <c r="Q3155" t="str">
        <f t="shared" si="297"/>
        <v>theater</v>
      </c>
      <c r="R3155" t="str">
        <f t="shared" si="298"/>
        <v>plays</v>
      </c>
      <c r="S3155" s="10">
        <f t="shared" si="299"/>
        <v>40633.154363425929</v>
      </c>
      <c r="T3155" s="10">
        <f t="shared" si="300"/>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5"/>
        <v>1.1292857142857142</v>
      </c>
      <c r="P3156" s="6">
        <f t="shared" si="296"/>
        <v>64.268292682926827</v>
      </c>
      <c r="Q3156" t="str">
        <f t="shared" si="297"/>
        <v>theater</v>
      </c>
      <c r="R3156" t="str">
        <f t="shared" si="298"/>
        <v>plays</v>
      </c>
      <c r="S3156" s="10">
        <f t="shared" si="299"/>
        <v>40970.875671296293</v>
      </c>
      <c r="T3156" s="10">
        <f t="shared" si="300"/>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5"/>
        <v>1.885046</v>
      </c>
      <c r="P3157" s="6">
        <f t="shared" si="296"/>
        <v>31.209370860927152</v>
      </c>
      <c r="Q3157" t="str">
        <f t="shared" si="297"/>
        <v>theater</v>
      </c>
      <c r="R3157" t="str">
        <f t="shared" si="298"/>
        <v>plays</v>
      </c>
      <c r="S3157" s="10">
        <f t="shared" si="299"/>
        <v>41233.499131944445</v>
      </c>
      <c r="T3157" s="10">
        <f t="shared" si="300"/>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5"/>
        <v>1.0181818181818181</v>
      </c>
      <c r="P3158" s="6">
        <f t="shared" si="296"/>
        <v>62.921348314606739</v>
      </c>
      <c r="Q3158" t="str">
        <f t="shared" si="297"/>
        <v>theater</v>
      </c>
      <c r="R3158" t="str">
        <f t="shared" si="298"/>
        <v>plays</v>
      </c>
      <c r="S3158" s="10">
        <f t="shared" si="299"/>
        <v>41026.953055555554</v>
      </c>
      <c r="T3158" s="10">
        <f t="shared" si="300"/>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5"/>
        <v>1.01</v>
      </c>
      <c r="P3159" s="6">
        <f t="shared" si="296"/>
        <v>98.536585365853654</v>
      </c>
      <c r="Q3159" t="str">
        <f t="shared" si="297"/>
        <v>theater</v>
      </c>
      <c r="R3159" t="str">
        <f t="shared" si="298"/>
        <v>plays</v>
      </c>
      <c r="S3159" s="10">
        <f t="shared" si="299"/>
        <v>41829.788252314815</v>
      </c>
      <c r="T3159" s="10">
        <f t="shared" si="300"/>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5"/>
        <v>1.1399999999999999</v>
      </c>
      <c r="P3160" s="6">
        <f t="shared" si="296"/>
        <v>82.608695652173907</v>
      </c>
      <c r="Q3160" t="str">
        <f t="shared" si="297"/>
        <v>theater</v>
      </c>
      <c r="R3160" t="str">
        <f t="shared" si="298"/>
        <v>plays</v>
      </c>
      <c r="S3160" s="10">
        <f t="shared" si="299"/>
        <v>41447.839722222219</v>
      </c>
      <c r="T3160" s="10">
        <f t="shared" si="300"/>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5"/>
        <v>1.3348133333333334</v>
      </c>
      <c r="P3161" s="6">
        <f t="shared" si="296"/>
        <v>38.504230769230773</v>
      </c>
      <c r="Q3161" t="str">
        <f t="shared" si="297"/>
        <v>theater</v>
      </c>
      <c r="R3161" t="str">
        <f t="shared" si="298"/>
        <v>plays</v>
      </c>
      <c r="S3161" s="10">
        <f t="shared" si="299"/>
        <v>40884.066678240742</v>
      </c>
      <c r="T3161" s="10">
        <f t="shared" si="300"/>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5"/>
        <v>1.0153333333333334</v>
      </c>
      <c r="P3162" s="6">
        <f t="shared" si="296"/>
        <v>80.15789473684211</v>
      </c>
      <c r="Q3162" t="str">
        <f t="shared" si="297"/>
        <v>theater</v>
      </c>
      <c r="R3162" t="str">
        <f t="shared" si="298"/>
        <v>plays</v>
      </c>
      <c r="S3162" s="10">
        <f t="shared" si="299"/>
        <v>41841.26489583333</v>
      </c>
      <c r="T3162" s="10">
        <f t="shared" si="300"/>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5"/>
        <v>1.0509999999999999</v>
      </c>
      <c r="P3163" s="6">
        <f t="shared" si="296"/>
        <v>28.405405405405407</v>
      </c>
      <c r="Q3163" t="str">
        <f t="shared" si="297"/>
        <v>theater</v>
      </c>
      <c r="R3163" t="str">
        <f t="shared" si="298"/>
        <v>plays</v>
      </c>
      <c r="S3163" s="10">
        <f t="shared" si="299"/>
        <v>41897.536134259259</v>
      </c>
      <c r="T3163" s="10">
        <f t="shared" si="300"/>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5"/>
        <v>1.2715000000000001</v>
      </c>
      <c r="P3164" s="6">
        <f t="shared" si="296"/>
        <v>80.730158730158735</v>
      </c>
      <c r="Q3164" t="str">
        <f t="shared" si="297"/>
        <v>theater</v>
      </c>
      <c r="R3164" t="str">
        <f t="shared" si="298"/>
        <v>plays</v>
      </c>
      <c r="S3164" s="10">
        <f t="shared" si="299"/>
        <v>41799.685902777775</v>
      </c>
      <c r="T3164" s="10">
        <f t="shared" si="300"/>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5"/>
        <v>1.1115384615384616</v>
      </c>
      <c r="P3165" s="6">
        <f t="shared" si="296"/>
        <v>200.69444444444446</v>
      </c>
      <c r="Q3165" t="str">
        <f t="shared" si="297"/>
        <v>theater</v>
      </c>
      <c r="R3165" t="str">
        <f t="shared" si="298"/>
        <v>plays</v>
      </c>
      <c r="S3165" s="10">
        <f t="shared" si="299"/>
        <v>41775.753761574073</v>
      </c>
      <c r="T3165" s="10">
        <f t="shared" si="300"/>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5"/>
        <v>1.0676000000000001</v>
      </c>
      <c r="P3166" s="6">
        <f t="shared" si="296"/>
        <v>37.591549295774648</v>
      </c>
      <c r="Q3166" t="str">
        <f t="shared" si="297"/>
        <v>theater</v>
      </c>
      <c r="R3166" t="str">
        <f t="shared" si="298"/>
        <v>plays</v>
      </c>
      <c r="S3166" s="10">
        <f t="shared" si="299"/>
        <v>41766.80572916667</v>
      </c>
      <c r="T3166" s="10">
        <f t="shared" si="300"/>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5"/>
        <v>1.6266666666666667</v>
      </c>
      <c r="P3167" s="6">
        <f t="shared" si="296"/>
        <v>58.095238095238095</v>
      </c>
      <c r="Q3167" t="str">
        <f t="shared" si="297"/>
        <v>theater</v>
      </c>
      <c r="R3167" t="str">
        <f t="shared" si="298"/>
        <v>plays</v>
      </c>
      <c r="S3167" s="10">
        <f t="shared" si="299"/>
        <v>40644.159259259257</v>
      </c>
      <c r="T3167" s="10">
        <f t="shared" si="300"/>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5"/>
        <v>1.6022808571428573</v>
      </c>
      <c r="P3168" s="6">
        <f t="shared" si="296"/>
        <v>60.300892473118282</v>
      </c>
      <c r="Q3168" t="str">
        <f t="shared" si="297"/>
        <v>theater</v>
      </c>
      <c r="R3168" t="str">
        <f t="shared" si="298"/>
        <v>plays</v>
      </c>
      <c r="S3168" s="10">
        <f t="shared" si="299"/>
        <v>41940.69158564815</v>
      </c>
      <c r="T3168" s="10">
        <f t="shared" si="300"/>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5"/>
        <v>1.1616666666666666</v>
      </c>
      <c r="P3169" s="6">
        <f t="shared" si="296"/>
        <v>63.363636363636367</v>
      </c>
      <c r="Q3169" t="str">
        <f t="shared" si="297"/>
        <v>theater</v>
      </c>
      <c r="R3169" t="str">
        <f t="shared" si="298"/>
        <v>plays</v>
      </c>
      <c r="S3169" s="10">
        <f t="shared" si="299"/>
        <v>41839.175706018519</v>
      </c>
      <c r="T3169" s="10">
        <f t="shared" si="300"/>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5"/>
        <v>1.242</v>
      </c>
      <c r="P3170" s="6">
        <f t="shared" si="296"/>
        <v>50.901639344262293</v>
      </c>
      <c r="Q3170" t="str">
        <f t="shared" si="297"/>
        <v>theater</v>
      </c>
      <c r="R3170" t="str">
        <f t="shared" si="298"/>
        <v>plays</v>
      </c>
      <c r="S3170" s="10">
        <f t="shared" si="299"/>
        <v>41772.105937500004</v>
      </c>
      <c r="T3170" s="10">
        <f t="shared" si="300"/>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5"/>
        <v>1.030125</v>
      </c>
      <c r="P3171" s="6">
        <f t="shared" si="296"/>
        <v>100.5</v>
      </c>
      <c r="Q3171" t="str">
        <f t="shared" si="297"/>
        <v>theater</v>
      </c>
      <c r="R3171" t="str">
        <f t="shared" si="298"/>
        <v>plays</v>
      </c>
      <c r="S3171" s="10">
        <f t="shared" si="299"/>
        <v>41591.737974537034</v>
      </c>
      <c r="T3171" s="10">
        <f t="shared" si="300"/>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5"/>
        <v>1.1225000000000001</v>
      </c>
      <c r="P3172" s="6">
        <f t="shared" si="296"/>
        <v>31.619718309859156</v>
      </c>
      <c r="Q3172" t="str">
        <f t="shared" si="297"/>
        <v>theater</v>
      </c>
      <c r="R3172" t="str">
        <f t="shared" si="298"/>
        <v>plays</v>
      </c>
      <c r="S3172" s="10">
        <f t="shared" si="299"/>
        <v>41789.080370370371</v>
      </c>
      <c r="T3172" s="10">
        <f t="shared" si="300"/>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5"/>
        <v>1.0881428571428571</v>
      </c>
      <c r="P3173" s="6">
        <f t="shared" si="296"/>
        <v>65.102564102564102</v>
      </c>
      <c r="Q3173" t="str">
        <f t="shared" si="297"/>
        <v>theater</v>
      </c>
      <c r="R3173" t="str">
        <f t="shared" si="298"/>
        <v>plays</v>
      </c>
      <c r="S3173" s="10">
        <f t="shared" si="299"/>
        <v>42466.608310185184</v>
      </c>
      <c r="T3173" s="10">
        <f t="shared" si="300"/>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5"/>
        <v>1.1499999999999999</v>
      </c>
      <c r="P3174" s="6">
        <f t="shared" si="296"/>
        <v>79.310344827586206</v>
      </c>
      <c r="Q3174" t="str">
        <f t="shared" si="297"/>
        <v>theater</v>
      </c>
      <c r="R3174" t="str">
        <f t="shared" si="298"/>
        <v>plays</v>
      </c>
      <c r="S3174" s="10">
        <f t="shared" si="299"/>
        <v>40923.729953703703</v>
      </c>
      <c r="T3174" s="10">
        <f t="shared" si="300"/>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5"/>
        <v>1.03</v>
      </c>
      <c r="P3175" s="6">
        <f t="shared" si="296"/>
        <v>139.18918918918919</v>
      </c>
      <c r="Q3175" t="str">
        <f t="shared" si="297"/>
        <v>theater</v>
      </c>
      <c r="R3175" t="str">
        <f t="shared" si="298"/>
        <v>plays</v>
      </c>
      <c r="S3175" s="10">
        <f t="shared" si="299"/>
        <v>41878.878379629627</v>
      </c>
      <c r="T3175" s="10">
        <f t="shared" si="300"/>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5"/>
        <v>1.0113333333333334</v>
      </c>
      <c r="P3176" s="6">
        <f t="shared" si="296"/>
        <v>131.91304347826087</v>
      </c>
      <c r="Q3176" t="str">
        <f t="shared" si="297"/>
        <v>theater</v>
      </c>
      <c r="R3176" t="str">
        <f t="shared" si="298"/>
        <v>plays</v>
      </c>
      <c r="S3176" s="10">
        <f t="shared" si="299"/>
        <v>41862.864675925928</v>
      </c>
      <c r="T3176" s="10">
        <f t="shared" si="300"/>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5"/>
        <v>1.0955999999999999</v>
      </c>
      <c r="P3177" s="6">
        <f t="shared" si="296"/>
        <v>91.3</v>
      </c>
      <c r="Q3177" t="str">
        <f t="shared" si="297"/>
        <v>theater</v>
      </c>
      <c r="R3177" t="str">
        <f t="shared" si="298"/>
        <v>plays</v>
      </c>
      <c r="S3177" s="10">
        <f t="shared" si="299"/>
        <v>40531.886886574073</v>
      </c>
      <c r="T3177" s="10">
        <f t="shared" si="300"/>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5"/>
        <v>1.148421052631579</v>
      </c>
      <c r="P3178" s="6">
        <f t="shared" si="296"/>
        <v>39.672727272727272</v>
      </c>
      <c r="Q3178" t="str">
        <f t="shared" si="297"/>
        <v>theater</v>
      </c>
      <c r="R3178" t="str">
        <f t="shared" si="298"/>
        <v>plays</v>
      </c>
      <c r="S3178" s="10">
        <f t="shared" si="299"/>
        <v>41477.930914351848</v>
      </c>
      <c r="T3178" s="10">
        <f t="shared" si="300"/>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5"/>
        <v>1.1739999999999999</v>
      </c>
      <c r="P3179" s="6">
        <f t="shared" si="296"/>
        <v>57.549019607843135</v>
      </c>
      <c r="Q3179" t="str">
        <f t="shared" si="297"/>
        <v>theater</v>
      </c>
      <c r="R3179" t="str">
        <f t="shared" si="298"/>
        <v>plays</v>
      </c>
      <c r="S3179" s="10">
        <f t="shared" si="299"/>
        <v>41781.666770833333</v>
      </c>
      <c r="T3179" s="10">
        <f t="shared" si="300"/>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5"/>
        <v>1.7173333333333334</v>
      </c>
      <c r="P3180" s="6">
        <f t="shared" si="296"/>
        <v>33.025641025641029</v>
      </c>
      <c r="Q3180" t="str">
        <f t="shared" si="297"/>
        <v>theater</v>
      </c>
      <c r="R3180" t="str">
        <f t="shared" si="298"/>
        <v>plays</v>
      </c>
      <c r="S3180" s="10">
        <f t="shared" si="299"/>
        <v>41806.605034722219</v>
      </c>
      <c r="T3180" s="10">
        <f t="shared" si="300"/>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5"/>
        <v>1.1416238095238094</v>
      </c>
      <c r="P3181" s="6">
        <f t="shared" si="296"/>
        <v>77.335806451612896</v>
      </c>
      <c r="Q3181" t="str">
        <f t="shared" si="297"/>
        <v>theater</v>
      </c>
      <c r="R3181" t="str">
        <f t="shared" si="298"/>
        <v>plays</v>
      </c>
      <c r="S3181" s="10">
        <f t="shared" si="299"/>
        <v>41375.702210648145</v>
      </c>
      <c r="T3181" s="10">
        <f t="shared" si="300"/>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5"/>
        <v>1.1975</v>
      </c>
      <c r="P3182" s="6">
        <f t="shared" si="296"/>
        <v>31.933333333333334</v>
      </c>
      <c r="Q3182" t="str">
        <f t="shared" si="297"/>
        <v>theater</v>
      </c>
      <c r="R3182" t="str">
        <f t="shared" si="298"/>
        <v>plays</v>
      </c>
      <c r="S3182" s="10">
        <f t="shared" si="299"/>
        <v>41780.412604166668</v>
      </c>
      <c r="T3182" s="10">
        <f t="shared" si="300"/>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5"/>
        <v>1.0900000000000001</v>
      </c>
      <c r="P3183" s="6">
        <f t="shared" si="296"/>
        <v>36.333333333333336</v>
      </c>
      <c r="Q3183" t="str">
        <f t="shared" si="297"/>
        <v>theater</v>
      </c>
      <c r="R3183" t="str">
        <f t="shared" si="298"/>
        <v>plays</v>
      </c>
      <c r="S3183" s="10">
        <f t="shared" si="299"/>
        <v>41779.310034722221</v>
      </c>
      <c r="T3183" s="10">
        <f t="shared" si="300"/>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5"/>
        <v>1.0088571428571429</v>
      </c>
      <c r="P3184" s="6">
        <f t="shared" si="296"/>
        <v>46.768211920529801</v>
      </c>
      <c r="Q3184" t="str">
        <f t="shared" si="297"/>
        <v>theater</v>
      </c>
      <c r="R3184" t="str">
        <f t="shared" si="298"/>
        <v>plays</v>
      </c>
      <c r="S3184" s="10">
        <f t="shared" si="299"/>
        <v>40883.949317129627</v>
      </c>
      <c r="T3184" s="10">
        <f t="shared" si="300"/>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5"/>
        <v>1.0900000000000001</v>
      </c>
      <c r="P3185" s="6">
        <f t="shared" si="296"/>
        <v>40.073529411764703</v>
      </c>
      <c r="Q3185" t="str">
        <f t="shared" si="297"/>
        <v>theater</v>
      </c>
      <c r="R3185" t="str">
        <f t="shared" si="298"/>
        <v>plays</v>
      </c>
      <c r="S3185" s="10">
        <f t="shared" si="299"/>
        <v>41491.79478009259</v>
      </c>
      <c r="T3185" s="10">
        <f t="shared" si="300"/>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5"/>
        <v>1.0720930232558139</v>
      </c>
      <c r="P3186" s="6">
        <f t="shared" si="296"/>
        <v>100.21739130434783</v>
      </c>
      <c r="Q3186" t="str">
        <f t="shared" si="297"/>
        <v>theater</v>
      </c>
      <c r="R3186" t="str">
        <f t="shared" si="298"/>
        <v>plays</v>
      </c>
      <c r="S3186" s="10">
        <f t="shared" si="299"/>
        <v>41791.993414351848</v>
      </c>
      <c r="T3186" s="10">
        <f t="shared" si="300"/>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5"/>
        <v>1</v>
      </c>
      <c r="P3187" s="6">
        <f t="shared" si="296"/>
        <v>41.666666666666664</v>
      </c>
      <c r="Q3187" t="str">
        <f t="shared" si="297"/>
        <v>theater</v>
      </c>
      <c r="R3187" t="str">
        <f t="shared" si="298"/>
        <v>plays</v>
      </c>
      <c r="S3187" s="10">
        <f t="shared" si="299"/>
        <v>41829.977326388893</v>
      </c>
      <c r="T3187" s="10">
        <f t="shared" si="300"/>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5"/>
        <v>1.0218750000000001</v>
      </c>
      <c r="P3188" s="6">
        <f t="shared" si="296"/>
        <v>46.714285714285715</v>
      </c>
      <c r="Q3188" t="str">
        <f t="shared" si="297"/>
        <v>theater</v>
      </c>
      <c r="R3188" t="str">
        <f t="shared" si="298"/>
        <v>plays</v>
      </c>
      <c r="S3188" s="10">
        <f t="shared" si="299"/>
        <v>41868.924050925925</v>
      </c>
      <c r="T3188" s="10">
        <f t="shared" si="300"/>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5"/>
        <v>1.1629333333333334</v>
      </c>
      <c r="P3189" s="6">
        <f t="shared" si="296"/>
        <v>71.491803278688522</v>
      </c>
      <c r="Q3189" t="str">
        <f t="shared" si="297"/>
        <v>theater</v>
      </c>
      <c r="R3189" t="str">
        <f t="shared" si="298"/>
        <v>plays</v>
      </c>
      <c r="S3189" s="10">
        <f t="shared" si="299"/>
        <v>41835.666354166664</v>
      </c>
      <c r="T3189" s="10">
        <f t="shared" si="300"/>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5"/>
        <v>0.65</v>
      </c>
      <c r="P3190" s="6">
        <f t="shared" si="296"/>
        <v>14.444444444444445</v>
      </c>
      <c r="Q3190" t="str">
        <f t="shared" si="297"/>
        <v>theater</v>
      </c>
      <c r="R3190" t="str">
        <f t="shared" si="298"/>
        <v>musical</v>
      </c>
      <c r="S3190" s="10">
        <f t="shared" si="299"/>
        <v>42144.415532407409</v>
      </c>
      <c r="T3190" s="10">
        <f t="shared" si="300"/>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5"/>
        <v>0.12327272727272727</v>
      </c>
      <c r="P3191" s="6">
        <f t="shared" si="296"/>
        <v>356.84210526315792</v>
      </c>
      <c r="Q3191" t="str">
        <f t="shared" si="297"/>
        <v>theater</v>
      </c>
      <c r="R3191" t="str">
        <f t="shared" si="298"/>
        <v>musical</v>
      </c>
      <c r="S3191" s="10">
        <f t="shared" si="299"/>
        <v>42118.346435185187</v>
      </c>
      <c r="T3191" s="10">
        <f t="shared" si="300"/>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5"/>
        <v>0</v>
      </c>
      <c r="P3192" s="6">
        <f t="shared" si="296"/>
        <v>0</v>
      </c>
      <c r="Q3192" t="str">
        <f t="shared" si="297"/>
        <v>theater</v>
      </c>
      <c r="R3192" t="str">
        <f t="shared" si="298"/>
        <v>musical</v>
      </c>
      <c r="S3192" s="10">
        <f t="shared" si="299"/>
        <v>42683.151331018518</v>
      </c>
      <c r="T3192" s="10">
        <f t="shared" si="300"/>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5"/>
        <v>4.0266666666666666E-2</v>
      </c>
      <c r="P3193" s="6">
        <f t="shared" si="296"/>
        <v>37.75</v>
      </c>
      <c r="Q3193" t="str">
        <f t="shared" si="297"/>
        <v>theater</v>
      </c>
      <c r="R3193" t="str">
        <f t="shared" si="298"/>
        <v>musical</v>
      </c>
      <c r="S3193" s="10">
        <f t="shared" si="299"/>
        <v>42538.755428240736</v>
      </c>
      <c r="T3193" s="10">
        <f t="shared" si="300"/>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5"/>
        <v>1.0200000000000001E-2</v>
      </c>
      <c r="P3194" s="6">
        <f t="shared" si="296"/>
        <v>12.75</v>
      </c>
      <c r="Q3194" t="str">
        <f t="shared" si="297"/>
        <v>theater</v>
      </c>
      <c r="R3194" t="str">
        <f t="shared" si="298"/>
        <v>musical</v>
      </c>
      <c r="S3194" s="10">
        <f t="shared" si="299"/>
        <v>42018.94049768518</v>
      </c>
      <c r="T3194" s="10">
        <f t="shared" si="300"/>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5"/>
        <v>0.1174</v>
      </c>
      <c r="P3195" s="6">
        <f t="shared" si="296"/>
        <v>24.458333333333332</v>
      </c>
      <c r="Q3195" t="str">
        <f t="shared" si="297"/>
        <v>theater</v>
      </c>
      <c r="R3195" t="str">
        <f t="shared" si="298"/>
        <v>musical</v>
      </c>
      <c r="S3195" s="10">
        <f t="shared" si="299"/>
        <v>42010.968240740738</v>
      </c>
      <c r="T3195" s="10">
        <f t="shared" si="300"/>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5"/>
        <v>0</v>
      </c>
      <c r="P3196" s="6">
        <f t="shared" si="296"/>
        <v>0</v>
      </c>
      <c r="Q3196" t="str">
        <f t="shared" si="297"/>
        <v>theater</v>
      </c>
      <c r="R3196" t="str">
        <f t="shared" si="298"/>
        <v>musical</v>
      </c>
      <c r="S3196" s="10">
        <f t="shared" si="299"/>
        <v>42182.062476851846</v>
      </c>
      <c r="T3196" s="10">
        <f t="shared" si="300"/>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5"/>
        <v>0.59142857142857141</v>
      </c>
      <c r="P3197" s="6">
        <f t="shared" si="296"/>
        <v>53.07692307692308</v>
      </c>
      <c r="Q3197" t="str">
        <f t="shared" si="297"/>
        <v>theater</v>
      </c>
      <c r="R3197" t="str">
        <f t="shared" si="298"/>
        <v>musical</v>
      </c>
      <c r="S3197" s="10">
        <f t="shared" si="299"/>
        <v>42017.594236111108</v>
      </c>
      <c r="T3197" s="10">
        <f t="shared" si="300"/>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5"/>
        <v>5.9999999999999995E-4</v>
      </c>
      <c r="P3198" s="6">
        <f t="shared" si="296"/>
        <v>300</v>
      </c>
      <c r="Q3198" t="str">
        <f t="shared" si="297"/>
        <v>theater</v>
      </c>
      <c r="R3198" t="str">
        <f t="shared" si="298"/>
        <v>musical</v>
      </c>
      <c r="S3198" s="10">
        <f t="shared" si="299"/>
        <v>42157.598090277781</v>
      </c>
      <c r="T3198" s="10">
        <f t="shared" si="300"/>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5"/>
        <v>0.1145</v>
      </c>
      <c r="P3199" s="6">
        <f t="shared" si="296"/>
        <v>286.25</v>
      </c>
      <c r="Q3199" t="str">
        <f t="shared" si="297"/>
        <v>theater</v>
      </c>
      <c r="R3199" t="str">
        <f t="shared" si="298"/>
        <v>musical</v>
      </c>
      <c r="S3199" s="10">
        <f t="shared" si="299"/>
        <v>42009.493263888886</v>
      </c>
      <c r="T3199" s="10">
        <f t="shared" si="300"/>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5"/>
        <v>3.6666666666666666E-3</v>
      </c>
      <c r="P3200" s="6">
        <f t="shared" si="296"/>
        <v>36.666666666666664</v>
      </c>
      <c r="Q3200" t="str">
        <f t="shared" si="297"/>
        <v>theater</v>
      </c>
      <c r="R3200" t="str">
        <f t="shared" si="298"/>
        <v>musical</v>
      </c>
      <c r="S3200" s="10">
        <f t="shared" si="299"/>
        <v>42013.424502314811</v>
      </c>
      <c r="T3200" s="10">
        <f t="shared" si="300"/>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5"/>
        <v>0.52159999999999995</v>
      </c>
      <c r="P3201" s="6">
        <f t="shared" si="296"/>
        <v>49.20754716981132</v>
      </c>
      <c r="Q3201" t="str">
        <f t="shared" si="297"/>
        <v>theater</v>
      </c>
      <c r="R3201" t="str">
        <f t="shared" si="298"/>
        <v>musical</v>
      </c>
      <c r="S3201" s="10">
        <f t="shared" si="299"/>
        <v>41858.761782407404</v>
      </c>
      <c r="T3201" s="10">
        <f t="shared" si="300"/>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5"/>
        <v>2.0000000000000002E-5</v>
      </c>
      <c r="P3202" s="6">
        <f t="shared" si="296"/>
        <v>1</v>
      </c>
      <c r="Q3202" t="str">
        <f t="shared" si="297"/>
        <v>theater</v>
      </c>
      <c r="R3202" t="str">
        <f t="shared" si="298"/>
        <v>musical</v>
      </c>
      <c r="S3202" s="10">
        <f t="shared" si="299"/>
        <v>42460.320613425924</v>
      </c>
      <c r="T3202" s="10">
        <f t="shared" si="300"/>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1">E3203/D3203</f>
        <v>1.2500000000000001E-2</v>
      </c>
      <c r="P3203" s="6">
        <f t="shared" ref="P3203:P3266" si="302">IFERROR(E3203/L3203,0)</f>
        <v>12.5</v>
      </c>
      <c r="Q3203" t="str">
        <f t="shared" ref="Q3203:Q3266" si="303">LEFT(N3203,SEARCH("/",N3203)-1)</f>
        <v>theater</v>
      </c>
      <c r="R3203" t="str">
        <f t="shared" ref="R3203:R3266" si="304">RIGHT(N3203,LEN(N3203)-SEARCH("/",N3203))</f>
        <v>musical</v>
      </c>
      <c r="S3203" s="10">
        <f t="shared" ref="S3203:S3266" si="305">(((J3203/60)/60)/24+DATE(1970,1,1))</f>
        <v>41861.767094907409</v>
      </c>
      <c r="T3203" s="10">
        <f t="shared" ref="T3203:T3266" si="306">(((I3203/60)/60)/24+DATE(1970,1,1))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1"/>
        <v>0.54520000000000002</v>
      </c>
      <c r="P3204" s="6">
        <f t="shared" si="302"/>
        <v>109.04</v>
      </c>
      <c r="Q3204" t="str">
        <f t="shared" si="303"/>
        <v>theater</v>
      </c>
      <c r="R3204" t="str">
        <f t="shared" si="304"/>
        <v>musical</v>
      </c>
      <c r="S3204" s="10">
        <f t="shared" si="305"/>
        <v>42293.853541666671</v>
      </c>
      <c r="T3204" s="10">
        <f t="shared" si="306"/>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1"/>
        <v>0.25</v>
      </c>
      <c r="P3205" s="6">
        <f t="shared" si="302"/>
        <v>41.666666666666664</v>
      </c>
      <c r="Q3205" t="str">
        <f t="shared" si="303"/>
        <v>theater</v>
      </c>
      <c r="R3205" t="str">
        <f t="shared" si="304"/>
        <v>musical</v>
      </c>
      <c r="S3205" s="10">
        <f t="shared" si="305"/>
        <v>42242.988680555558</v>
      </c>
      <c r="T3205" s="10">
        <f t="shared" si="306"/>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1"/>
        <v>0</v>
      </c>
      <c r="P3206" s="6">
        <f t="shared" si="302"/>
        <v>0</v>
      </c>
      <c r="Q3206" t="str">
        <f t="shared" si="303"/>
        <v>theater</v>
      </c>
      <c r="R3206" t="str">
        <f t="shared" si="304"/>
        <v>musical</v>
      </c>
      <c r="S3206" s="10">
        <f t="shared" si="305"/>
        <v>42172.686099537037</v>
      </c>
      <c r="T3206" s="10">
        <f t="shared" si="306"/>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1"/>
        <v>3.4125000000000003E-2</v>
      </c>
      <c r="P3207" s="6">
        <f t="shared" si="302"/>
        <v>22.75</v>
      </c>
      <c r="Q3207" t="str">
        <f t="shared" si="303"/>
        <v>theater</v>
      </c>
      <c r="R3207" t="str">
        <f t="shared" si="304"/>
        <v>musical</v>
      </c>
      <c r="S3207" s="10">
        <f t="shared" si="305"/>
        <v>42095.374675925923</v>
      </c>
      <c r="T3207" s="10">
        <f t="shared" si="306"/>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1"/>
        <v>0</v>
      </c>
      <c r="P3208" s="6">
        <f t="shared" si="302"/>
        <v>0</v>
      </c>
      <c r="Q3208" t="str">
        <f t="shared" si="303"/>
        <v>theater</v>
      </c>
      <c r="R3208" t="str">
        <f t="shared" si="304"/>
        <v>musical</v>
      </c>
      <c r="S3208" s="10">
        <f t="shared" si="305"/>
        <v>42236.276053240741</v>
      </c>
      <c r="T3208" s="10">
        <f t="shared" si="306"/>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1"/>
        <v>0.46363636363636362</v>
      </c>
      <c r="P3209" s="6">
        <f t="shared" si="302"/>
        <v>70.833333333333329</v>
      </c>
      <c r="Q3209" t="str">
        <f t="shared" si="303"/>
        <v>theater</v>
      </c>
      <c r="R3209" t="str">
        <f t="shared" si="304"/>
        <v>musical</v>
      </c>
      <c r="S3209" s="10">
        <f t="shared" si="305"/>
        <v>42057.277858796297</v>
      </c>
      <c r="T3209" s="10">
        <f t="shared" si="306"/>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1"/>
        <v>1.0349999999999999</v>
      </c>
      <c r="P3210" s="6">
        <f t="shared" si="302"/>
        <v>63.109756097560975</v>
      </c>
      <c r="Q3210" t="str">
        <f t="shared" si="303"/>
        <v>theater</v>
      </c>
      <c r="R3210" t="str">
        <f t="shared" si="304"/>
        <v>plays</v>
      </c>
      <c r="S3210" s="10">
        <f t="shared" si="305"/>
        <v>41827.605057870373</v>
      </c>
      <c r="T3210" s="10">
        <f t="shared" si="306"/>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1"/>
        <v>1.1932315789473684</v>
      </c>
      <c r="P3211" s="6">
        <f t="shared" si="302"/>
        <v>50.157964601769912</v>
      </c>
      <c r="Q3211" t="str">
        <f t="shared" si="303"/>
        <v>theater</v>
      </c>
      <c r="R3211" t="str">
        <f t="shared" si="304"/>
        <v>plays</v>
      </c>
      <c r="S3211" s="10">
        <f t="shared" si="305"/>
        <v>41778.637245370373</v>
      </c>
      <c r="T3211" s="10">
        <f t="shared" si="306"/>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1"/>
        <v>1.2576666666666667</v>
      </c>
      <c r="P3212" s="6">
        <f t="shared" si="302"/>
        <v>62.883333333333333</v>
      </c>
      <c r="Q3212" t="str">
        <f t="shared" si="303"/>
        <v>theater</v>
      </c>
      <c r="R3212" t="str">
        <f t="shared" si="304"/>
        <v>plays</v>
      </c>
      <c r="S3212" s="10">
        <f t="shared" si="305"/>
        <v>41013.936562499999</v>
      </c>
      <c r="T3212" s="10">
        <f t="shared" si="306"/>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1"/>
        <v>1.1974347826086957</v>
      </c>
      <c r="P3213" s="6">
        <f t="shared" si="302"/>
        <v>85.531055900621112</v>
      </c>
      <c r="Q3213" t="str">
        <f t="shared" si="303"/>
        <v>theater</v>
      </c>
      <c r="R3213" t="str">
        <f t="shared" si="304"/>
        <v>plays</v>
      </c>
      <c r="S3213" s="10">
        <f t="shared" si="305"/>
        <v>41834.586574074077</v>
      </c>
      <c r="T3213" s="10">
        <f t="shared" si="306"/>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1"/>
        <v>1.2625</v>
      </c>
      <c r="P3214" s="6">
        <f t="shared" si="302"/>
        <v>53.723404255319146</v>
      </c>
      <c r="Q3214" t="str">
        <f t="shared" si="303"/>
        <v>theater</v>
      </c>
      <c r="R3214" t="str">
        <f t="shared" si="304"/>
        <v>plays</v>
      </c>
      <c r="S3214" s="10">
        <f t="shared" si="305"/>
        <v>41829.795729166668</v>
      </c>
      <c r="T3214" s="10">
        <f t="shared" si="306"/>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1"/>
        <v>1.0011666666666668</v>
      </c>
      <c r="P3215" s="6">
        <f t="shared" si="302"/>
        <v>127.80851063829788</v>
      </c>
      <c r="Q3215" t="str">
        <f t="shared" si="303"/>
        <v>theater</v>
      </c>
      <c r="R3215" t="str">
        <f t="shared" si="304"/>
        <v>plays</v>
      </c>
      <c r="S3215" s="10">
        <f t="shared" si="305"/>
        <v>42171.763414351852</v>
      </c>
      <c r="T3215" s="10">
        <f t="shared" si="306"/>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1"/>
        <v>1.0213333333333334</v>
      </c>
      <c r="P3216" s="6">
        <f t="shared" si="302"/>
        <v>106.57391304347826</v>
      </c>
      <c r="Q3216" t="str">
        <f t="shared" si="303"/>
        <v>theater</v>
      </c>
      <c r="R3216" t="str">
        <f t="shared" si="304"/>
        <v>plays</v>
      </c>
      <c r="S3216" s="10">
        <f t="shared" si="305"/>
        <v>42337.792511574073</v>
      </c>
      <c r="T3216" s="10">
        <f t="shared" si="306"/>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1"/>
        <v>1.0035142857142858</v>
      </c>
      <c r="P3217" s="6">
        <f t="shared" si="302"/>
        <v>262.11194029850748</v>
      </c>
      <c r="Q3217" t="str">
        <f t="shared" si="303"/>
        <v>theater</v>
      </c>
      <c r="R3217" t="str">
        <f t="shared" si="304"/>
        <v>plays</v>
      </c>
      <c r="S3217" s="10">
        <f t="shared" si="305"/>
        <v>42219.665173611109</v>
      </c>
      <c r="T3217" s="10">
        <f t="shared" si="306"/>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1"/>
        <v>1.0004999999999999</v>
      </c>
      <c r="P3218" s="6">
        <f t="shared" si="302"/>
        <v>57.171428571428571</v>
      </c>
      <c r="Q3218" t="str">
        <f t="shared" si="303"/>
        <v>theater</v>
      </c>
      <c r="R3218" t="str">
        <f t="shared" si="304"/>
        <v>plays</v>
      </c>
      <c r="S3218" s="10">
        <f t="shared" si="305"/>
        <v>42165.462627314817</v>
      </c>
      <c r="T3218" s="10">
        <f t="shared" si="306"/>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1"/>
        <v>1.1602222222222223</v>
      </c>
      <c r="P3219" s="6">
        <f t="shared" si="302"/>
        <v>50.20192307692308</v>
      </c>
      <c r="Q3219" t="str">
        <f t="shared" si="303"/>
        <v>theater</v>
      </c>
      <c r="R3219" t="str">
        <f t="shared" si="304"/>
        <v>plays</v>
      </c>
      <c r="S3219" s="10">
        <f t="shared" si="305"/>
        <v>42648.546111111107</v>
      </c>
      <c r="T3219" s="10">
        <f t="shared" si="306"/>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1"/>
        <v>1.0209999999999999</v>
      </c>
      <c r="P3220" s="6">
        <f t="shared" si="302"/>
        <v>66.586956521739125</v>
      </c>
      <c r="Q3220" t="str">
        <f t="shared" si="303"/>
        <v>theater</v>
      </c>
      <c r="R3220" t="str">
        <f t="shared" si="304"/>
        <v>plays</v>
      </c>
      <c r="S3220" s="10">
        <f t="shared" si="305"/>
        <v>41971.002152777779</v>
      </c>
      <c r="T3220" s="10">
        <f t="shared" si="306"/>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1"/>
        <v>1.0011000000000001</v>
      </c>
      <c r="P3221" s="6">
        <f t="shared" si="302"/>
        <v>168.25210084033614</v>
      </c>
      <c r="Q3221" t="str">
        <f t="shared" si="303"/>
        <v>theater</v>
      </c>
      <c r="R3221" t="str">
        <f t="shared" si="304"/>
        <v>plays</v>
      </c>
      <c r="S3221" s="10">
        <f t="shared" si="305"/>
        <v>42050.983182870375</v>
      </c>
      <c r="T3221" s="10">
        <f t="shared" si="306"/>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1"/>
        <v>1.0084</v>
      </c>
      <c r="P3222" s="6">
        <f t="shared" si="302"/>
        <v>256.37288135593218</v>
      </c>
      <c r="Q3222" t="str">
        <f t="shared" si="303"/>
        <v>theater</v>
      </c>
      <c r="R3222" t="str">
        <f t="shared" si="304"/>
        <v>plays</v>
      </c>
      <c r="S3222" s="10">
        <f t="shared" si="305"/>
        <v>42772.833379629628</v>
      </c>
      <c r="T3222" s="10">
        <f t="shared" si="306"/>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1"/>
        <v>1.0342499999999999</v>
      </c>
      <c r="P3223" s="6">
        <f t="shared" si="302"/>
        <v>36.610619469026545</v>
      </c>
      <c r="Q3223" t="str">
        <f t="shared" si="303"/>
        <v>theater</v>
      </c>
      <c r="R3223" t="str">
        <f t="shared" si="304"/>
        <v>plays</v>
      </c>
      <c r="S3223" s="10">
        <f t="shared" si="305"/>
        <v>42155.696793981479</v>
      </c>
      <c r="T3223" s="10">
        <f t="shared" si="306"/>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1"/>
        <v>1.248</v>
      </c>
      <c r="P3224" s="6">
        <f t="shared" si="302"/>
        <v>37.142857142857146</v>
      </c>
      <c r="Q3224" t="str">
        <f t="shared" si="303"/>
        <v>theater</v>
      </c>
      <c r="R3224" t="str">
        <f t="shared" si="304"/>
        <v>plays</v>
      </c>
      <c r="S3224" s="10">
        <f t="shared" si="305"/>
        <v>42270.582141203704</v>
      </c>
      <c r="T3224" s="10">
        <f t="shared" si="306"/>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1"/>
        <v>1.0951612903225807</v>
      </c>
      <c r="P3225" s="6">
        <f t="shared" si="302"/>
        <v>45.878378378378379</v>
      </c>
      <c r="Q3225" t="str">
        <f t="shared" si="303"/>
        <v>theater</v>
      </c>
      <c r="R3225" t="str">
        <f t="shared" si="304"/>
        <v>plays</v>
      </c>
      <c r="S3225" s="10">
        <f t="shared" si="305"/>
        <v>42206.835370370376</v>
      </c>
      <c r="T3225" s="10">
        <f t="shared" si="306"/>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1"/>
        <v>1.0203333333333333</v>
      </c>
      <c r="P3226" s="6">
        <f t="shared" si="302"/>
        <v>141.71296296296296</v>
      </c>
      <c r="Q3226" t="str">
        <f t="shared" si="303"/>
        <v>theater</v>
      </c>
      <c r="R3226" t="str">
        <f t="shared" si="304"/>
        <v>plays</v>
      </c>
      <c r="S3226" s="10">
        <f t="shared" si="305"/>
        <v>42697.850844907407</v>
      </c>
      <c r="T3226" s="10">
        <f t="shared" si="306"/>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1"/>
        <v>1.0235000000000001</v>
      </c>
      <c r="P3227" s="6">
        <f t="shared" si="302"/>
        <v>52.487179487179489</v>
      </c>
      <c r="Q3227" t="str">
        <f t="shared" si="303"/>
        <v>theater</v>
      </c>
      <c r="R3227" t="str">
        <f t="shared" si="304"/>
        <v>plays</v>
      </c>
      <c r="S3227" s="10">
        <f t="shared" si="305"/>
        <v>42503.559467592597</v>
      </c>
      <c r="T3227" s="10">
        <f t="shared" si="306"/>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1"/>
        <v>1.0416666666666667</v>
      </c>
      <c r="P3228" s="6">
        <f t="shared" si="302"/>
        <v>59.523809523809526</v>
      </c>
      <c r="Q3228" t="str">
        <f t="shared" si="303"/>
        <v>theater</v>
      </c>
      <c r="R3228" t="str">
        <f t="shared" si="304"/>
        <v>plays</v>
      </c>
      <c r="S3228" s="10">
        <f t="shared" si="305"/>
        <v>42277.583472222221</v>
      </c>
      <c r="T3228" s="10">
        <f t="shared" si="306"/>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1"/>
        <v>1.25</v>
      </c>
      <c r="P3229" s="6">
        <f t="shared" si="302"/>
        <v>50</v>
      </c>
      <c r="Q3229" t="str">
        <f t="shared" si="303"/>
        <v>theater</v>
      </c>
      <c r="R3229" t="str">
        <f t="shared" si="304"/>
        <v>plays</v>
      </c>
      <c r="S3229" s="10">
        <f t="shared" si="305"/>
        <v>42722.882361111115</v>
      </c>
      <c r="T3229" s="10">
        <f t="shared" si="306"/>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1"/>
        <v>1.0234285714285714</v>
      </c>
      <c r="P3230" s="6">
        <f t="shared" si="302"/>
        <v>193.62162162162161</v>
      </c>
      <c r="Q3230" t="str">
        <f t="shared" si="303"/>
        <v>theater</v>
      </c>
      <c r="R3230" t="str">
        <f t="shared" si="304"/>
        <v>plays</v>
      </c>
      <c r="S3230" s="10">
        <f t="shared" si="305"/>
        <v>42323.70930555556</v>
      </c>
      <c r="T3230" s="10">
        <f t="shared" si="306"/>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1"/>
        <v>1.0786500000000001</v>
      </c>
      <c r="P3231" s="6">
        <f t="shared" si="302"/>
        <v>106.79702970297029</v>
      </c>
      <c r="Q3231" t="str">
        <f t="shared" si="303"/>
        <v>theater</v>
      </c>
      <c r="R3231" t="str">
        <f t="shared" si="304"/>
        <v>plays</v>
      </c>
      <c r="S3231" s="10">
        <f t="shared" si="305"/>
        <v>41933.291643518518</v>
      </c>
      <c r="T3231" s="10">
        <f t="shared" si="306"/>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1"/>
        <v>1.0988461538461538</v>
      </c>
      <c r="P3232" s="6">
        <f t="shared" si="302"/>
        <v>77.21621621621621</v>
      </c>
      <c r="Q3232" t="str">
        <f t="shared" si="303"/>
        <v>theater</v>
      </c>
      <c r="R3232" t="str">
        <f t="shared" si="304"/>
        <v>plays</v>
      </c>
      <c r="S3232" s="10">
        <f t="shared" si="305"/>
        <v>41898.168125000004</v>
      </c>
      <c r="T3232" s="10">
        <f t="shared" si="306"/>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1"/>
        <v>1.61</v>
      </c>
      <c r="P3233" s="6">
        <f t="shared" si="302"/>
        <v>57.5</v>
      </c>
      <c r="Q3233" t="str">
        <f t="shared" si="303"/>
        <v>theater</v>
      </c>
      <c r="R3233" t="str">
        <f t="shared" si="304"/>
        <v>plays</v>
      </c>
      <c r="S3233" s="10">
        <f t="shared" si="305"/>
        <v>42446.943831018521</v>
      </c>
      <c r="T3233" s="10">
        <f t="shared" si="306"/>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1"/>
        <v>1.3120000000000001</v>
      </c>
      <c r="P3234" s="6">
        <f t="shared" si="302"/>
        <v>50.46153846153846</v>
      </c>
      <c r="Q3234" t="str">
        <f t="shared" si="303"/>
        <v>theater</v>
      </c>
      <c r="R3234" t="str">
        <f t="shared" si="304"/>
        <v>plays</v>
      </c>
      <c r="S3234" s="10">
        <f t="shared" si="305"/>
        <v>42463.81385416667</v>
      </c>
      <c r="T3234" s="10">
        <f t="shared" si="306"/>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1"/>
        <v>1.1879999999999999</v>
      </c>
      <c r="P3235" s="6">
        <f t="shared" si="302"/>
        <v>97.377049180327873</v>
      </c>
      <c r="Q3235" t="str">
        <f t="shared" si="303"/>
        <v>theater</v>
      </c>
      <c r="R3235" t="str">
        <f t="shared" si="304"/>
        <v>plays</v>
      </c>
      <c r="S3235" s="10">
        <f t="shared" si="305"/>
        <v>42766.805034722223</v>
      </c>
      <c r="T3235" s="10">
        <f t="shared" si="306"/>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1"/>
        <v>1.0039275000000001</v>
      </c>
      <c r="P3236" s="6">
        <f t="shared" si="302"/>
        <v>34.91921739130435</v>
      </c>
      <c r="Q3236" t="str">
        <f t="shared" si="303"/>
        <v>theater</v>
      </c>
      <c r="R3236" t="str">
        <f t="shared" si="304"/>
        <v>plays</v>
      </c>
      <c r="S3236" s="10">
        <f t="shared" si="305"/>
        <v>42734.789444444439</v>
      </c>
      <c r="T3236" s="10">
        <f t="shared" si="306"/>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1"/>
        <v>1.0320666666666667</v>
      </c>
      <c r="P3237" s="6">
        <f t="shared" si="302"/>
        <v>85.530386740331494</v>
      </c>
      <c r="Q3237" t="str">
        <f t="shared" si="303"/>
        <v>theater</v>
      </c>
      <c r="R3237" t="str">
        <f t="shared" si="304"/>
        <v>plays</v>
      </c>
      <c r="S3237" s="10">
        <f t="shared" si="305"/>
        <v>42522.347812499997</v>
      </c>
      <c r="T3237" s="10">
        <f t="shared" si="306"/>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1"/>
        <v>1.006</v>
      </c>
      <c r="P3238" s="6">
        <f t="shared" si="302"/>
        <v>182.90909090909091</v>
      </c>
      <c r="Q3238" t="str">
        <f t="shared" si="303"/>
        <v>theater</v>
      </c>
      <c r="R3238" t="str">
        <f t="shared" si="304"/>
        <v>plays</v>
      </c>
      <c r="S3238" s="10">
        <f t="shared" si="305"/>
        <v>42702.917048611111</v>
      </c>
      <c r="T3238" s="10">
        <f t="shared" si="306"/>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1"/>
        <v>1.0078754285714286</v>
      </c>
      <c r="P3239" s="6">
        <f t="shared" si="302"/>
        <v>131.13620817843866</v>
      </c>
      <c r="Q3239" t="str">
        <f t="shared" si="303"/>
        <v>theater</v>
      </c>
      <c r="R3239" t="str">
        <f t="shared" si="304"/>
        <v>plays</v>
      </c>
      <c r="S3239" s="10">
        <f t="shared" si="305"/>
        <v>42252.474351851852</v>
      </c>
      <c r="T3239" s="10">
        <f t="shared" si="306"/>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1"/>
        <v>1.1232142857142857</v>
      </c>
      <c r="P3240" s="6">
        <f t="shared" si="302"/>
        <v>39.810126582278478</v>
      </c>
      <c r="Q3240" t="str">
        <f t="shared" si="303"/>
        <v>theater</v>
      </c>
      <c r="R3240" t="str">
        <f t="shared" si="304"/>
        <v>plays</v>
      </c>
      <c r="S3240" s="10">
        <f t="shared" si="305"/>
        <v>42156.510393518518</v>
      </c>
      <c r="T3240" s="10">
        <f t="shared" si="306"/>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1"/>
        <v>1.0591914022517912</v>
      </c>
      <c r="P3241" s="6">
        <f t="shared" si="302"/>
        <v>59.701730769230764</v>
      </c>
      <c r="Q3241" t="str">
        <f t="shared" si="303"/>
        <v>theater</v>
      </c>
      <c r="R3241" t="str">
        <f t="shared" si="304"/>
        <v>plays</v>
      </c>
      <c r="S3241" s="10">
        <f t="shared" si="305"/>
        <v>42278.089039351849</v>
      </c>
      <c r="T3241" s="10">
        <f t="shared" si="306"/>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1"/>
        <v>1.0056666666666667</v>
      </c>
      <c r="P3242" s="6">
        <f t="shared" si="302"/>
        <v>88.735294117647058</v>
      </c>
      <c r="Q3242" t="str">
        <f t="shared" si="303"/>
        <v>theater</v>
      </c>
      <c r="R3242" t="str">
        <f t="shared" si="304"/>
        <v>plays</v>
      </c>
      <c r="S3242" s="10">
        <f t="shared" si="305"/>
        <v>42754.693842592591</v>
      </c>
      <c r="T3242" s="10">
        <f t="shared" si="306"/>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1"/>
        <v>1.1530588235294117</v>
      </c>
      <c r="P3243" s="6">
        <f t="shared" si="302"/>
        <v>58.688622754491021</v>
      </c>
      <c r="Q3243" t="str">
        <f t="shared" si="303"/>
        <v>theater</v>
      </c>
      <c r="R3243" t="str">
        <f t="shared" si="304"/>
        <v>plays</v>
      </c>
      <c r="S3243" s="10">
        <f t="shared" si="305"/>
        <v>41893.324884259258</v>
      </c>
      <c r="T3243" s="10">
        <f t="shared" si="306"/>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1"/>
        <v>1.273042</v>
      </c>
      <c r="P3244" s="6">
        <f t="shared" si="302"/>
        <v>69.56513661202186</v>
      </c>
      <c r="Q3244" t="str">
        <f t="shared" si="303"/>
        <v>theater</v>
      </c>
      <c r="R3244" t="str">
        <f t="shared" si="304"/>
        <v>plays</v>
      </c>
      <c r="S3244" s="10">
        <f t="shared" si="305"/>
        <v>41871.755694444444</v>
      </c>
      <c r="T3244" s="10">
        <f t="shared" si="306"/>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1"/>
        <v>1.028375</v>
      </c>
      <c r="P3245" s="6">
        <f t="shared" si="302"/>
        <v>115.87323943661971</v>
      </c>
      <c r="Q3245" t="str">
        <f t="shared" si="303"/>
        <v>theater</v>
      </c>
      <c r="R3245" t="str">
        <f t="shared" si="304"/>
        <v>plays</v>
      </c>
      <c r="S3245" s="10">
        <f t="shared" si="305"/>
        <v>42262.096782407403</v>
      </c>
      <c r="T3245" s="10">
        <f t="shared" si="306"/>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1"/>
        <v>1.0293749999999999</v>
      </c>
      <c r="P3246" s="6">
        <f t="shared" si="302"/>
        <v>23.869565217391305</v>
      </c>
      <c r="Q3246" t="str">
        <f t="shared" si="303"/>
        <v>theater</v>
      </c>
      <c r="R3246" t="str">
        <f t="shared" si="304"/>
        <v>plays</v>
      </c>
      <c r="S3246" s="10">
        <f t="shared" si="305"/>
        <v>42675.694236111114</v>
      </c>
      <c r="T3246" s="10">
        <f t="shared" si="306"/>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1"/>
        <v>1.043047619047619</v>
      </c>
      <c r="P3247" s="6">
        <f t="shared" si="302"/>
        <v>81.125925925925927</v>
      </c>
      <c r="Q3247" t="str">
        <f t="shared" si="303"/>
        <v>theater</v>
      </c>
      <c r="R3247" t="str">
        <f t="shared" si="304"/>
        <v>plays</v>
      </c>
      <c r="S3247" s="10">
        <f t="shared" si="305"/>
        <v>42135.60020833333</v>
      </c>
      <c r="T3247" s="10">
        <f t="shared" si="306"/>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1"/>
        <v>1.1122000000000001</v>
      </c>
      <c r="P3248" s="6">
        <f t="shared" si="302"/>
        <v>57.626943005181346</v>
      </c>
      <c r="Q3248" t="str">
        <f t="shared" si="303"/>
        <v>theater</v>
      </c>
      <c r="R3248" t="str">
        <f t="shared" si="304"/>
        <v>plays</v>
      </c>
      <c r="S3248" s="10">
        <f t="shared" si="305"/>
        <v>42230.472222222219</v>
      </c>
      <c r="T3248" s="10">
        <f t="shared" si="306"/>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1"/>
        <v>1.0586</v>
      </c>
      <c r="P3249" s="6">
        <f t="shared" si="302"/>
        <v>46.429824561403507</v>
      </c>
      <c r="Q3249" t="str">
        <f t="shared" si="303"/>
        <v>theater</v>
      </c>
      <c r="R3249" t="str">
        <f t="shared" si="304"/>
        <v>plays</v>
      </c>
      <c r="S3249" s="10">
        <f t="shared" si="305"/>
        <v>42167.434166666666</v>
      </c>
      <c r="T3249" s="10">
        <f t="shared" si="306"/>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1"/>
        <v>1.0079166666666666</v>
      </c>
      <c r="P3250" s="6">
        <f t="shared" si="302"/>
        <v>60.475000000000001</v>
      </c>
      <c r="Q3250" t="str">
        <f t="shared" si="303"/>
        <v>theater</v>
      </c>
      <c r="R3250" t="str">
        <f t="shared" si="304"/>
        <v>plays</v>
      </c>
      <c r="S3250" s="10">
        <f t="shared" si="305"/>
        <v>42068.888391203705</v>
      </c>
      <c r="T3250" s="10">
        <f t="shared" si="306"/>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1"/>
        <v>1.0492727272727274</v>
      </c>
      <c r="P3251" s="6">
        <f t="shared" si="302"/>
        <v>65.579545454545453</v>
      </c>
      <c r="Q3251" t="str">
        <f t="shared" si="303"/>
        <v>theater</v>
      </c>
      <c r="R3251" t="str">
        <f t="shared" si="304"/>
        <v>plays</v>
      </c>
      <c r="S3251" s="10">
        <f t="shared" si="305"/>
        <v>42145.746689814812</v>
      </c>
      <c r="T3251" s="10">
        <f t="shared" si="306"/>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1"/>
        <v>1.01552</v>
      </c>
      <c r="P3252" s="6">
        <f t="shared" si="302"/>
        <v>119.1924882629108</v>
      </c>
      <c r="Q3252" t="str">
        <f t="shared" si="303"/>
        <v>theater</v>
      </c>
      <c r="R3252" t="str">
        <f t="shared" si="304"/>
        <v>plays</v>
      </c>
      <c r="S3252" s="10">
        <f t="shared" si="305"/>
        <v>41918.742175925923</v>
      </c>
      <c r="T3252" s="10">
        <f t="shared" si="306"/>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1"/>
        <v>1.1073333333333333</v>
      </c>
      <c r="P3253" s="6">
        <f t="shared" si="302"/>
        <v>83.05</v>
      </c>
      <c r="Q3253" t="str">
        <f t="shared" si="303"/>
        <v>theater</v>
      </c>
      <c r="R3253" t="str">
        <f t="shared" si="304"/>
        <v>plays</v>
      </c>
      <c r="S3253" s="10">
        <f t="shared" si="305"/>
        <v>42146.731087962966</v>
      </c>
      <c r="T3253" s="10">
        <f t="shared" si="306"/>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1"/>
        <v>1.2782222222222221</v>
      </c>
      <c r="P3254" s="6">
        <f t="shared" si="302"/>
        <v>57.52</v>
      </c>
      <c r="Q3254" t="str">
        <f t="shared" si="303"/>
        <v>theater</v>
      </c>
      <c r="R3254" t="str">
        <f t="shared" si="304"/>
        <v>plays</v>
      </c>
      <c r="S3254" s="10">
        <f t="shared" si="305"/>
        <v>42590.472685185188</v>
      </c>
      <c r="T3254" s="10">
        <f t="shared" si="306"/>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1"/>
        <v>1.0182500000000001</v>
      </c>
      <c r="P3255" s="6">
        <f t="shared" si="302"/>
        <v>177.08695652173913</v>
      </c>
      <c r="Q3255" t="str">
        <f t="shared" si="303"/>
        <v>theater</v>
      </c>
      <c r="R3255" t="str">
        <f t="shared" si="304"/>
        <v>plays</v>
      </c>
      <c r="S3255" s="10">
        <f t="shared" si="305"/>
        <v>42602.576712962968</v>
      </c>
      <c r="T3255" s="10">
        <f t="shared" si="306"/>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1"/>
        <v>1.012576923076923</v>
      </c>
      <c r="P3256" s="6">
        <f t="shared" si="302"/>
        <v>70.771505376344081</v>
      </c>
      <c r="Q3256" t="str">
        <f t="shared" si="303"/>
        <v>theater</v>
      </c>
      <c r="R3256" t="str">
        <f t="shared" si="304"/>
        <v>plays</v>
      </c>
      <c r="S3256" s="10">
        <f t="shared" si="305"/>
        <v>42059.085752314815</v>
      </c>
      <c r="T3256" s="10">
        <f t="shared" si="306"/>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1"/>
        <v>1.75</v>
      </c>
      <c r="P3257" s="6">
        <f t="shared" si="302"/>
        <v>29.166666666666668</v>
      </c>
      <c r="Q3257" t="str">
        <f t="shared" si="303"/>
        <v>theater</v>
      </c>
      <c r="R3257" t="str">
        <f t="shared" si="304"/>
        <v>plays</v>
      </c>
      <c r="S3257" s="10">
        <f t="shared" si="305"/>
        <v>41889.768229166664</v>
      </c>
      <c r="T3257" s="10">
        <f t="shared" si="306"/>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1"/>
        <v>1.2806</v>
      </c>
      <c r="P3258" s="6">
        <f t="shared" si="302"/>
        <v>72.76136363636364</v>
      </c>
      <c r="Q3258" t="str">
        <f t="shared" si="303"/>
        <v>theater</v>
      </c>
      <c r="R3258" t="str">
        <f t="shared" si="304"/>
        <v>plays</v>
      </c>
      <c r="S3258" s="10">
        <f t="shared" si="305"/>
        <v>42144.573807870373</v>
      </c>
      <c r="T3258" s="10">
        <f t="shared" si="306"/>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1"/>
        <v>1.0629949999999999</v>
      </c>
      <c r="P3259" s="6">
        <f t="shared" si="302"/>
        <v>51.853414634146333</v>
      </c>
      <c r="Q3259" t="str">
        <f t="shared" si="303"/>
        <v>theater</v>
      </c>
      <c r="R3259" t="str">
        <f t="shared" si="304"/>
        <v>plays</v>
      </c>
      <c r="S3259" s="10">
        <f t="shared" si="305"/>
        <v>42758.559629629628</v>
      </c>
      <c r="T3259" s="10">
        <f t="shared" si="306"/>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1"/>
        <v>1.052142857142857</v>
      </c>
      <c r="P3260" s="6">
        <f t="shared" si="302"/>
        <v>98.2</v>
      </c>
      <c r="Q3260" t="str">
        <f t="shared" si="303"/>
        <v>theater</v>
      </c>
      <c r="R3260" t="str">
        <f t="shared" si="304"/>
        <v>plays</v>
      </c>
      <c r="S3260" s="10">
        <f t="shared" si="305"/>
        <v>41982.887280092589</v>
      </c>
      <c r="T3260" s="10">
        <f t="shared" si="306"/>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1"/>
        <v>1.0616782608695652</v>
      </c>
      <c r="P3261" s="6">
        <f t="shared" si="302"/>
        <v>251.7381443298969</v>
      </c>
      <c r="Q3261" t="str">
        <f t="shared" si="303"/>
        <v>theater</v>
      </c>
      <c r="R3261" t="str">
        <f t="shared" si="304"/>
        <v>plays</v>
      </c>
      <c r="S3261" s="10">
        <f t="shared" si="305"/>
        <v>42614.760937500003</v>
      </c>
      <c r="T3261" s="10">
        <f t="shared" si="306"/>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1"/>
        <v>1.0924</v>
      </c>
      <c r="P3262" s="6">
        <f t="shared" si="302"/>
        <v>74.821917808219183</v>
      </c>
      <c r="Q3262" t="str">
        <f t="shared" si="303"/>
        <v>theater</v>
      </c>
      <c r="R3262" t="str">
        <f t="shared" si="304"/>
        <v>plays</v>
      </c>
      <c r="S3262" s="10">
        <f t="shared" si="305"/>
        <v>42303.672662037032</v>
      </c>
      <c r="T3262" s="10">
        <f t="shared" si="306"/>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1"/>
        <v>1.0045454545454546</v>
      </c>
      <c r="P3263" s="6">
        <f t="shared" si="302"/>
        <v>67.65306122448979</v>
      </c>
      <c r="Q3263" t="str">
        <f t="shared" si="303"/>
        <v>theater</v>
      </c>
      <c r="R3263" t="str">
        <f t="shared" si="304"/>
        <v>plays</v>
      </c>
      <c r="S3263" s="10">
        <f t="shared" si="305"/>
        <v>42171.725416666668</v>
      </c>
      <c r="T3263" s="10">
        <f t="shared" si="306"/>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1"/>
        <v>1.0304098360655738</v>
      </c>
      <c r="P3264" s="6">
        <f t="shared" si="302"/>
        <v>93.81343283582089</v>
      </c>
      <c r="Q3264" t="str">
        <f t="shared" si="303"/>
        <v>theater</v>
      </c>
      <c r="R3264" t="str">
        <f t="shared" si="304"/>
        <v>plays</v>
      </c>
      <c r="S3264" s="10">
        <f t="shared" si="305"/>
        <v>41964.315532407403</v>
      </c>
      <c r="T3264" s="10">
        <f t="shared" si="306"/>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1"/>
        <v>1.121664</v>
      </c>
      <c r="P3265" s="6">
        <f t="shared" si="302"/>
        <v>41.237647058823526</v>
      </c>
      <c r="Q3265" t="str">
        <f t="shared" si="303"/>
        <v>theater</v>
      </c>
      <c r="R3265" t="str">
        <f t="shared" si="304"/>
        <v>plays</v>
      </c>
      <c r="S3265" s="10">
        <f t="shared" si="305"/>
        <v>42284.516064814816</v>
      </c>
      <c r="T3265" s="10">
        <f t="shared" si="306"/>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1"/>
        <v>1.03</v>
      </c>
      <c r="P3266" s="6">
        <f t="shared" si="302"/>
        <v>52.551020408163268</v>
      </c>
      <c r="Q3266" t="str">
        <f t="shared" si="303"/>
        <v>theater</v>
      </c>
      <c r="R3266" t="str">
        <f t="shared" si="304"/>
        <v>plays</v>
      </c>
      <c r="S3266" s="10">
        <f t="shared" si="305"/>
        <v>42016.800208333334</v>
      </c>
      <c r="T3266" s="10">
        <f t="shared" si="306"/>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7">E3267/D3267</f>
        <v>1.64</v>
      </c>
      <c r="P3267" s="6">
        <f t="shared" ref="P3267:P3330" si="308">IFERROR(E3267/L3267,0)</f>
        <v>70.285714285714292</v>
      </c>
      <c r="Q3267" t="str">
        <f t="shared" ref="Q3267:Q3330" si="309">LEFT(N3267,SEARCH("/",N3267)-1)</f>
        <v>theater</v>
      </c>
      <c r="R3267" t="str">
        <f t="shared" ref="R3267:R3330" si="310">RIGHT(N3267,LEN(N3267)-SEARCH("/",N3267))</f>
        <v>plays</v>
      </c>
      <c r="S3267" s="10">
        <f t="shared" ref="S3267:S3330" si="311">(((J3267/60)/60)/24+DATE(1970,1,1))</f>
        <v>42311.711979166663</v>
      </c>
      <c r="T3267" s="10">
        <f t="shared" ref="T3267:T3330" si="312">(((I3267/60)/60)/24+DATE(1970,1,1))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7"/>
        <v>1.3128333333333333</v>
      </c>
      <c r="P3268" s="6">
        <f t="shared" si="308"/>
        <v>48.325153374233132</v>
      </c>
      <c r="Q3268" t="str">
        <f t="shared" si="309"/>
        <v>theater</v>
      </c>
      <c r="R3268" t="str">
        <f t="shared" si="310"/>
        <v>plays</v>
      </c>
      <c r="S3268" s="10">
        <f t="shared" si="311"/>
        <v>42136.536134259266</v>
      </c>
      <c r="T3268" s="10">
        <f t="shared" si="312"/>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7"/>
        <v>1.0209999999999999</v>
      </c>
      <c r="P3269" s="6">
        <f t="shared" si="308"/>
        <v>53.177083333333336</v>
      </c>
      <c r="Q3269" t="str">
        <f t="shared" si="309"/>
        <v>theater</v>
      </c>
      <c r="R3269" t="str">
        <f t="shared" si="310"/>
        <v>plays</v>
      </c>
      <c r="S3269" s="10">
        <f t="shared" si="311"/>
        <v>42172.757638888885</v>
      </c>
      <c r="T3269" s="10">
        <f t="shared" si="312"/>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7"/>
        <v>1.28</v>
      </c>
      <c r="P3270" s="6">
        <f t="shared" si="308"/>
        <v>60.952380952380949</v>
      </c>
      <c r="Q3270" t="str">
        <f t="shared" si="309"/>
        <v>theater</v>
      </c>
      <c r="R3270" t="str">
        <f t="shared" si="310"/>
        <v>plays</v>
      </c>
      <c r="S3270" s="10">
        <f t="shared" si="311"/>
        <v>42590.90425925926</v>
      </c>
      <c r="T3270" s="10">
        <f t="shared" si="312"/>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7"/>
        <v>1.0149999999999999</v>
      </c>
      <c r="P3271" s="6">
        <f t="shared" si="308"/>
        <v>116</v>
      </c>
      <c r="Q3271" t="str">
        <f t="shared" si="309"/>
        <v>theater</v>
      </c>
      <c r="R3271" t="str">
        <f t="shared" si="310"/>
        <v>plays</v>
      </c>
      <c r="S3271" s="10">
        <f t="shared" si="311"/>
        <v>42137.395798611105</v>
      </c>
      <c r="T3271" s="10">
        <f t="shared" si="312"/>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7"/>
        <v>1.0166666666666666</v>
      </c>
      <c r="P3272" s="6">
        <f t="shared" si="308"/>
        <v>61</v>
      </c>
      <c r="Q3272" t="str">
        <f t="shared" si="309"/>
        <v>theater</v>
      </c>
      <c r="R3272" t="str">
        <f t="shared" si="310"/>
        <v>plays</v>
      </c>
      <c r="S3272" s="10">
        <f t="shared" si="311"/>
        <v>42167.533159722225</v>
      </c>
      <c r="T3272" s="10">
        <f t="shared" si="312"/>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7"/>
        <v>1.3</v>
      </c>
      <c r="P3273" s="6">
        <f t="shared" si="308"/>
        <v>38.235294117647058</v>
      </c>
      <c r="Q3273" t="str">
        <f t="shared" si="309"/>
        <v>theater</v>
      </c>
      <c r="R3273" t="str">
        <f t="shared" si="310"/>
        <v>plays</v>
      </c>
      <c r="S3273" s="10">
        <f t="shared" si="311"/>
        <v>41915.437210648146</v>
      </c>
      <c r="T3273" s="10">
        <f t="shared" si="312"/>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7"/>
        <v>1.5443</v>
      </c>
      <c r="P3274" s="6">
        <f t="shared" si="308"/>
        <v>106.50344827586207</v>
      </c>
      <c r="Q3274" t="str">
        <f t="shared" si="309"/>
        <v>theater</v>
      </c>
      <c r="R3274" t="str">
        <f t="shared" si="310"/>
        <v>plays</v>
      </c>
      <c r="S3274" s="10">
        <f t="shared" si="311"/>
        <v>42284.500104166669</v>
      </c>
      <c r="T3274" s="10">
        <f t="shared" si="312"/>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7"/>
        <v>1.0740000000000001</v>
      </c>
      <c r="P3275" s="6">
        <f t="shared" si="308"/>
        <v>204.57142857142858</v>
      </c>
      <c r="Q3275" t="str">
        <f t="shared" si="309"/>
        <v>theater</v>
      </c>
      <c r="R3275" t="str">
        <f t="shared" si="310"/>
        <v>plays</v>
      </c>
      <c r="S3275" s="10">
        <f t="shared" si="311"/>
        <v>42611.801412037035</v>
      </c>
      <c r="T3275" s="10">
        <f t="shared" si="312"/>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7"/>
        <v>1.0132258064516129</v>
      </c>
      <c r="P3276" s="6">
        <f t="shared" si="308"/>
        <v>54.912587412587413</v>
      </c>
      <c r="Q3276" t="str">
        <f t="shared" si="309"/>
        <v>theater</v>
      </c>
      <c r="R3276" t="str">
        <f t="shared" si="310"/>
        <v>plays</v>
      </c>
      <c r="S3276" s="10">
        <f t="shared" si="311"/>
        <v>42400.704537037032</v>
      </c>
      <c r="T3276" s="10">
        <f t="shared" si="312"/>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7"/>
        <v>1.0027777777777778</v>
      </c>
      <c r="P3277" s="6">
        <f t="shared" si="308"/>
        <v>150.41666666666666</v>
      </c>
      <c r="Q3277" t="str">
        <f t="shared" si="309"/>
        <v>theater</v>
      </c>
      <c r="R3277" t="str">
        <f t="shared" si="310"/>
        <v>plays</v>
      </c>
      <c r="S3277" s="10">
        <f t="shared" si="311"/>
        <v>42017.88045138889</v>
      </c>
      <c r="T3277" s="10">
        <f t="shared" si="312"/>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7"/>
        <v>1.1684444444444444</v>
      </c>
      <c r="P3278" s="6">
        <f t="shared" si="308"/>
        <v>52.58</v>
      </c>
      <c r="Q3278" t="str">
        <f t="shared" si="309"/>
        <v>theater</v>
      </c>
      <c r="R3278" t="str">
        <f t="shared" si="310"/>
        <v>plays</v>
      </c>
      <c r="S3278" s="10">
        <f t="shared" si="311"/>
        <v>42426.949988425928</v>
      </c>
      <c r="T3278" s="10">
        <f t="shared" si="312"/>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7"/>
        <v>1.0860000000000001</v>
      </c>
      <c r="P3279" s="6">
        <f t="shared" si="308"/>
        <v>54.3</v>
      </c>
      <c r="Q3279" t="str">
        <f t="shared" si="309"/>
        <v>theater</v>
      </c>
      <c r="R3279" t="str">
        <f t="shared" si="310"/>
        <v>plays</v>
      </c>
      <c r="S3279" s="10">
        <f t="shared" si="311"/>
        <v>41931.682939814818</v>
      </c>
      <c r="T3279" s="10">
        <f t="shared" si="312"/>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7"/>
        <v>1.034</v>
      </c>
      <c r="P3280" s="6">
        <f t="shared" si="308"/>
        <v>76.029411764705884</v>
      </c>
      <c r="Q3280" t="str">
        <f t="shared" si="309"/>
        <v>theater</v>
      </c>
      <c r="R3280" t="str">
        <f t="shared" si="310"/>
        <v>plays</v>
      </c>
      <c r="S3280" s="10">
        <f t="shared" si="311"/>
        <v>42124.848414351851</v>
      </c>
      <c r="T3280" s="10">
        <f t="shared" si="312"/>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7"/>
        <v>1.1427586206896552</v>
      </c>
      <c r="P3281" s="6">
        <f t="shared" si="308"/>
        <v>105.2063492063492</v>
      </c>
      <c r="Q3281" t="str">
        <f t="shared" si="309"/>
        <v>theater</v>
      </c>
      <c r="R3281" t="str">
        <f t="shared" si="310"/>
        <v>plays</v>
      </c>
      <c r="S3281" s="10">
        <f t="shared" si="311"/>
        <v>42431.102534722217</v>
      </c>
      <c r="T3281" s="10">
        <f t="shared" si="312"/>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7"/>
        <v>1.03</v>
      </c>
      <c r="P3282" s="6">
        <f t="shared" si="308"/>
        <v>68.666666666666671</v>
      </c>
      <c r="Q3282" t="str">
        <f t="shared" si="309"/>
        <v>theater</v>
      </c>
      <c r="R3282" t="str">
        <f t="shared" si="310"/>
        <v>plays</v>
      </c>
      <c r="S3282" s="10">
        <f t="shared" si="311"/>
        <v>42121.756921296299</v>
      </c>
      <c r="T3282" s="10">
        <f t="shared" si="312"/>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7"/>
        <v>1.216</v>
      </c>
      <c r="P3283" s="6">
        <f t="shared" si="308"/>
        <v>129.36170212765958</v>
      </c>
      <c r="Q3283" t="str">
        <f t="shared" si="309"/>
        <v>theater</v>
      </c>
      <c r="R3283" t="str">
        <f t="shared" si="310"/>
        <v>plays</v>
      </c>
      <c r="S3283" s="10">
        <f t="shared" si="311"/>
        <v>42219.019733796296</v>
      </c>
      <c r="T3283" s="10">
        <f t="shared" si="312"/>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7"/>
        <v>1.026467741935484</v>
      </c>
      <c r="P3284" s="6">
        <f t="shared" si="308"/>
        <v>134.26371308016877</v>
      </c>
      <c r="Q3284" t="str">
        <f t="shared" si="309"/>
        <v>theater</v>
      </c>
      <c r="R3284" t="str">
        <f t="shared" si="310"/>
        <v>plays</v>
      </c>
      <c r="S3284" s="10">
        <f t="shared" si="311"/>
        <v>42445.19430555556</v>
      </c>
      <c r="T3284" s="10">
        <f t="shared" si="312"/>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7"/>
        <v>1.0475000000000001</v>
      </c>
      <c r="P3285" s="6">
        <f t="shared" si="308"/>
        <v>17.829787234042552</v>
      </c>
      <c r="Q3285" t="str">
        <f t="shared" si="309"/>
        <v>theater</v>
      </c>
      <c r="R3285" t="str">
        <f t="shared" si="310"/>
        <v>plays</v>
      </c>
      <c r="S3285" s="10">
        <f t="shared" si="311"/>
        <v>42379.74418981481</v>
      </c>
      <c r="T3285" s="10">
        <f t="shared" si="312"/>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7"/>
        <v>1.016</v>
      </c>
      <c r="P3286" s="6">
        <f t="shared" si="308"/>
        <v>203.2</v>
      </c>
      <c r="Q3286" t="str">
        <f t="shared" si="309"/>
        <v>theater</v>
      </c>
      <c r="R3286" t="str">
        <f t="shared" si="310"/>
        <v>plays</v>
      </c>
      <c r="S3286" s="10">
        <f t="shared" si="311"/>
        <v>42380.884872685187</v>
      </c>
      <c r="T3286" s="10">
        <f t="shared" si="312"/>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7"/>
        <v>1.1210242048409682</v>
      </c>
      <c r="P3287" s="6">
        <f t="shared" si="308"/>
        <v>69.18518518518519</v>
      </c>
      <c r="Q3287" t="str">
        <f t="shared" si="309"/>
        <v>theater</v>
      </c>
      <c r="R3287" t="str">
        <f t="shared" si="310"/>
        <v>plays</v>
      </c>
      <c r="S3287" s="10">
        <f t="shared" si="311"/>
        <v>42762.942430555559</v>
      </c>
      <c r="T3287" s="10">
        <f t="shared" si="312"/>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7"/>
        <v>1.0176666666666667</v>
      </c>
      <c r="P3288" s="6">
        <f t="shared" si="308"/>
        <v>125.12295081967213</v>
      </c>
      <c r="Q3288" t="str">
        <f t="shared" si="309"/>
        <v>theater</v>
      </c>
      <c r="R3288" t="str">
        <f t="shared" si="310"/>
        <v>plays</v>
      </c>
      <c r="S3288" s="10">
        <f t="shared" si="311"/>
        <v>42567.840069444443</v>
      </c>
      <c r="T3288" s="10">
        <f t="shared" si="312"/>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7"/>
        <v>1</v>
      </c>
      <c r="P3289" s="6">
        <f t="shared" si="308"/>
        <v>73.529411764705884</v>
      </c>
      <c r="Q3289" t="str">
        <f t="shared" si="309"/>
        <v>theater</v>
      </c>
      <c r="R3289" t="str">
        <f t="shared" si="310"/>
        <v>plays</v>
      </c>
      <c r="S3289" s="10">
        <f t="shared" si="311"/>
        <v>42311.750324074077</v>
      </c>
      <c r="T3289" s="10">
        <f t="shared" si="312"/>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7"/>
        <v>1.0026489999999999</v>
      </c>
      <c r="P3290" s="6">
        <f t="shared" si="308"/>
        <v>48.437149758454105</v>
      </c>
      <c r="Q3290" t="str">
        <f t="shared" si="309"/>
        <v>theater</v>
      </c>
      <c r="R3290" t="str">
        <f t="shared" si="310"/>
        <v>plays</v>
      </c>
      <c r="S3290" s="10">
        <f t="shared" si="311"/>
        <v>42505.774479166663</v>
      </c>
      <c r="T3290" s="10">
        <f t="shared" si="312"/>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7"/>
        <v>1.3304200000000002</v>
      </c>
      <c r="P3291" s="6">
        <f t="shared" si="308"/>
        <v>26.608400000000003</v>
      </c>
      <c r="Q3291" t="str">
        <f t="shared" si="309"/>
        <v>theater</v>
      </c>
      <c r="R3291" t="str">
        <f t="shared" si="310"/>
        <v>plays</v>
      </c>
      <c r="S3291" s="10">
        <f t="shared" si="311"/>
        <v>42758.368078703701</v>
      </c>
      <c r="T3291" s="10">
        <f t="shared" si="312"/>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7"/>
        <v>1.212</v>
      </c>
      <c r="P3292" s="6">
        <f t="shared" si="308"/>
        <v>33.666666666666664</v>
      </c>
      <c r="Q3292" t="str">
        <f t="shared" si="309"/>
        <v>theater</v>
      </c>
      <c r="R3292" t="str">
        <f t="shared" si="310"/>
        <v>plays</v>
      </c>
      <c r="S3292" s="10">
        <f t="shared" si="311"/>
        <v>42775.51494212963</v>
      </c>
      <c r="T3292" s="10">
        <f t="shared" si="312"/>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7"/>
        <v>1.1399999999999999</v>
      </c>
      <c r="P3293" s="6">
        <f t="shared" si="308"/>
        <v>40.714285714285715</v>
      </c>
      <c r="Q3293" t="str">
        <f t="shared" si="309"/>
        <v>theater</v>
      </c>
      <c r="R3293" t="str">
        <f t="shared" si="310"/>
        <v>plays</v>
      </c>
      <c r="S3293" s="10">
        <f t="shared" si="311"/>
        <v>42232.702546296292</v>
      </c>
      <c r="T3293" s="10">
        <f t="shared" si="312"/>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7"/>
        <v>2.8613861386138613</v>
      </c>
      <c r="P3294" s="6">
        <f t="shared" si="308"/>
        <v>19.266666666666666</v>
      </c>
      <c r="Q3294" t="str">
        <f t="shared" si="309"/>
        <v>theater</v>
      </c>
      <c r="R3294" t="str">
        <f t="shared" si="310"/>
        <v>plays</v>
      </c>
      <c r="S3294" s="10">
        <f t="shared" si="311"/>
        <v>42282.770231481481</v>
      </c>
      <c r="T3294" s="10">
        <f t="shared" si="312"/>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7"/>
        <v>1.7044444444444444</v>
      </c>
      <c r="P3295" s="6">
        <f t="shared" si="308"/>
        <v>84.285714285714292</v>
      </c>
      <c r="Q3295" t="str">
        <f t="shared" si="309"/>
        <v>theater</v>
      </c>
      <c r="R3295" t="str">
        <f t="shared" si="310"/>
        <v>plays</v>
      </c>
      <c r="S3295" s="10">
        <f t="shared" si="311"/>
        <v>42768.425370370373</v>
      </c>
      <c r="T3295" s="10">
        <f t="shared" si="312"/>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7"/>
        <v>1.1833333333333333</v>
      </c>
      <c r="P3296" s="6">
        <f t="shared" si="308"/>
        <v>29.583333333333332</v>
      </c>
      <c r="Q3296" t="str">
        <f t="shared" si="309"/>
        <v>theater</v>
      </c>
      <c r="R3296" t="str">
        <f t="shared" si="310"/>
        <v>plays</v>
      </c>
      <c r="S3296" s="10">
        <f t="shared" si="311"/>
        <v>42141.541134259256</v>
      </c>
      <c r="T3296" s="10">
        <f t="shared" si="312"/>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7"/>
        <v>1.0285857142857142</v>
      </c>
      <c r="P3297" s="6">
        <f t="shared" si="308"/>
        <v>26.667037037037037</v>
      </c>
      <c r="Q3297" t="str">
        <f t="shared" si="309"/>
        <v>theater</v>
      </c>
      <c r="R3297" t="str">
        <f t="shared" si="310"/>
        <v>plays</v>
      </c>
      <c r="S3297" s="10">
        <f t="shared" si="311"/>
        <v>42609.442465277782</v>
      </c>
      <c r="T3297" s="10">
        <f t="shared" si="312"/>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7"/>
        <v>1.4406666666666668</v>
      </c>
      <c r="P3298" s="6">
        <f t="shared" si="308"/>
        <v>45.978723404255319</v>
      </c>
      <c r="Q3298" t="str">
        <f t="shared" si="309"/>
        <v>theater</v>
      </c>
      <c r="R3298" t="str">
        <f t="shared" si="310"/>
        <v>plays</v>
      </c>
      <c r="S3298" s="10">
        <f t="shared" si="311"/>
        <v>42309.756620370375</v>
      </c>
      <c r="T3298" s="10">
        <f t="shared" si="312"/>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7"/>
        <v>1.0007272727272727</v>
      </c>
      <c r="P3299" s="6">
        <f t="shared" si="308"/>
        <v>125.09090909090909</v>
      </c>
      <c r="Q3299" t="str">
        <f t="shared" si="309"/>
        <v>theater</v>
      </c>
      <c r="R3299" t="str">
        <f t="shared" si="310"/>
        <v>plays</v>
      </c>
      <c r="S3299" s="10">
        <f t="shared" si="311"/>
        <v>42193.771481481483</v>
      </c>
      <c r="T3299" s="10">
        <f t="shared" si="312"/>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7"/>
        <v>1.0173000000000001</v>
      </c>
      <c r="P3300" s="6">
        <f t="shared" si="308"/>
        <v>141.29166666666666</v>
      </c>
      <c r="Q3300" t="str">
        <f t="shared" si="309"/>
        <v>theater</v>
      </c>
      <c r="R3300" t="str">
        <f t="shared" si="310"/>
        <v>plays</v>
      </c>
      <c r="S3300" s="10">
        <f t="shared" si="311"/>
        <v>42239.957962962959</v>
      </c>
      <c r="T3300" s="10">
        <f t="shared" si="312"/>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7"/>
        <v>1.1619999999999999</v>
      </c>
      <c r="P3301" s="6">
        <f t="shared" si="308"/>
        <v>55.333333333333336</v>
      </c>
      <c r="Q3301" t="str">
        <f t="shared" si="309"/>
        <v>theater</v>
      </c>
      <c r="R3301" t="str">
        <f t="shared" si="310"/>
        <v>plays</v>
      </c>
      <c r="S3301" s="10">
        <f t="shared" si="311"/>
        <v>42261.917395833334</v>
      </c>
      <c r="T3301" s="10">
        <f t="shared" si="312"/>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7"/>
        <v>1.3616666666666666</v>
      </c>
      <c r="P3302" s="6">
        <f t="shared" si="308"/>
        <v>46.420454545454547</v>
      </c>
      <c r="Q3302" t="str">
        <f t="shared" si="309"/>
        <v>theater</v>
      </c>
      <c r="R3302" t="str">
        <f t="shared" si="310"/>
        <v>plays</v>
      </c>
      <c r="S3302" s="10">
        <f t="shared" si="311"/>
        <v>42102.743773148148</v>
      </c>
      <c r="T3302" s="10">
        <f t="shared" si="312"/>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7"/>
        <v>1.3346666666666667</v>
      </c>
      <c r="P3303" s="6">
        <f t="shared" si="308"/>
        <v>57.2</v>
      </c>
      <c r="Q3303" t="str">
        <f t="shared" si="309"/>
        <v>theater</v>
      </c>
      <c r="R3303" t="str">
        <f t="shared" si="310"/>
        <v>plays</v>
      </c>
      <c r="S3303" s="10">
        <f t="shared" si="311"/>
        <v>42538.73583333334</v>
      </c>
      <c r="T3303" s="10">
        <f t="shared" si="312"/>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7"/>
        <v>1.0339285714285715</v>
      </c>
      <c r="P3304" s="6">
        <f t="shared" si="308"/>
        <v>173.7</v>
      </c>
      <c r="Q3304" t="str">
        <f t="shared" si="309"/>
        <v>theater</v>
      </c>
      <c r="R3304" t="str">
        <f t="shared" si="310"/>
        <v>plays</v>
      </c>
      <c r="S3304" s="10">
        <f t="shared" si="311"/>
        <v>42681.35157407407</v>
      </c>
      <c r="T3304" s="10">
        <f t="shared" si="312"/>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7"/>
        <v>1.1588888888888889</v>
      </c>
      <c r="P3305" s="6">
        <f t="shared" si="308"/>
        <v>59.6</v>
      </c>
      <c r="Q3305" t="str">
        <f t="shared" si="309"/>
        <v>theater</v>
      </c>
      <c r="R3305" t="str">
        <f t="shared" si="310"/>
        <v>plays</v>
      </c>
      <c r="S3305" s="10">
        <f t="shared" si="311"/>
        <v>42056.65143518518</v>
      </c>
      <c r="T3305" s="10">
        <f t="shared" si="312"/>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7"/>
        <v>1.0451666666666666</v>
      </c>
      <c r="P3306" s="6">
        <f t="shared" si="308"/>
        <v>89.585714285714289</v>
      </c>
      <c r="Q3306" t="str">
        <f t="shared" si="309"/>
        <v>theater</v>
      </c>
      <c r="R3306" t="str">
        <f t="shared" si="310"/>
        <v>plays</v>
      </c>
      <c r="S3306" s="10">
        <f t="shared" si="311"/>
        <v>42696.624444444446</v>
      </c>
      <c r="T3306" s="10">
        <f t="shared" si="312"/>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7"/>
        <v>1.0202500000000001</v>
      </c>
      <c r="P3307" s="6">
        <f t="shared" si="308"/>
        <v>204.05</v>
      </c>
      <c r="Q3307" t="str">
        <f t="shared" si="309"/>
        <v>theater</v>
      </c>
      <c r="R3307" t="str">
        <f t="shared" si="310"/>
        <v>plays</v>
      </c>
      <c r="S3307" s="10">
        <f t="shared" si="311"/>
        <v>42186.855879629627</v>
      </c>
      <c r="T3307" s="10">
        <f t="shared" si="312"/>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7"/>
        <v>1.7533333333333334</v>
      </c>
      <c r="P3308" s="6">
        <f t="shared" si="308"/>
        <v>48.703703703703702</v>
      </c>
      <c r="Q3308" t="str">
        <f t="shared" si="309"/>
        <v>theater</v>
      </c>
      <c r="R3308" t="str">
        <f t="shared" si="310"/>
        <v>plays</v>
      </c>
      <c r="S3308" s="10">
        <f t="shared" si="311"/>
        <v>42493.219236111108</v>
      </c>
      <c r="T3308" s="10">
        <f t="shared" si="312"/>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7"/>
        <v>1.0668</v>
      </c>
      <c r="P3309" s="6">
        <f t="shared" si="308"/>
        <v>53.339999999999996</v>
      </c>
      <c r="Q3309" t="str">
        <f t="shared" si="309"/>
        <v>theater</v>
      </c>
      <c r="R3309" t="str">
        <f t="shared" si="310"/>
        <v>plays</v>
      </c>
      <c r="S3309" s="10">
        <f t="shared" si="311"/>
        <v>42475.057164351849</v>
      </c>
      <c r="T3309" s="10">
        <f t="shared" si="312"/>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7"/>
        <v>1.2228571428571429</v>
      </c>
      <c r="P3310" s="6">
        <f t="shared" si="308"/>
        <v>75.087719298245617</v>
      </c>
      <c r="Q3310" t="str">
        <f t="shared" si="309"/>
        <v>theater</v>
      </c>
      <c r="R3310" t="str">
        <f t="shared" si="310"/>
        <v>plays</v>
      </c>
      <c r="S3310" s="10">
        <f t="shared" si="311"/>
        <v>42452.876909722225</v>
      </c>
      <c r="T3310" s="10">
        <f t="shared" si="312"/>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7"/>
        <v>1.5942857142857143</v>
      </c>
      <c r="P3311" s="6">
        <f t="shared" si="308"/>
        <v>18</v>
      </c>
      <c r="Q3311" t="str">
        <f t="shared" si="309"/>
        <v>theater</v>
      </c>
      <c r="R3311" t="str">
        <f t="shared" si="310"/>
        <v>plays</v>
      </c>
      <c r="S3311" s="10">
        <f t="shared" si="311"/>
        <v>42628.650208333333</v>
      </c>
      <c r="T3311" s="10">
        <f t="shared" si="312"/>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7"/>
        <v>1.0007692307692309</v>
      </c>
      <c r="P3312" s="6">
        <f t="shared" si="308"/>
        <v>209.83870967741936</v>
      </c>
      <c r="Q3312" t="str">
        <f t="shared" si="309"/>
        <v>theater</v>
      </c>
      <c r="R3312" t="str">
        <f t="shared" si="310"/>
        <v>plays</v>
      </c>
      <c r="S3312" s="10">
        <f t="shared" si="311"/>
        <v>42253.928530092591</v>
      </c>
      <c r="T3312" s="10">
        <f t="shared" si="312"/>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7"/>
        <v>1.0984</v>
      </c>
      <c r="P3313" s="6">
        <f t="shared" si="308"/>
        <v>61.022222222222226</v>
      </c>
      <c r="Q3313" t="str">
        <f t="shared" si="309"/>
        <v>theater</v>
      </c>
      <c r="R3313" t="str">
        <f t="shared" si="310"/>
        <v>plays</v>
      </c>
      <c r="S3313" s="10">
        <f t="shared" si="311"/>
        <v>42264.29178240741</v>
      </c>
      <c r="T3313" s="10">
        <f t="shared" si="312"/>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7"/>
        <v>1.0004</v>
      </c>
      <c r="P3314" s="6">
        <f t="shared" si="308"/>
        <v>61</v>
      </c>
      <c r="Q3314" t="str">
        <f t="shared" si="309"/>
        <v>theater</v>
      </c>
      <c r="R3314" t="str">
        <f t="shared" si="310"/>
        <v>plays</v>
      </c>
      <c r="S3314" s="10">
        <f t="shared" si="311"/>
        <v>42664.809560185182</v>
      </c>
      <c r="T3314" s="10">
        <f t="shared" si="312"/>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7"/>
        <v>1.1605000000000001</v>
      </c>
      <c r="P3315" s="6">
        <f t="shared" si="308"/>
        <v>80.034482758620683</v>
      </c>
      <c r="Q3315" t="str">
        <f t="shared" si="309"/>
        <v>theater</v>
      </c>
      <c r="R3315" t="str">
        <f t="shared" si="310"/>
        <v>plays</v>
      </c>
      <c r="S3315" s="10">
        <f t="shared" si="311"/>
        <v>42382.244409722218</v>
      </c>
      <c r="T3315" s="10">
        <f t="shared" si="312"/>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7"/>
        <v>2.1074999999999999</v>
      </c>
      <c r="P3316" s="6">
        <f t="shared" si="308"/>
        <v>29.068965517241381</v>
      </c>
      <c r="Q3316" t="str">
        <f t="shared" si="309"/>
        <v>theater</v>
      </c>
      <c r="R3316" t="str">
        <f t="shared" si="310"/>
        <v>plays</v>
      </c>
      <c r="S3316" s="10">
        <f t="shared" si="311"/>
        <v>42105.267488425925</v>
      </c>
      <c r="T3316" s="10">
        <f t="shared" si="312"/>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7"/>
        <v>1.1000000000000001</v>
      </c>
      <c r="P3317" s="6">
        <f t="shared" si="308"/>
        <v>49.438202247191015</v>
      </c>
      <c r="Q3317" t="str">
        <f t="shared" si="309"/>
        <v>theater</v>
      </c>
      <c r="R3317" t="str">
        <f t="shared" si="310"/>
        <v>plays</v>
      </c>
      <c r="S3317" s="10">
        <f t="shared" si="311"/>
        <v>42466.303715277783</v>
      </c>
      <c r="T3317" s="10">
        <f t="shared" si="312"/>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7"/>
        <v>1.0008673425918038</v>
      </c>
      <c r="P3318" s="6">
        <f t="shared" si="308"/>
        <v>93.977440000000001</v>
      </c>
      <c r="Q3318" t="str">
        <f t="shared" si="309"/>
        <v>theater</v>
      </c>
      <c r="R3318" t="str">
        <f t="shared" si="310"/>
        <v>plays</v>
      </c>
      <c r="S3318" s="10">
        <f t="shared" si="311"/>
        <v>41826.871238425927</v>
      </c>
      <c r="T3318" s="10">
        <f t="shared" si="312"/>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7"/>
        <v>1.0619047619047619</v>
      </c>
      <c r="P3319" s="6">
        <f t="shared" si="308"/>
        <v>61.944444444444443</v>
      </c>
      <c r="Q3319" t="str">
        <f t="shared" si="309"/>
        <v>theater</v>
      </c>
      <c r="R3319" t="str">
        <f t="shared" si="310"/>
        <v>plays</v>
      </c>
      <c r="S3319" s="10">
        <f t="shared" si="311"/>
        <v>42499.039629629624</v>
      </c>
      <c r="T3319" s="10">
        <f t="shared" si="312"/>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7"/>
        <v>1.256</v>
      </c>
      <c r="P3320" s="6">
        <f t="shared" si="308"/>
        <v>78.5</v>
      </c>
      <c r="Q3320" t="str">
        <f t="shared" si="309"/>
        <v>theater</v>
      </c>
      <c r="R3320" t="str">
        <f t="shared" si="310"/>
        <v>plays</v>
      </c>
      <c r="S3320" s="10">
        <f t="shared" si="311"/>
        <v>42431.302002314813</v>
      </c>
      <c r="T3320" s="10">
        <f t="shared" si="312"/>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7"/>
        <v>1.08</v>
      </c>
      <c r="P3321" s="6">
        <f t="shared" si="308"/>
        <v>33.75</v>
      </c>
      <c r="Q3321" t="str">
        <f t="shared" si="309"/>
        <v>theater</v>
      </c>
      <c r="R3321" t="str">
        <f t="shared" si="310"/>
        <v>plays</v>
      </c>
      <c r="S3321" s="10">
        <f t="shared" si="311"/>
        <v>41990.585486111115</v>
      </c>
      <c r="T3321" s="10">
        <f t="shared" si="312"/>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7"/>
        <v>1.01</v>
      </c>
      <c r="P3322" s="6">
        <f t="shared" si="308"/>
        <v>66.44736842105263</v>
      </c>
      <c r="Q3322" t="str">
        <f t="shared" si="309"/>
        <v>theater</v>
      </c>
      <c r="R3322" t="str">
        <f t="shared" si="310"/>
        <v>plays</v>
      </c>
      <c r="S3322" s="10">
        <f t="shared" si="311"/>
        <v>42513.045798611114</v>
      </c>
      <c r="T3322" s="10">
        <f t="shared" si="312"/>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7"/>
        <v>1.0740000000000001</v>
      </c>
      <c r="P3323" s="6">
        <f t="shared" si="308"/>
        <v>35.799999999999997</v>
      </c>
      <c r="Q3323" t="str">
        <f t="shared" si="309"/>
        <v>theater</v>
      </c>
      <c r="R3323" t="str">
        <f t="shared" si="310"/>
        <v>plays</v>
      </c>
      <c r="S3323" s="10">
        <f t="shared" si="311"/>
        <v>41914.100289351853</v>
      </c>
      <c r="T3323" s="10">
        <f t="shared" si="312"/>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7"/>
        <v>1.0151515151515151</v>
      </c>
      <c r="P3324" s="6">
        <f t="shared" si="308"/>
        <v>145.65217391304347</v>
      </c>
      <c r="Q3324" t="str">
        <f t="shared" si="309"/>
        <v>theater</v>
      </c>
      <c r="R3324" t="str">
        <f t="shared" si="310"/>
        <v>plays</v>
      </c>
      <c r="S3324" s="10">
        <f t="shared" si="311"/>
        <v>42521.010370370372</v>
      </c>
      <c r="T3324" s="10">
        <f t="shared" si="312"/>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7"/>
        <v>1.2589999999999999</v>
      </c>
      <c r="P3325" s="6">
        <f t="shared" si="308"/>
        <v>25.693877551020407</v>
      </c>
      <c r="Q3325" t="str">
        <f t="shared" si="309"/>
        <v>theater</v>
      </c>
      <c r="R3325" t="str">
        <f t="shared" si="310"/>
        <v>plays</v>
      </c>
      <c r="S3325" s="10">
        <f t="shared" si="311"/>
        <v>42608.36583333333</v>
      </c>
      <c r="T3325" s="10">
        <f t="shared" si="312"/>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7"/>
        <v>1.0166666666666666</v>
      </c>
      <c r="P3326" s="6">
        <f t="shared" si="308"/>
        <v>152.5</v>
      </c>
      <c r="Q3326" t="str">
        <f t="shared" si="309"/>
        <v>theater</v>
      </c>
      <c r="R3326" t="str">
        <f t="shared" si="310"/>
        <v>plays</v>
      </c>
      <c r="S3326" s="10">
        <f t="shared" si="311"/>
        <v>42512.58321759259</v>
      </c>
      <c r="T3326" s="10">
        <f t="shared" si="312"/>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7"/>
        <v>1.125</v>
      </c>
      <c r="P3327" s="6">
        <f t="shared" si="308"/>
        <v>30</v>
      </c>
      <c r="Q3327" t="str">
        <f t="shared" si="309"/>
        <v>theater</v>
      </c>
      <c r="R3327" t="str">
        <f t="shared" si="310"/>
        <v>plays</v>
      </c>
      <c r="S3327" s="10">
        <f t="shared" si="311"/>
        <v>42064.785613425927</v>
      </c>
      <c r="T3327" s="10">
        <f t="shared" si="312"/>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7"/>
        <v>1.0137499999999999</v>
      </c>
      <c r="P3328" s="6">
        <f t="shared" si="308"/>
        <v>142.28070175438597</v>
      </c>
      <c r="Q3328" t="str">
        <f t="shared" si="309"/>
        <v>theater</v>
      </c>
      <c r="R3328" t="str">
        <f t="shared" si="310"/>
        <v>plays</v>
      </c>
      <c r="S3328" s="10">
        <f t="shared" si="311"/>
        <v>42041.714178240742</v>
      </c>
      <c r="T3328" s="10">
        <f t="shared" si="312"/>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7"/>
        <v>1.0125</v>
      </c>
      <c r="P3329" s="6">
        <f t="shared" si="308"/>
        <v>24.545454545454547</v>
      </c>
      <c r="Q3329" t="str">
        <f t="shared" si="309"/>
        <v>theater</v>
      </c>
      <c r="R3329" t="str">
        <f t="shared" si="310"/>
        <v>plays</v>
      </c>
      <c r="S3329" s="10">
        <f t="shared" si="311"/>
        <v>42468.374606481477</v>
      </c>
      <c r="T3329" s="10">
        <f t="shared" si="312"/>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7"/>
        <v>1.4638888888888888</v>
      </c>
      <c r="P3330" s="6">
        <f t="shared" si="308"/>
        <v>292.77777777777777</v>
      </c>
      <c r="Q3330" t="str">
        <f t="shared" si="309"/>
        <v>theater</v>
      </c>
      <c r="R3330" t="str">
        <f t="shared" si="310"/>
        <v>plays</v>
      </c>
      <c r="S3330" s="10">
        <f t="shared" si="311"/>
        <v>41822.57503472222</v>
      </c>
      <c r="T3330" s="10">
        <f t="shared" si="312"/>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3">E3331/D3331</f>
        <v>1.1679999999999999</v>
      </c>
      <c r="P3331" s="6">
        <f t="shared" ref="P3331:P3394" si="314">IFERROR(E3331/L3331,0)</f>
        <v>44.92307692307692</v>
      </c>
      <c r="Q3331" t="str">
        <f t="shared" ref="Q3331:Q3394" si="315">LEFT(N3331,SEARCH("/",N3331)-1)</f>
        <v>theater</v>
      </c>
      <c r="R3331" t="str">
        <f t="shared" ref="R3331:R3394" si="316">RIGHT(N3331,LEN(N3331)-SEARCH("/",N3331))</f>
        <v>plays</v>
      </c>
      <c r="S3331" s="10">
        <f t="shared" ref="S3331:S3394" si="317">(((J3331/60)/60)/24+DATE(1970,1,1))</f>
        <v>41837.323009259257</v>
      </c>
      <c r="T3331" s="10">
        <f t="shared" ref="T3331:T3394" si="318">(((I3331/60)/60)/24+DATE(1970,1,1))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3"/>
        <v>1.0626666666666666</v>
      </c>
      <c r="P3332" s="6">
        <f t="shared" si="314"/>
        <v>23.10144927536232</v>
      </c>
      <c r="Q3332" t="str">
        <f t="shared" si="315"/>
        <v>theater</v>
      </c>
      <c r="R3332" t="str">
        <f t="shared" si="316"/>
        <v>plays</v>
      </c>
      <c r="S3332" s="10">
        <f t="shared" si="317"/>
        <v>42065.887361111112</v>
      </c>
      <c r="T3332" s="10">
        <f t="shared" si="318"/>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3"/>
        <v>1.0451999999999999</v>
      </c>
      <c r="P3333" s="6">
        <f t="shared" si="314"/>
        <v>80.400000000000006</v>
      </c>
      <c r="Q3333" t="str">
        <f t="shared" si="315"/>
        <v>theater</v>
      </c>
      <c r="R3333" t="str">
        <f t="shared" si="316"/>
        <v>plays</v>
      </c>
      <c r="S3333" s="10">
        <f t="shared" si="317"/>
        <v>42248.697754629626</v>
      </c>
      <c r="T3333" s="10">
        <f t="shared" si="318"/>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3"/>
        <v>1</v>
      </c>
      <c r="P3334" s="6">
        <f t="shared" si="314"/>
        <v>72.289156626506028</v>
      </c>
      <c r="Q3334" t="str">
        <f t="shared" si="315"/>
        <v>theater</v>
      </c>
      <c r="R3334" t="str">
        <f t="shared" si="316"/>
        <v>plays</v>
      </c>
      <c r="S3334" s="10">
        <f t="shared" si="317"/>
        <v>41809.860300925924</v>
      </c>
      <c r="T3334" s="10">
        <f t="shared" si="318"/>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3"/>
        <v>1.0457142857142858</v>
      </c>
      <c r="P3335" s="6">
        <f t="shared" si="314"/>
        <v>32.972972972972975</v>
      </c>
      <c r="Q3335" t="str">
        <f t="shared" si="315"/>
        <v>theater</v>
      </c>
      <c r="R3335" t="str">
        <f t="shared" si="316"/>
        <v>plays</v>
      </c>
      <c r="S3335" s="10">
        <f t="shared" si="317"/>
        <v>42148.676851851851</v>
      </c>
      <c r="T3335" s="10">
        <f t="shared" si="318"/>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3"/>
        <v>1.3862051149573753</v>
      </c>
      <c r="P3336" s="6">
        <f t="shared" si="314"/>
        <v>116.65217391304348</v>
      </c>
      <c r="Q3336" t="str">
        <f t="shared" si="315"/>
        <v>theater</v>
      </c>
      <c r="R3336" t="str">
        <f t="shared" si="316"/>
        <v>plays</v>
      </c>
      <c r="S3336" s="10">
        <f t="shared" si="317"/>
        <v>42185.521087962959</v>
      </c>
      <c r="T3336" s="10">
        <f t="shared" si="318"/>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3"/>
        <v>1.0032000000000001</v>
      </c>
      <c r="P3337" s="6">
        <f t="shared" si="314"/>
        <v>79.61904761904762</v>
      </c>
      <c r="Q3337" t="str">
        <f t="shared" si="315"/>
        <v>theater</v>
      </c>
      <c r="R3337" t="str">
        <f t="shared" si="316"/>
        <v>plays</v>
      </c>
      <c r="S3337" s="10">
        <f t="shared" si="317"/>
        <v>41827.674143518518</v>
      </c>
      <c r="T3337" s="10">
        <f t="shared" si="318"/>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3"/>
        <v>1</v>
      </c>
      <c r="P3338" s="6">
        <f t="shared" si="314"/>
        <v>27.777777777777779</v>
      </c>
      <c r="Q3338" t="str">
        <f t="shared" si="315"/>
        <v>theater</v>
      </c>
      <c r="R3338" t="str">
        <f t="shared" si="316"/>
        <v>plays</v>
      </c>
      <c r="S3338" s="10">
        <f t="shared" si="317"/>
        <v>42437.398680555561</v>
      </c>
      <c r="T3338" s="10">
        <f t="shared" si="318"/>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3"/>
        <v>1.1020000000000001</v>
      </c>
      <c r="P3339" s="6">
        <f t="shared" si="314"/>
        <v>81.029411764705884</v>
      </c>
      <c r="Q3339" t="str">
        <f t="shared" si="315"/>
        <v>theater</v>
      </c>
      <c r="R3339" t="str">
        <f t="shared" si="316"/>
        <v>plays</v>
      </c>
      <c r="S3339" s="10">
        <f t="shared" si="317"/>
        <v>41901.282025462962</v>
      </c>
      <c r="T3339" s="10">
        <f t="shared" si="318"/>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3"/>
        <v>1.0218</v>
      </c>
      <c r="P3340" s="6">
        <f t="shared" si="314"/>
        <v>136.84821428571428</v>
      </c>
      <c r="Q3340" t="str">
        <f t="shared" si="315"/>
        <v>theater</v>
      </c>
      <c r="R3340" t="str">
        <f t="shared" si="316"/>
        <v>plays</v>
      </c>
      <c r="S3340" s="10">
        <f t="shared" si="317"/>
        <v>42769.574999999997</v>
      </c>
      <c r="T3340" s="10">
        <f t="shared" si="318"/>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3"/>
        <v>1.0435000000000001</v>
      </c>
      <c r="P3341" s="6">
        <f t="shared" si="314"/>
        <v>177.61702127659575</v>
      </c>
      <c r="Q3341" t="str">
        <f t="shared" si="315"/>
        <v>theater</v>
      </c>
      <c r="R3341" t="str">
        <f t="shared" si="316"/>
        <v>plays</v>
      </c>
      <c r="S3341" s="10">
        <f t="shared" si="317"/>
        <v>42549.665717592594</v>
      </c>
      <c r="T3341" s="10">
        <f t="shared" si="318"/>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3"/>
        <v>1.3816666666666666</v>
      </c>
      <c r="P3342" s="6">
        <f t="shared" si="314"/>
        <v>109.07894736842105</v>
      </c>
      <c r="Q3342" t="str">
        <f t="shared" si="315"/>
        <v>theater</v>
      </c>
      <c r="R3342" t="str">
        <f t="shared" si="316"/>
        <v>plays</v>
      </c>
      <c r="S3342" s="10">
        <f t="shared" si="317"/>
        <v>42685.974004629628</v>
      </c>
      <c r="T3342" s="10">
        <f t="shared" si="318"/>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3"/>
        <v>1</v>
      </c>
      <c r="P3343" s="6">
        <f t="shared" si="314"/>
        <v>119.64285714285714</v>
      </c>
      <c r="Q3343" t="str">
        <f t="shared" si="315"/>
        <v>theater</v>
      </c>
      <c r="R3343" t="str">
        <f t="shared" si="316"/>
        <v>plays</v>
      </c>
      <c r="S3343" s="10">
        <f t="shared" si="317"/>
        <v>42510.798854166671</v>
      </c>
      <c r="T3343" s="10">
        <f t="shared" si="318"/>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3"/>
        <v>1.0166666666666666</v>
      </c>
      <c r="P3344" s="6">
        <f t="shared" si="314"/>
        <v>78.205128205128204</v>
      </c>
      <c r="Q3344" t="str">
        <f t="shared" si="315"/>
        <v>theater</v>
      </c>
      <c r="R3344" t="str">
        <f t="shared" si="316"/>
        <v>plays</v>
      </c>
      <c r="S3344" s="10">
        <f t="shared" si="317"/>
        <v>42062.296412037031</v>
      </c>
      <c r="T3344" s="10">
        <f t="shared" si="318"/>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3"/>
        <v>1.7142857142857142</v>
      </c>
      <c r="P3345" s="6">
        <f t="shared" si="314"/>
        <v>52.173913043478258</v>
      </c>
      <c r="Q3345" t="str">
        <f t="shared" si="315"/>
        <v>theater</v>
      </c>
      <c r="R3345" t="str">
        <f t="shared" si="316"/>
        <v>plays</v>
      </c>
      <c r="S3345" s="10">
        <f t="shared" si="317"/>
        <v>42452.916481481487</v>
      </c>
      <c r="T3345" s="10">
        <f t="shared" si="318"/>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3"/>
        <v>1.0144444444444445</v>
      </c>
      <c r="P3346" s="6">
        <f t="shared" si="314"/>
        <v>114.125</v>
      </c>
      <c r="Q3346" t="str">
        <f t="shared" si="315"/>
        <v>theater</v>
      </c>
      <c r="R3346" t="str">
        <f t="shared" si="316"/>
        <v>plays</v>
      </c>
      <c r="S3346" s="10">
        <f t="shared" si="317"/>
        <v>41851.200150462959</v>
      </c>
      <c r="T3346" s="10">
        <f t="shared" si="318"/>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3"/>
        <v>1.3</v>
      </c>
      <c r="P3347" s="6">
        <f t="shared" si="314"/>
        <v>50</v>
      </c>
      <c r="Q3347" t="str">
        <f t="shared" si="315"/>
        <v>theater</v>
      </c>
      <c r="R3347" t="str">
        <f t="shared" si="316"/>
        <v>plays</v>
      </c>
      <c r="S3347" s="10">
        <f t="shared" si="317"/>
        <v>42053.106111111112</v>
      </c>
      <c r="T3347" s="10">
        <f t="shared" si="318"/>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3"/>
        <v>1.1000000000000001</v>
      </c>
      <c r="P3348" s="6">
        <f t="shared" si="314"/>
        <v>91.666666666666671</v>
      </c>
      <c r="Q3348" t="str">
        <f t="shared" si="315"/>
        <v>theater</v>
      </c>
      <c r="R3348" t="str">
        <f t="shared" si="316"/>
        <v>plays</v>
      </c>
      <c r="S3348" s="10">
        <f t="shared" si="317"/>
        <v>42054.024421296301</v>
      </c>
      <c r="T3348" s="10">
        <f t="shared" si="318"/>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3"/>
        <v>1.1944999999999999</v>
      </c>
      <c r="P3349" s="6">
        <f t="shared" si="314"/>
        <v>108.59090909090909</v>
      </c>
      <c r="Q3349" t="str">
        <f t="shared" si="315"/>
        <v>theater</v>
      </c>
      <c r="R3349" t="str">
        <f t="shared" si="316"/>
        <v>plays</v>
      </c>
      <c r="S3349" s="10">
        <f t="shared" si="317"/>
        <v>42484.551550925928</v>
      </c>
      <c r="T3349" s="10">
        <f t="shared" si="318"/>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3"/>
        <v>1.002909090909091</v>
      </c>
      <c r="P3350" s="6">
        <f t="shared" si="314"/>
        <v>69.822784810126578</v>
      </c>
      <c r="Q3350" t="str">
        <f t="shared" si="315"/>
        <v>theater</v>
      </c>
      <c r="R3350" t="str">
        <f t="shared" si="316"/>
        <v>plays</v>
      </c>
      <c r="S3350" s="10">
        <f t="shared" si="317"/>
        <v>42466.558796296296</v>
      </c>
      <c r="T3350" s="10">
        <f t="shared" si="318"/>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3"/>
        <v>1.534</v>
      </c>
      <c r="P3351" s="6">
        <f t="shared" si="314"/>
        <v>109.57142857142857</v>
      </c>
      <c r="Q3351" t="str">
        <f t="shared" si="315"/>
        <v>theater</v>
      </c>
      <c r="R3351" t="str">
        <f t="shared" si="316"/>
        <v>plays</v>
      </c>
      <c r="S3351" s="10">
        <f t="shared" si="317"/>
        <v>42513.110787037032</v>
      </c>
      <c r="T3351" s="10">
        <f t="shared" si="318"/>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3"/>
        <v>1.0442857142857143</v>
      </c>
      <c r="P3352" s="6">
        <f t="shared" si="314"/>
        <v>71.666666666666671</v>
      </c>
      <c r="Q3352" t="str">
        <f t="shared" si="315"/>
        <v>theater</v>
      </c>
      <c r="R3352" t="str">
        <f t="shared" si="316"/>
        <v>plays</v>
      </c>
      <c r="S3352" s="10">
        <f t="shared" si="317"/>
        <v>42302.701516203699</v>
      </c>
      <c r="T3352" s="10">
        <f t="shared" si="318"/>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3"/>
        <v>1.0109999999999999</v>
      </c>
      <c r="P3353" s="6">
        <f t="shared" si="314"/>
        <v>93.611111111111114</v>
      </c>
      <c r="Q3353" t="str">
        <f t="shared" si="315"/>
        <v>theater</v>
      </c>
      <c r="R3353" t="str">
        <f t="shared" si="316"/>
        <v>plays</v>
      </c>
      <c r="S3353" s="10">
        <f t="shared" si="317"/>
        <v>41806.395428240743</v>
      </c>
      <c r="T3353" s="10">
        <f t="shared" si="318"/>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3"/>
        <v>1.0751999999999999</v>
      </c>
      <c r="P3354" s="6">
        <f t="shared" si="314"/>
        <v>76.8</v>
      </c>
      <c r="Q3354" t="str">
        <f t="shared" si="315"/>
        <v>theater</v>
      </c>
      <c r="R3354" t="str">
        <f t="shared" si="316"/>
        <v>plays</v>
      </c>
      <c r="S3354" s="10">
        <f t="shared" si="317"/>
        <v>42495.992800925931</v>
      </c>
      <c r="T3354" s="10">
        <f t="shared" si="318"/>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3"/>
        <v>3.15</v>
      </c>
      <c r="P3355" s="6">
        <f t="shared" si="314"/>
        <v>35.795454545454547</v>
      </c>
      <c r="Q3355" t="str">
        <f t="shared" si="315"/>
        <v>theater</v>
      </c>
      <c r="R3355" t="str">
        <f t="shared" si="316"/>
        <v>plays</v>
      </c>
      <c r="S3355" s="10">
        <f t="shared" si="317"/>
        <v>42479.432291666672</v>
      </c>
      <c r="T3355" s="10">
        <f t="shared" si="318"/>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3"/>
        <v>1.0193333333333334</v>
      </c>
      <c r="P3356" s="6">
        <f t="shared" si="314"/>
        <v>55.6</v>
      </c>
      <c r="Q3356" t="str">
        <f t="shared" si="315"/>
        <v>theater</v>
      </c>
      <c r="R3356" t="str">
        <f t="shared" si="316"/>
        <v>plays</v>
      </c>
      <c r="S3356" s="10">
        <f t="shared" si="317"/>
        <v>42270.7269212963</v>
      </c>
      <c r="T3356" s="10">
        <f t="shared" si="318"/>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3"/>
        <v>1.2628571428571429</v>
      </c>
      <c r="P3357" s="6">
        <f t="shared" si="314"/>
        <v>147.33333333333334</v>
      </c>
      <c r="Q3357" t="str">
        <f t="shared" si="315"/>
        <v>theater</v>
      </c>
      <c r="R3357" t="str">
        <f t="shared" si="316"/>
        <v>plays</v>
      </c>
      <c r="S3357" s="10">
        <f t="shared" si="317"/>
        <v>42489.619525462964</v>
      </c>
      <c r="T3357" s="10">
        <f t="shared" si="318"/>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3"/>
        <v>1.014</v>
      </c>
      <c r="P3358" s="6">
        <f t="shared" si="314"/>
        <v>56.333333333333336</v>
      </c>
      <c r="Q3358" t="str">
        <f t="shared" si="315"/>
        <v>theater</v>
      </c>
      <c r="R3358" t="str">
        <f t="shared" si="316"/>
        <v>plays</v>
      </c>
      <c r="S3358" s="10">
        <f t="shared" si="317"/>
        <v>42536.815648148149</v>
      </c>
      <c r="T3358" s="10">
        <f t="shared" si="318"/>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3"/>
        <v>1.01</v>
      </c>
      <c r="P3359" s="6">
        <f t="shared" si="314"/>
        <v>96.19047619047619</v>
      </c>
      <c r="Q3359" t="str">
        <f t="shared" si="315"/>
        <v>theater</v>
      </c>
      <c r="R3359" t="str">
        <f t="shared" si="316"/>
        <v>plays</v>
      </c>
      <c r="S3359" s="10">
        <f t="shared" si="317"/>
        <v>41822.417939814812</v>
      </c>
      <c r="T3359" s="10">
        <f t="shared" si="318"/>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3"/>
        <v>1.0299</v>
      </c>
      <c r="P3360" s="6">
        <f t="shared" si="314"/>
        <v>63.574074074074076</v>
      </c>
      <c r="Q3360" t="str">
        <f t="shared" si="315"/>
        <v>theater</v>
      </c>
      <c r="R3360" t="str">
        <f t="shared" si="316"/>
        <v>plays</v>
      </c>
      <c r="S3360" s="10">
        <f t="shared" si="317"/>
        <v>41932.311099537037</v>
      </c>
      <c r="T3360" s="10">
        <f t="shared" si="318"/>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3"/>
        <v>1.0625</v>
      </c>
      <c r="P3361" s="6">
        <f t="shared" si="314"/>
        <v>184.78260869565219</v>
      </c>
      <c r="Q3361" t="str">
        <f t="shared" si="315"/>
        <v>theater</v>
      </c>
      <c r="R3361" t="str">
        <f t="shared" si="316"/>
        <v>plays</v>
      </c>
      <c r="S3361" s="10">
        <f t="shared" si="317"/>
        <v>42746.057106481487</v>
      </c>
      <c r="T3361" s="10">
        <f t="shared" si="318"/>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3"/>
        <v>1.0137777777777779</v>
      </c>
      <c r="P3362" s="6">
        <f t="shared" si="314"/>
        <v>126.72222222222223</v>
      </c>
      <c r="Q3362" t="str">
        <f t="shared" si="315"/>
        <v>theater</v>
      </c>
      <c r="R3362" t="str">
        <f t="shared" si="316"/>
        <v>plays</v>
      </c>
      <c r="S3362" s="10">
        <f t="shared" si="317"/>
        <v>42697.082673611112</v>
      </c>
      <c r="T3362" s="10">
        <f t="shared" si="318"/>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3"/>
        <v>1.1346000000000001</v>
      </c>
      <c r="P3363" s="6">
        <f t="shared" si="314"/>
        <v>83.42647058823529</v>
      </c>
      <c r="Q3363" t="str">
        <f t="shared" si="315"/>
        <v>theater</v>
      </c>
      <c r="R3363" t="str">
        <f t="shared" si="316"/>
        <v>plays</v>
      </c>
      <c r="S3363" s="10">
        <f t="shared" si="317"/>
        <v>41866.025347222225</v>
      </c>
      <c r="T3363" s="10">
        <f t="shared" si="318"/>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3"/>
        <v>2.1800000000000002</v>
      </c>
      <c r="P3364" s="6">
        <f t="shared" si="314"/>
        <v>54.5</v>
      </c>
      <c r="Q3364" t="str">
        <f t="shared" si="315"/>
        <v>theater</v>
      </c>
      <c r="R3364" t="str">
        <f t="shared" si="316"/>
        <v>plays</v>
      </c>
      <c r="S3364" s="10">
        <f t="shared" si="317"/>
        <v>42056.091631944444</v>
      </c>
      <c r="T3364" s="10">
        <f t="shared" si="318"/>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3"/>
        <v>1.0141935483870967</v>
      </c>
      <c r="P3365" s="6">
        <f t="shared" si="314"/>
        <v>302.30769230769232</v>
      </c>
      <c r="Q3365" t="str">
        <f t="shared" si="315"/>
        <v>theater</v>
      </c>
      <c r="R3365" t="str">
        <f t="shared" si="316"/>
        <v>plays</v>
      </c>
      <c r="S3365" s="10">
        <f t="shared" si="317"/>
        <v>41851.771354166667</v>
      </c>
      <c r="T3365" s="10">
        <f t="shared" si="318"/>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3"/>
        <v>1.0593333333333332</v>
      </c>
      <c r="P3366" s="6">
        <f t="shared" si="314"/>
        <v>44.138888888888886</v>
      </c>
      <c r="Q3366" t="str">
        <f t="shared" si="315"/>
        <v>theater</v>
      </c>
      <c r="R3366" t="str">
        <f t="shared" si="316"/>
        <v>plays</v>
      </c>
      <c r="S3366" s="10">
        <f t="shared" si="317"/>
        <v>42422.977418981478</v>
      </c>
      <c r="T3366" s="10">
        <f t="shared" si="318"/>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3"/>
        <v>1.04</v>
      </c>
      <c r="P3367" s="6">
        <f t="shared" si="314"/>
        <v>866.66666666666663</v>
      </c>
      <c r="Q3367" t="str">
        <f t="shared" si="315"/>
        <v>theater</v>
      </c>
      <c r="R3367" t="str">
        <f t="shared" si="316"/>
        <v>plays</v>
      </c>
      <c r="S3367" s="10">
        <f t="shared" si="317"/>
        <v>42321.101759259262</v>
      </c>
      <c r="T3367" s="10">
        <f t="shared" si="318"/>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3"/>
        <v>2.21</v>
      </c>
      <c r="P3368" s="6">
        <f t="shared" si="314"/>
        <v>61.388888888888886</v>
      </c>
      <c r="Q3368" t="str">
        <f t="shared" si="315"/>
        <v>theater</v>
      </c>
      <c r="R3368" t="str">
        <f t="shared" si="316"/>
        <v>plays</v>
      </c>
      <c r="S3368" s="10">
        <f t="shared" si="317"/>
        <v>42107.067557870367</v>
      </c>
      <c r="T3368" s="10">
        <f t="shared" si="318"/>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3"/>
        <v>1.1866666666666668</v>
      </c>
      <c r="P3369" s="6">
        <f t="shared" si="314"/>
        <v>29.666666666666668</v>
      </c>
      <c r="Q3369" t="str">
        <f t="shared" si="315"/>
        <v>theater</v>
      </c>
      <c r="R3369" t="str">
        <f t="shared" si="316"/>
        <v>plays</v>
      </c>
      <c r="S3369" s="10">
        <f t="shared" si="317"/>
        <v>42192.933958333335</v>
      </c>
      <c r="T3369" s="10">
        <f t="shared" si="318"/>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3"/>
        <v>1.046</v>
      </c>
      <c r="P3370" s="6">
        <f t="shared" si="314"/>
        <v>45.478260869565219</v>
      </c>
      <c r="Q3370" t="str">
        <f t="shared" si="315"/>
        <v>theater</v>
      </c>
      <c r="R3370" t="str">
        <f t="shared" si="316"/>
        <v>plays</v>
      </c>
      <c r="S3370" s="10">
        <f t="shared" si="317"/>
        <v>41969.199756944443</v>
      </c>
      <c r="T3370" s="10">
        <f t="shared" si="318"/>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3"/>
        <v>1.0389999999999999</v>
      </c>
      <c r="P3371" s="6">
        <f t="shared" si="314"/>
        <v>96.203703703703709</v>
      </c>
      <c r="Q3371" t="str">
        <f t="shared" si="315"/>
        <v>theater</v>
      </c>
      <c r="R3371" t="str">
        <f t="shared" si="316"/>
        <v>plays</v>
      </c>
      <c r="S3371" s="10">
        <f t="shared" si="317"/>
        <v>42690.041435185187</v>
      </c>
      <c r="T3371" s="10">
        <f t="shared" si="318"/>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3"/>
        <v>1.1773333333333333</v>
      </c>
      <c r="P3372" s="6">
        <f t="shared" si="314"/>
        <v>67.92307692307692</v>
      </c>
      <c r="Q3372" t="str">
        <f t="shared" si="315"/>
        <v>theater</v>
      </c>
      <c r="R3372" t="str">
        <f t="shared" si="316"/>
        <v>plays</v>
      </c>
      <c r="S3372" s="10">
        <f t="shared" si="317"/>
        <v>42690.334317129629</v>
      </c>
      <c r="T3372" s="10">
        <f t="shared" si="318"/>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3"/>
        <v>1.385</v>
      </c>
      <c r="P3373" s="6">
        <f t="shared" si="314"/>
        <v>30.777777777777779</v>
      </c>
      <c r="Q3373" t="str">
        <f t="shared" si="315"/>
        <v>theater</v>
      </c>
      <c r="R3373" t="str">
        <f t="shared" si="316"/>
        <v>plays</v>
      </c>
      <c r="S3373" s="10">
        <f t="shared" si="317"/>
        <v>42312.874594907407</v>
      </c>
      <c r="T3373" s="10">
        <f t="shared" si="318"/>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3"/>
        <v>1.0349999999999999</v>
      </c>
      <c r="P3374" s="6">
        <f t="shared" si="314"/>
        <v>38.333333333333336</v>
      </c>
      <c r="Q3374" t="str">
        <f t="shared" si="315"/>
        <v>theater</v>
      </c>
      <c r="R3374" t="str">
        <f t="shared" si="316"/>
        <v>plays</v>
      </c>
      <c r="S3374" s="10">
        <f t="shared" si="317"/>
        <v>41855.548101851848</v>
      </c>
      <c r="T3374" s="10">
        <f t="shared" si="318"/>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3"/>
        <v>1.0024999999999999</v>
      </c>
      <c r="P3375" s="6">
        <f t="shared" si="314"/>
        <v>66.833333333333329</v>
      </c>
      <c r="Q3375" t="str">
        <f t="shared" si="315"/>
        <v>theater</v>
      </c>
      <c r="R3375" t="str">
        <f t="shared" si="316"/>
        <v>plays</v>
      </c>
      <c r="S3375" s="10">
        <f t="shared" si="317"/>
        <v>42179.854629629626</v>
      </c>
      <c r="T3375" s="10">
        <f t="shared" si="318"/>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3"/>
        <v>1.0657142857142856</v>
      </c>
      <c r="P3376" s="6">
        <f t="shared" si="314"/>
        <v>71.730769230769226</v>
      </c>
      <c r="Q3376" t="str">
        <f t="shared" si="315"/>
        <v>theater</v>
      </c>
      <c r="R3376" t="str">
        <f t="shared" si="316"/>
        <v>plays</v>
      </c>
      <c r="S3376" s="10">
        <f t="shared" si="317"/>
        <v>42275.731666666667</v>
      </c>
      <c r="T3376" s="10">
        <f t="shared" si="318"/>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3"/>
        <v>1</v>
      </c>
      <c r="P3377" s="6">
        <f t="shared" si="314"/>
        <v>176.47058823529412</v>
      </c>
      <c r="Q3377" t="str">
        <f t="shared" si="315"/>
        <v>theater</v>
      </c>
      <c r="R3377" t="str">
        <f t="shared" si="316"/>
        <v>plays</v>
      </c>
      <c r="S3377" s="10">
        <f t="shared" si="317"/>
        <v>41765.610798611109</v>
      </c>
      <c r="T3377" s="10">
        <f t="shared" si="318"/>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3"/>
        <v>1.0001249999999999</v>
      </c>
      <c r="P3378" s="6">
        <f t="shared" si="314"/>
        <v>421.10526315789474</v>
      </c>
      <c r="Q3378" t="str">
        <f t="shared" si="315"/>
        <v>theater</v>
      </c>
      <c r="R3378" t="str">
        <f t="shared" si="316"/>
        <v>plays</v>
      </c>
      <c r="S3378" s="10">
        <f t="shared" si="317"/>
        <v>42059.701319444444</v>
      </c>
      <c r="T3378" s="10">
        <f t="shared" si="318"/>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3"/>
        <v>1.0105</v>
      </c>
      <c r="P3379" s="6">
        <f t="shared" si="314"/>
        <v>104.98701298701299</v>
      </c>
      <c r="Q3379" t="str">
        <f t="shared" si="315"/>
        <v>theater</v>
      </c>
      <c r="R3379" t="str">
        <f t="shared" si="316"/>
        <v>plays</v>
      </c>
      <c r="S3379" s="10">
        <f t="shared" si="317"/>
        <v>42053.732627314821</v>
      </c>
      <c r="T3379" s="10">
        <f t="shared" si="318"/>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3"/>
        <v>1.0763636363636364</v>
      </c>
      <c r="P3380" s="6">
        <f t="shared" si="314"/>
        <v>28.19047619047619</v>
      </c>
      <c r="Q3380" t="str">
        <f t="shared" si="315"/>
        <v>theater</v>
      </c>
      <c r="R3380" t="str">
        <f t="shared" si="316"/>
        <v>plays</v>
      </c>
      <c r="S3380" s="10">
        <f t="shared" si="317"/>
        <v>41858.355393518519</v>
      </c>
      <c r="T3380" s="10">
        <f t="shared" si="318"/>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3"/>
        <v>1.0365</v>
      </c>
      <c r="P3381" s="6">
        <f t="shared" si="314"/>
        <v>54.55263157894737</v>
      </c>
      <c r="Q3381" t="str">
        <f t="shared" si="315"/>
        <v>theater</v>
      </c>
      <c r="R3381" t="str">
        <f t="shared" si="316"/>
        <v>plays</v>
      </c>
      <c r="S3381" s="10">
        <f t="shared" si="317"/>
        <v>42225.513888888891</v>
      </c>
      <c r="T3381" s="10">
        <f t="shared" si="318"/>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3"/>
        <v>1.0443333333333333</v>
      </c>
      <c r="P3382" s="6">
        <f t="shared" si="314"/>
        <v>111.89285714285714</v>
      </c>
      <c r="Q3382" t="str">
        <f t="shared" si="315"/>
        <v>theater</v>
      </c>
      <c r="R3382" t="str">
        <f t="shared" si="316"/>
        <v>plays</v>
      </c>
      <c r="S3382" s="10">
        <f t="shared" si="317"/>
        <v>41937.95344907407</v>
      </c>
      <c r="T3382" s="10">
        <f t="shared" si="318"/>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3"/>
        <v>1.0225</v>
      </c>
      <c r="P3383" s="6">
        <f t="shared" si="314"/>
        <v>85.208333333333329</v>
      </c>
      <c r="Q3383" t="str">
        <f t="shared" si="315"/>
        <v>theater</v>
      </c>
      <c r="R3383" t="str">
        <f t="shared" si="316"/>
        <v>plays</v>
      </c>
      <c r="S3383" s="10">
        <f t="shared" si="317"/>
        <v>42044.184988425928</v>
      </c>
      <c r="T3383" s="10">
        <f t="shared" si="318"/>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3"/>
        <v>1.0074285714285713</v>
      </c>
      <c r="P3384" s="6">
        <f t="shared" si="314"/>
        <v>76.652173913043484</v>
      </c>
      <c r="Q3384" t="str">
        <f t="shared" si="315"/>
        <v>theater</v>
      </c>
      <c r="R3384" t="str">
        <f t="shared" si="316"/>
        <v>plays</v>
      </c>
      <c r="S3384" s="10">
        <f t="shared" si="317"/>
        <v>42559.431203703702</v>
      </c>
      <c r="T3384" s="10">
        <f t="shared" si="318"/>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3"/>
        <v>1.1171428571428572</v>
      </c>
      <c r="P3385" s="6">
        <f t="shared" si="314"/>
        <v>65.166666666666671</v>
      </c>
      <c r="Q3385" t="str">
        <f t="shared" si="315"/>
        <v>theater</v>
      </c>
      <c r="R3385" t="str">
        <f t="shared" si="316"/>
        <v>plays</v>
      </c>
      <c r="S3385" s="10">
        <f t="shared" si="317"/>
        <v>42524.782638888893</v>
      </c>
      <c r="T3385" s="10">
        <f t="shared" si="318"/>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3"/>
        <v>1.0001100000000001</v>
      </c>
      <c r="P3386" s="6">
        <f t="shared" si="314"/>
        <v>93.760312499999998</v>
      </c>
      <c r="Q3386" t="str">
        <f t="shared" si="315"/>
        <v>theater</v>
      </c>
      <c r="R3386" t="str">
        <f t="shared" si="316"/>
        <v>plays</v>
      </c>
      <c r="S3386" s="10">
        <f t="shared" si="317"/>
        <v>42292.087592592594</v>
      </c>
      <c r="T3386" s="10">
        <f t="shared" si="318"/>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3"/>
        <v>1</v>
      </c>
      <c r="P3387" s="6">
        <f t="shared" si="314"/>
        <v>133.33333333333334</v>
      </c>
      <c r="Q3387" t="str">
        <f t="shared" si="315"/>
        <v>theater</v>
      </c>
      <c r="R3387" t="str">
        <f t="shared" si="316"/>
        <v>plays</v>
      </c>
      <c r="S3387" s="10">
        <f t="shared" si="317"/>
        <v>41953.8675</v>
      </c>
      <c r="T3387" s="10">
        <f t="shared" si="318"/>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3"/>
        <v>1.05</v>
      </c>
      <c r="P3388" s="6">
        <f t="shared" si="314"/>
        <v>51.219512195121951</v>
      </c>
      <c r="Q3388" t="str">
        <f t="shared" si="315"/>
        <v>theater</v>
      </c>
      <c r="R3388" t="str">
        <f t="shared" si="316"/>
        <v>plays</v>
      </c>
      <c r="S3388" s="10">
        <f t="shared" si="317"/>
        <v>41946.644745370373</v>
      </c>
      <c r="T3388" s="10">
        <f t="shared" si="318"/>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3"/>
        <v>1.1686666666666667</v>
      </c>
      <c r="P3389" s="6">
        <f t="shared" si="314"/>
        <v>100.17142857142858</v>
      </c>
      <c r="Q3389" t="str">
        <f t="shared" si="315"/>
        <v>theater</v>
      </c>
      <c r="R3389" t="str">
        <f t="shared" si="316"/>
        <v>plays</v>
      </c>
      <c r="S3389" s="10">
        <f t="shared" si="317"/>
        <v>41947.762592592589</v>
      </c>
      <c r="T3389" s="10">
        <f t="shared" si="318"/>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3"/>
        <v>1.038</v>
      </c>
      <c r="P3390" s="6">
        <f t="shared" si="314"/>
        <v>34.6</v>
      </c>
      <c r="Q3390" t="str">
        <f t="shared" si="315"/>
        <v>theater</v>
      </c>
      <c r="R3390" t="str">
        <f t="shared" si="316"/>
        <v>plays</v>
      </c>
      <c r="S3390" s="10">
        <f t="shared" si="317"/>
        <v>42143.461122685185</v>
      </c>
      <c r="T3390" s="10">
        <f t="shared" si="318"/>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3"/>
        <v>1.145</v>
      </c>
      <c r="P3391" s="6">
        <f t="shared" si="314"/>
        <v>184.67741935483872</v>
      </c>
      <c r="Q3391" t="str">
        <f t="shared" si="315"/>
        <v>theater</v>
      </c>
      <c r="R3391" t="str">
        <f t="shared" si="316"/>
        <v>plays</v>
      </c>
      <c r="S3391" s="10">
        <f t="shared" si="317"/>
        <v>42494.563449074078</v>
      </c>
      <c r="T3391" s="10">
        <f t="shared" si="318"/>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3"/>
        <v>1.024</v>
      </c>
      <c r="P3392" s="6">
        <f t="shared" si="314"/>
        <v>69.818181818181813</v>
      </c>
      <c r="Q3392" t="str">
        <f t="shared" si="315"/>
        <v>theater</v>
      </c>
      <c r="R3392" t="str">
        <f t="shared" si="316"/>
        <v>plays</v>
      </c>
      <c r="S3392" s="10">
        <f t="shared" si="317"/>
        <v>41815.774826388886</v>
      </c>
      <c r="T3392" s="10">
        <f t="shared" si="318"/>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3"/>
        <v>2.23</v>
      </c>
      <c r="P3393" s="6">
        <f t="shared" si="314"/>
        <v>61.944444444444443</v>
      </c>
      <c r="Q3393" t="str">
        <f t="shared" si="315"/>
        <v>theater</v>
      </c>
      <c r="R3393" t="str">
        <f t="shared" si="316"/>
        <v>plays</v>
      </c>
      <c r="S3393" s="10">
        <f t="shared" si="317"/>
        <v>41830.545694444445</v>
      </c>
      <c r="T3393" s="10">
        <f t="shared" si="318"/>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3"/>
        <v>1</v>
      </c>
      <c r="P3394" s="6">
        <f t="shared" si="314"/>
        <v>41.666666666666664</v>
      </c>
      <c r="Q3394" t="str">
        <f t="shared" si="315"/>
        <v>theater</v>
      </c>
      <c r="R3394" t="str">
        <f t="shared" si="316"/>
        <v>plays</v>
      </c>
      <c r="S3394" s="10">
        <f t="shared" si="317"/>
        <v>42446.845543981486</v>
      </c>
      <c r="T3394" s="10">
        <f t="shared" si="318"/>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9">E3395/D3395</f>
        <v>1.0580000000000001</v>
      </c>
      <c r="P3395" s="6">
        <f t="shared" ref="P3395:P3458" si="320">IFERROR(E3395/L3395,0)</f>
        <v>36.06818181818182</v>
      </c>
      <c r="Q3395" t="str">
        <f t="shared" ref="Q3395:Q3458" si="321">LEFT(N3395,SEARCH("/",N3395)-1)</f>
        <v>theater</v>
      </c>
      <c r="R3395" t="str">
        <f t="shared" ref="R3395:R3458" si="322">RIGHT(N3395,LEN(N3395)-SEARCH("/",N3395))</f>
        <v>plays</v>
      </c>
      <c r="S3395" s="10">
        <f t="shared" ref="S3395:S3458" si="323">(((J3395/60)/60)/24+DATE(1970,1,1))</f>
        <v>41923.921643518523</v>
      </c>
      <c r="T3395" s="10">
        <f t="shared" ref="T3395:T3458" si="324">(((I3395/60)/60)/24+DATE(1970,1,1))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9"/>
        <v>1.4236363636363636</v>
      </c>
      <c r="P3396" s="6">
        <f t="shared" si="320"/>
        <v>29</v>
      </c>
      <c r="Q3396" t="str">
        <f t="shared" si="321"/>
        <v>theater</v>
      </c>
      <c r="R3396" t="str">
        <f t="shared" si="322"/>
        <v>plays</v>
      </c>
      <c r="S3396" s="10">
        <f t="shared" si="323"/>
        <v>41817.59542824074</v>
      </c>
      <c r="T3396" s="10">
        <f t="shared" si="324"/>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9"/>
        <v>1.84</v>
      </c>
      <c r="P3397" s="6">
        <f t="shared" si="320"/>
        <v>24.210526315789473</v>
      </c>
      <c r="Q3397" t="str">
        <f t="shared" si="321"/>
        <v>theater</v>
      </c>
      <c r="R3397" t="str">
        <f t="shared" si="322"/>
        <v>plays</v>
      </c>
      <c r="S3397" s="10">
        <f t="shared" si="323"/>
        <v>42140.712314814817</v>
      </c>
      <c r="T3397" s="10">
        <f t="shared" si="324"/>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9"/>
        <v>1.0433333333333332</v>
      </c>
      <c r="P3398" s="6">
        <f t="shared" si="320"/>
        <v>55.892857142857146</v>
      </c>
      <c r="Q3398" t="str">
        <f t="shared" si="321"/>
        <v>theater</v>
      </c>
      <c r="R3398" t="str">
        <f t="shared" si="322"/>
        <v>plays</v>
      </c>
      <c r="S3398" s="10">
        <f t="shared" si="323"/>
        <v>41764.44663194444</v>
      </c>
      <c r="T3398" s="10">
        <f t="shared" si="324"/>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9"/>
        <v>1.1200000000000001</v>
      </c>
      <c r="P3399" s="6">
        <f t="shared" si="320"/>
        <v>11.666666666666666</v>
      </c>
      <c r="Q3399" t="str">
        <f t="shared" si="321"/>
        <v>theater</v>
      </c>
      <c r="R3399" t="str">
        <f t="shared" si="322"/>
        <v>plays</v>
      </c>
      <c r="S3399" s="10">
        <f t="shared" si="323"/>
        <v>42378.478344907402</v>
      </c>
      <c r="T3399" s="10">
        <f t="shared" si="324"/>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9"/>
        <v>1.1107499999999999</v>
      </c>
      <c r="P3400" s="6">
        <f t="shared" si="320"/>
        <v>68.353846153846149</v>
      </c>
      <c r="Q3400" t="str">
        <f t="shared" si="321"/>
        <v>theater</v>
      </c>
      <c r="R3400" t="str">
        <f t="shared" si="322"/>
        <v>plays</v>
      </c>
      <c r="S3400" s="10">
        <f t="shared" si="323"/>
        <v>41941.75203703704</v>
      </c>
      <c r="T3400" s="10">
        <f t="shared" si="324"/>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9"/>
        <v>1.0375000000000001</v>
      </c>
      <c r="P3401" s="6">
        <f t="shared" si="320"/>
        <v>27.065217391304348</v>
      </c>
      <c r="Q3401" t="str">
        <f t="shared" si="321"/>
        <v>theater</v>
      </c>
      <c r="R3401" t="str">
        <f t="shared" si="322"/>
        <v>plays</v>
      </c>
      <c r="S3401" s="10">
        <f t="shared" si="323"/>
        <v>42026.920428240745</v>
      </c>
      <c r="T3401" s="10">
        <f t="shared" si="324"/>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9"/>
        <v>1.0041</v>
      </c>
      <c r="P3402" s="6">
        <f t="shared" si="320"/>
        <v>118.12941176470588</v>
      </c>
      <c r="Q3402" t="str">
        <f t="shared" si="321"/>
        <v>theater</v>
      </c>
      <c r="R3402" t="str">
        <f t="shared" si="322"/>
        <v>plays</v>
      </c>
      <c r="S3402" s="10">
        <f t="shared" si="323"/>
        <v>41834.953865740739</v>
      </c>
      <c r="T3402" s="10">
        <f t="shared" si="324"/>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9"/>
        <v>1.0186206896551724</v>
      </c>
      <c r="P3403" s="6">
        <f t="shared" si="320"/>
        <v>44.757575757575758</v>
      </c>
      <c r="Q3403" t="str">
        <f t="shared" si="321"/>
        <v>theater</v>
      </c>
      <c r="R3403" t="str">
        <f t="shared" si="322"/>
        <v>plays</v>
      </c>
      <c r="S3403" s="10">
        <f t="shared" si="323"/>
        <v>42193.723912037036</v>
      </c>
      <c r="T3403" s="10">
        <f t="shared" si="324"/>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9"/>
        <v>1.0976666666666666</v>
      </c>
      <c r="P3404" s="6">
        <f t="shared" si="320"/>
        <v>99.787878787878782</v>
      </c>
      <c r="Q3404" t="str">
        <f t="shared" si="321"/>
        <v>theater</v>
      </c>
      <c r="R3404" t="str">
        <f t="shared" si="322"/>
        <v>plays</v>
      </c>
      <c r="S3404" s="10">
        <f t="shared" si="323"/>
        <v>42290.61855324074</v>
      </c>
      <c r="T3404" s="10">
        <f t="shared" si="324"/>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9"/>
        <v>1</v>
      </c>
      <c r="P3405" s="6">
        <f t="shared" si="320"/>
        <v>117.64705882352941</v>
      </c>
      <c r="Q3405" t="str">
        <f t="shared" si="321"/>
        <v>theater</v>
      </c>
      <c r="R3405" t="str">
        <f t="shared" si="322"/>
        <v>plays</v>
      </c>
      <c r="S3405" s="10">
        <f t="shared" si="323"/>
        <v>42150.462083333332</v>
      </c>
      <c r="T3405" s="10">
        <f t="shared" si="324"/>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9"/>
        <v>1.22</v>
      </c>
      <c r="P3406" s="6">
        <f t="shared" si="320"/>
        <v>203.33333333333334</v>
      </c>
      <c r="Q3406" t="str">
        <f t="shared" si="321"/>
        <v>theater</v>
      </c>
      <c r="R3406" t="str">
        <f t="shared" si="322"/>
        <v>plays</v>
      </c>
      <c r="S3406" s="10">
        <f t="shared" si="323"/>
        <v>42152.503495370373</v>
      </c>
      <c r="T3406" s="10">
        <f t="shared" si="324"/>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9"/>
        <v>1.3757142857142857</v>
      </c>
      <c r="P3407" s="6">
        <f t="shared" si="320"/>
        <v>28.323529411764707</v>
      </c>
      <c r="Q3407" t="str">
        <f t="shared" si="321"/>
        <v>theater</v>
      </c>
      <c r="R3407" t="str">
        <f t="shared" si="322"/>
        <v>plays</v>
      </c>
      <c r="S3407" s="10">
        <f t="shared" si="323"/>
        <v>42410.017199074078</v>
      </c>
      <c r="T3407" s="10">
        <f t="shared" si="324"/>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9"/>
        <v>1.0031000000000001</v>
      </c>
      <c r="P3408" s="6">
        <f t="shared" si="320"/>
        <v>110.23076923076923</v>
      </c>
      <c r="Q3408" t="str">
        <f t="shared" si="321"/>
        <v>theater</v>
      </c>
      <c r="R3408" t="str">
        <f t="shared" si="322"/>
        <v>plays</v>
      </c>
      <c r="S3408" s="10">
        <f t="shared" si="323"/>
        <v>41791.492777777778</v>
      </c>
      <c r="T3408" s="10">
        <f t="shared" si="324"/>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9"/>
        <v>1.071</v>
      </c>
      <c r="P3409" s="6">
        <f t="shared" si="320"/>
        <v>31.970149253731343</v>
      </c>
      <c r="Q3409" t="str">
        <f t="shared" si="321"/>
        <v>theater</v>
      </c>
      <c r="R3409" t="str">
        <f t="shared" si="322"/>
        <v>plays</v>
      </c>
      <c r="S3409" s="10">
        <f t="shared" si="323"/>
        <v>41796.422326388885</v>
      </c>
      <c r="T3409" s="10">
        <f t="shared" si="324"/>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9"/>
        <v>2.11</v>
      </c>
      <c r="P3410" s="6">
        <f t="shared" si="320"/>
        <v>58.611111111111114</v>
      </c>
      <c r="Q3410" t="str">
        <f t="shared" si="321"/>
        <v>theater</v>
      </c>
      <c r="R3410" t="str">
        <f t="shared" si="322"/>
        <v>plays</v>
      </c>
      <c r="S3410" s="10">
        <f t="shared" si="323"/>
        <v>41808.991944444446</v>
      </c>
      <c r="T3410" s="10">
        <f t="shared" si="324"/>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9"/>
        <v>1.236</v>
      </c>
      <c r="P3411" s="6">
        <f t="shared" si="320"/>
        <v>29.428571428571427</v>
      </c>
      <c r="Q3411" t="str">
        <f t="shared" si="321"/>
        <v>theater</v>
      </c>
      <c r="R3411" t="str">
        <f t="shared" si="322"/>
        <v>plays</v>
      </c>
      <c r="S3411" s="10">
        <f t="shared" si="323"/>
        <v>42544.814328703709</v>
      </c>
      <c r="T3411" s="10">
        <f t="shared" si="324"/>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9"/>
        <v>1.085</v>
      </c>
      <c r="P3412" s="6">
        <f t="shared" si="320"/>
        <v>81.375</v>
      </c>
      <c r="Q3412" t="str">
        <f t="shared" si="321"/>
        <v>theater</v>
      </c>
      <c r="R3412" t="str">
        <f t="shared" si="322"/>
        <v>plays</v>
      </c>
      <c r="S3412" s="10">
        <f t="shared" si="323"/>
        <v>42500.041550925926</v>
      </c>
      <c r="T3412" s="10">
        <f t="shared" si="324"/>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9"/>
        <v>1.0356666666666667</v>
      </c>
      <c r="P3413" s="6">
        <f t="shared" si="320"/>
        <v>199.16666666666666</v>
      </c>
      <c r="Q3413" t="str">
        <f t="shared" si="321"/>
        <v>theater</v>
      </c>
      <c r="R3413" t="str">
        <f t="shared" si="322"/>
        <v>plays</v>
      </c>
      <c r="S3413" s="10">
        <f t="shared" si="323"/>
        <v>42265.022824074069</v>
      </c>
      <c r="T3413" s="10">
        <f t="shared" si="324"/>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9"/>
        <v>1</v>
      </c>
      <c r="P3414" s="6">
        <f t="shared" si="320"/>
        <v>115.38461538461539</v>
      </c>
      <c r="Q3414" t="str">
        <f t="shared" si="321"/>
        <v>theater</v>
      </c>
      <c r="R3414" t="str">
        <f t="shared" si="322"/>
        <v>plays</v>
      </c>
      <c r="S3414" s="10">
        <f t="shared" si="323"/>
        <v>41879.959050925929</v>
      </c>
      <c r="T3414" s="10">
        <f t="shared" si="324"/>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9"/>
        <v>1.3</v>
      </c>
      <c r="P3415" s="6">
        <f t="shared" si="320"/>
        <v>46.428571428571431</v>
      </c>
      <c r="Q3415" t="str">
        <f t="shared" si="321"/>
        <v>theater</v>
      </c>
      <c r="R3415" t="str">
        <f t="shared" si="322"/>
        <v>plays</v>
      </c>
      <c r="S3415" s="10">
        <f t="shared" si="323"/>
        <v>42053.733078703706</v>
      </c>
      <c r="T3415" s="10">
        <f t="shared" si="324"/>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9"/>
        <v>1.0349999999999999</v>
      </c>
      <c r="P3416" s="6">
        <f t="shared" si="320"/>
        <v>70.568181818181813</v>
      </c>
      <c r="Q3416" t="str">
        <f t="shared" si="321"/>
        <v>theater</v>
      </c>
      <c r="R3416" t="str">
        <f t="shared" si="322"/>
        <v>plays</v>
      </c>
      <c r="S3416" s="10">
        <f t="shared" si="323"/>
        <v>42675.832465277781</v>
      </c>
      <c r="T3416" s="10">
        <f t="shared" si="324"/>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9"/>
        <v>1</v>
      </c>
      <c r="P3417" s="6">
        <f t="shared" si="320"/>
        <v>22.222222222222221</v>
      </c>
      <c r="Q3417" t="str">
        <f t="shared" si="321"/>
        <v>theater</v>
      </c>
      <c r="R3417" t="str">
        <f t="shared" si="322"/>
        <v>plays</v>
      </c>
      <c r="S3417" s="10">
        <f t="shared" si="323"/>
        <v>42467.144166666665</v>
      </c>
      <c r="T3417" s="10">
        <f t="shared" si="324"/>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9"/>
        <v>1.196</v>
      </c>
      <c r="P3418" s="6">
        <f t="shared" si="320"/>
        <v>159.46666666666667</v>
      </c>
      <c r="Q3418" t="str">
        <f t="shared" si="321"/>
        <v>theater</v>
      </c>
      <c r="R3418" t="str">
        <f t="shared" si="322"/>
        <v>plays</v>
      </c>
      <c r="S3418" s="10">
        <f t="shared" si="323"/>
        <v>42089.412557870368</v>
      </c>
      <c r="T3418" s="10">
        <f t="shared" si="324"/>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9"/>
        <v>1.0000058823529412</v>
      </c>
      <c r="P3419" s="6">
        <f t="shared" si="320"/>
        <v>37.777999999999999</v>
      </c>
      <c r="Q3419" t="str">
        <f t="shared" si="321"/>
        <v>theater</v>
      </c>
      <c r="R3419" t="str">
        <f t="shared" si="322"/>
        <v>plays</v>
      </c>
      <c r="S3419" s="10">
        <f t="shared" si="323"/>
        <v>41894.91375</v>
      </c>
      <c r="T3419" s="10">
        <f t="shared" si="324"/>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9"/>
        <v>1.00875</v>
      </c>
      <c r="P3420" s="6">
        <f t="shared" si="320"/>
        <v>72.053571428571431</v>
      </c>
      <c r="Q3420" t="str">
        <f t="shared" si="321"/>
        <v>theater</v>
      </c>
      <c r="R3420" t="str">
        <f t="shared" si="322"/>
        <v>plays</v>
      </c>
      <c r="S3420" s="10">
        <f t="shared" si="323"/>
        <v>41752.83457175926</v>
      </c>
      <c r="T3420" s="10">
        <f t="shared" si="324"/>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9"/>
        <v>1.0654545454545454</v>
      </c>
      <c r="P3421" s="6">
        <f t="shared" si="320"/>
        <v>63.695652173913047</v>
      </c>
      <c r="Q3421" t="str">
        <f t="shared" si="321"/>
        <v>theater</v>
      </c>
      <c r="R3421" t="str">
        <f t="shared" si="322"/>
        <v>plays</v>
      </c>
      <c r="S3421" s="10">
        <f t="shared" si="323"/>
        <v>42448.821585648147</v>
      </c>
      <c r="T3421" s="10">
        <f t="shared" si="324"/>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9"/>
        <v>1.38</v>
      </c>
      <c r="P3422" s="6">
        <f t="shared" si="320"/>
        <v>28.411764705882351</v>
      </c>
      <c r="Q3422" t="str">
        <f t="shared" si="321"/>
        <v>theater</v>
      </c>
      <c r="R3422" t="str">
        <f t="shared" si="322"/>
        <v>plays</v>
      </c>
      <c r="S3422" s="10">
        <f t="shared" si="323"/>
        <v>42405.090300925927</v>
      </c>
      <c r="T3422" s="10">
        <f t="shared" si="324"/>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9"/>
        <v>1.0115000000000001</v>
      </c>
      <c r="P3423" s="6">
        <f t="shared" si="320"/>
        <v>103.21428571428571</v>
      </c>
      <c r="Q3423" t="str">
        <f t="shared" si="321"/>
        <v>theater</v>
      </c>
      <c r="R3423" t="str">
        <f t="shared" si="322"/>
        <v>plays</v>
      </c>
      <c r="S3423" s="10">
        <f t="shared" si="323"/>
        <v>42037.791238425925</v>
      </c>
      <c r="T3423" s="10">
        <f t="shared" si="324"/>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9"/>
        <v>1.091</v>
      </c>
      <c r="P3424" s="6">
        <f t="shared" si="320"/>
        <v>71.152173913043484</v>
      </c>
      <c r="Q3424" t="str">
        <f t="shared" si="321"/>
        <v>theater</v>
      </c>
      <c r="R3424" t="str">
        <f t="shared" si="322"/>
        <v>plays</v>
      </c>
      <c r="S3424" s="10">
        <f t="shared" si="323"/>
        <v>42323.562222222223</v>
      </c>
      <c r="T3424" s="10">
        <f t="shared" si="324"/>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9"/>
        <v>1.4</v>
      </c>
      <c r="P3425" s="6">
        <f t="shared" si="320"/>
        <v>35</v>
      </c>
      <c r="Q3425" t="str">
        <f t="shared" si="321"/>
        <v>theater</v>
      </c>
      <c r="R3425" t="str">
        <f t="shared" si="322"/>
        <v>plays</v>
      </c>
      <c r="S3425" s="10">
        <f t="shared" si="323"/>
        <v>42088.911354166667</v>
      </c>
      <c r="T3425" s="10">
        <f t="shared" si="324"/>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9"/>
        <v>1.0358333333333334</v>
      </c>
      <c r="P3426" s="6">
        <f t="shared" si="320"/>
        <v>81.776315789473685</v>
      </c>
      <c r="Q3426" t="str">
        <f t="shared" si="321"/>
        <v>theater</v>
      </c>
      <c r="R3426" t="str">
        <f t="shared" si="322"/>
        <v>plays</v>
      </c>
      <c r="S3426" s="10">
        <f t="shared" si="323"/>
        <v>42018.676898148144</v>
      </c>
      <c r="T3426" s="10">
        <f t="shared" si="324"/>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9"/>
        <v>1.0297033333333332</v>
      </c>
      <c r="P3427" s="6">
        <f t="shared" si="320"/>
        <v>297.02980769230766</v>
      </c>
      <c r="Q3427" t="str">
        <f t="shared" si="321"/>
        <v>theater</v>
      </c>
      <c r="R3427" t="str">
        <f t="shared" si="322"/>
        <v>plays</v>
      </c>
      <c r="S3427" s="10">
        <f t="shared" si="323"/>
        <v>41884.617314814815</v>
      </c>
      <c r="T3427" s="10">
        <f t="shared" si="324"/>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9"/>
        <v>1.0813333333333333</v>
      </c>
      <c r="P3428" s="6">
        <f t="shared" si="320"/>
        <v>46.609195402298852</v>
      </c>
      <c r="Q3428" t="str">
        <f t="shared" si="321"/>
        <v>theater</v>
      </c>
      <c r="R3428" t="str">
        <f t="shared" si="322"/>
        <v>plays</v>
      </c>
      <c r="S3428" s="10">
        <f t="shared" si="323"/>
        <v>41884.056747685187</v>
      </c>
      <c r="T3428" s="10">
        <f t="shared" si="324"/>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9"/>
        <v>1</v>
      </c>
      <c r="P3429" s="6">
        <f t="shared" si="320"/>
        <v>51.724137931034484</v>
      </c>
      <c r="Q3429" t="str">
        <f t="shared" si="321"/>
        <v>theater</v>
      </c>
      <c r="R3429" t="str">
        <f t="shared" si="322"/>
        <v>plays</v>
      </c>
      <c r="S3429" s="10">
        <f t="shared" si="323"/>
        <v>41792.645277777774</v>
      </c>
      <c r="T3429" s="10">
        <f t="shared" si="324"/>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9"/>
        <v>1.0275000000000001</v>
      </c>
      <c r="P3430" s="6">
        <f t="shared" si="320"/>
        <v>40.294117647058826</v>
      </c>
      <c r="Q3430" t="str">
        <f t="shared" si="321"/>
        <v>theater</v>
      </c>
      <c r="R3430" t="str">
        <f t="shared" si="322"/>
        <v>plays</v>
      </c>
      <c r="S3430" s="10">
        <f t="shared" si="323"/>
        <v>42038.720451388886</v>
      </c>
      <c r="T3430" s="10">
        <f t="shared" si="324"/>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9"/>
        <v>1.3</v>
      </c>
      <c r="P3431" s="6">
        <f t="shared" si="320"/>
        <v>16.25</v>
      </c>
      <c r="Q3431" t="str">
        <f t="shared" si="321"/>
        <v>theater</v>
      </c>
      <c r="R3431" t="str">
        <f t="shared" si="322"/>
        <v>plays</v>
      </c>
      <c r="S3431" s="10">
        <f t="shared" si="323"/>
        <v>42662.021539351852</v>
      </c>
      <c r="T3431" s="10">
        <f t="shared" si="324"/>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9"/>
        <v>1.0854949999999999</v>
      </c>
      <c r="P3432" s="6">
        <f t="shared" si="320"/>
        <v>30.152638888888887</v>
      </c>
      <c r="Q3432" t="str">
        <f t="shared" si="321"/>
        <v>theater</v>
      </c>
      <c r="R3432" t="str">
        <f t="shared" si="322"/>
        <v>plays</v>
      </c>
      <c r="S3432" s="10">
        <f t="shared" si="323"/>
        <v>41820.945613425924</v>
      </c>
      <c r="T3432" s="10">
        <f t="shared" si="324"/>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9"/>
        <v>1</v>
      </c>
      <c r="P3433" s="6">
        <f t="shared" si="320"/>
        <v>95.238095238095241</v>
      </c>
      <c r="Q3433" t="str">
        <f t="shared" si="321"/>
        <v>theater</v>
      </c>
      <c r="R3433" t="str">
        <f t="shared" si="322"/>
        <v>plays</v>
      </c>
      <c r="S3433" s="10">
        <f t="shared" si="323"/>
        <v>41839.730937500004</v>
      </c>
      <c r="T3433" s="10">
        <f t="shared" si="324"/>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9"/>
        <v>1.0965</v>
      </c>
      <c r="P3434" s="6">
        <f t="shared" si="320"/>
        <v>52.214285714285715</v>
      </c>
      <c r="Q3434" t="str">
        <f t="shared" si="321"/>
        <v>theater</v>
      </c>
      <c r="R3434" t="str">
        <f t="shared" si="322"/>
        <v>plays</v>
      </c>
      <c r="S3434" s="10">
        <f t="shared" si="323"/>
        <v>42380.581180555557</v>
      </c>
      <c r="T3434" s="10">
        <f t="shared" si="324"/>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9"/>
        <v>1.0026315789473683</v>
      </c>
      <c r="P3435" s="6">
        <f t="shared" si="320"/>
        <v>134.1549295774648</v>
      </c>
      <c r="Q3435" t="str">
        <f t="shared" si="321"/>
        <v>theater</v>
      </c>
      <c r="R3435" t="str">
        <f t="shared" si="322"/>
        <v>plays</v>
      </c>
      <c r="S3435" s="10">
        <f t="shared" si="323"/>
        <v>41776.063136574077</v>
      </c>
      <c r="T3435" s="10">
        <f t="shared" si="324"/>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9"/>
        <v>1.0555000000000001</v>
      </c>
      <c r="P3436" s="6">
        <f t="shared" si="320"/>
        <v>62.827380952380949</v>
      </c>
      <c r="Q3436" t="str">
        <f t="shared" si="321"/>
        <v>theater</v>
      </c>
      <c r="R3436" t="str">
        <f t="shared" si="322"/>
        <v>plays</v>
      </c>
      <c r="S3436" s="10">
        <f t="shared" si="323"/>
        <v>41800.380428240744</v>
      </c>
      <c r="T3436" s="10">
        <f t="shared" si="324"/>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9"/>
        <v>1.1200000000000001</v>
      </c>
      <c r="P3437" s="6">
        <f t="shared" si="320"/>
        <v>58.94736842105263</v>
      </c>
      <c r="Q3437" t="str">
        <f t="shared" si="321"/>
        <v>theater</v>
      </c>
      <c r="R3437" t="str">
        <f t="shared" si="322"/>
        <v>plays</v>
      </c>
      <c r="S3437" s="10">
        <f t="shared" si="323"/>
        <v>42572.61681712963</v>
      </c>
      <c r="T3437" s="10">
        <f t="shared" si="324"/>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9"/>
        <v>1.0589999999999999</v>
      </c>
      <c r="P3438" s="6">
        <f t="shared" si="320"/>
        <v>143.1081081081081</v>
      </c>
      <c r="Q3438" t="str">
        <f t="shared" si="321"/>
        <v>theater</v>
      </c>
      <c r="R3438" t="str">
        <f t="shared" si="322"/>
        <v>plays</v>
      </c>
      <c r="S3438" s="10">
        <f t="shared" si="323"/>
        <v>41851.541585648149</v>
      </c>
      <c r="T3438" s="10">
        <f t="shared" si="324"/>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9"/>
        <v>1.01</v>
      </c>
      <c r="P3439" s="6">
        <f t="shared" si="320"/>
        <v>84.166666666666671</v>
      </c>
      <c r="Q3439" t="str">
        <f t="shared" si="321"/>
        <v>theater</v>
      </c>
      <c r="R3439" t="str">
        <f t="shared" si="322"/>
        <v>plays</v>
      </c>
      <c r="S3439" s="10">
        <f t="shared" si="323"/>
        <v>42205.710879629631</v>
      </c>
      <c r="T3439" s="10">
        <f t="shared" si="324"/>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9"/>
        <v>1.042</v>
      </c>
      <c r="P3440" s="6">
        <f t="shared" si="320"/>
        <v>186.07142857142858</v>
      </c>
      <c r="Q3440" t="str">
        <f t="shared" si="321"/>
        <v>theater</v>
      </c>
      <c r="R3440" t="str">
        <f t="shared" si="322"/>
        <v>plays</v>
      </c>
      <c r="S3440" s="10">
        <f t="shared" si="323"/>
        <v>42100.927858796291</v>
      </c>
      <c r="T3440" s="10">
        <f t="shared" si="324"/>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9"/>
        <v>1.3467833333333334</v>
      </c>
      <c r="P3441" s="6">
        <f t="shared" si="320"/>
        <v>89.785555555555561</v>
      </c>
      <c r="Q3441" t="str">
        <f t="shared" si="321"/>
        <v>theater</v>
      </c>
      <c r="R3441" t="str">
        <f t="shared" si="322"/>
        <v>plays</v>
      </c>
      <c r="S3441" s="10">
        <f t="shared" si="323"/>
        <v>42374.911226851851</v>
      </c>
      <c r="T3441" s="10">
        <f t="shared" si="324"/>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9"/>
        <v>1.052184</v>
      </c>
      <c r="P3442" s="6">
        <f t="shared" si="320"/>
        <v>64.157560975609755</v>
      </c>
      <c r="Q3442" t="str">
        <f t="shared" si="321"/>
        <v>theater</v>
      </c>
      <c r="R3442" t="str">
        <f t="shared" si="322"/>
        <v>plays</v>
      </c>
      <c r="S3442" s="10">
        <f t="shared" si="323"/>
        <v>41809.12300925926</v>
      </c>
      <c r="T3442" s="10">
        <f t="shared" si="324"/>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9"/>
        <v>1.026</v>
      </c>
      <c r="P3443" s="6">
        <f t="shared" si="320"/>
        <v>59.651162790697676</v>
      </c>
      <c r="Q3443" t="str">
        <f t="shared" si="321"/>
        <v>theater</v>
      </c>
      <c r="R3443" t="str">
        <f t="shared" si="322"/>
        <v>plays</v>
      </c>
      <c r="S3443" s="10">
        <f t="shared" si="323"/>
        <v>42294.429641203707</v>
      </c>
      <c r="T3443" s="10">
        <f t="shared" si="324"/>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9"/>
        <v>1</v>
      </c>
      <c r="P3444" s="6">
        <f t="shared" si="320"/>
        <v>31.25</v>
      </c>
      <c r="Q3444" t="str">
        <f t="shared" si="321"/>
        <v>theater</v>
      </c>
      <c r="R3444" t="str">
        <f t="shared" si="322"/>
        <v>plays</v>
      </c>
      <c r="S3444" s="10">
        <f t="shared" si="323"/>
        <v>42124.841111111105</v>
      </c>
      <c r="T3444" s="10">
        <f t="shared" si="324"/>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9"/>
        <v>1.855</v>
      </c>
      <c r="P3445" s="6">
        <f t="shared" si="320"/>
        <v>41.222222222222221</v>
      </c>
      <c r="Q3445" t="str">
        <f t="shared" si="321"/>
        <v>theater</v>
      </c>
      <c r="R3445" t="str">
        <f t="shared" si="322"/>
        <v>plays</v>
      </c>
      <c r="S3445" s="10">
        <f t="shared" si="323"/>
        <v>41861.524837962963</v>
      </c>
      <c r="T3445" s="10">
        <f t="shared" si="324"/>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9"/>
        <v>2.89</v>
      </c>
      <c r="P3446" s="6">
        <f t="shared" si="320"/>
        <v>43.35</v>
      </c>
      <c r="Q3446" t="str">
        <f t="shared" si="321"/>
        <v>theater</v>
      </c>
      <c r="R3446" t="str">
        <f t="shared" si="322"/>
        <v>plays</v>
      </c>
      <c r="S3446" s="10">
        <f t="shared" si="323"/>
        <v>42521.291504629626</v>
      </c>
      <c r="T3446" s="10">
        <f t="shared" si="324"/>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9"/>
        <v>1</v>
      </c>
      <c r="P3447" s="6">
        <f t="shared" si="320"/>
        <v>64.516129032258064</v>
      </c>
      <c r="Q3447" t="str">
        <f t="shared" si="321"/>
        <v>theater</v>
      </c>
      <c r="R3447" t="str">
        <f t="shared" si="322"/>
        <v>plays</v>
      </c>
      <c r="S3447" s="10">
        <f t="shared" si="323"/>
        <v>42272.530509259261</v>
      </c>
      <c r="T3447" s="10">
        <f t="shared" si="324"/>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9"/>
        <v>1.0820000000000001</v>
      </c>
      <c r="P3448" s="6">
        <f t="shared" si="320"/>
        <v>43.28</v>
      </c>
      <c r="Q3448" t="str">
        <f t="shared" si="321"/>
        <v>theater</v>
      </c>
      <c r="R3448" t="str">
        <f t="shared" si="322"/>
        <v>plays</v>
      </c>
      <c r="S3448" s="10">
        <f t="shared" si="323"/>
        <v>42016.832465277781</v>
      </c>
      <c r="T3448" s="10">
        <f t="shared" si="324"/>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9"/>
        <v>1.0780000000000001</v>
      </c>
      <c r="P3449" s="6">
        <f t="shared" si="320"/>
        <v>77</v>
      </c>
      <c r="Q3449" t="str">
        <f t="shared" si="321"/>
        <v>theater</v>
      </c>
      <c r="R3449" t="str">
        <f t="shared" si="322"/>
        <v>plays</v>
      </c>
      <c r="S3449" s="10">
        <f t="shared" si="323"/>
        <v>42402.889027777783</v>
      </c>
      <c r="T3449" s="10">
        <f t="shared" si="324"/>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9"/>
        <v>1.0976190476190477</v>
      </c>
      <c r="P3450" s="6">
        <f t="shared" si="320"/>
        <v>51.222222222222221</v>
      </c>
      <c r="Q3450" t="str">
        <f t="shared" si="321"/>
        <v>theater</v>
      </c>
      <c r="R3450" t="str">
        <f t="shared" si="322"/>
        <v>plays</v>
      </c>
      <c r="S3450" s="10">
        <f t="shared" si="323"/>
        <v>41960.119085648148</v>
      </c>
      <c r="T3450" s="10">
        <f t="shared" si="324"/>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9"/>
        <v>1.70625</v>
      </c>
      <c r="P3451" s="6">
        <f t="shared" si="320"/>
        <v>68.25</v>
      </c>
      <c r="Q3451" t="str">
        <f t="shared" si="321"/>
        <v>theater</v>
      </c>
      <c r="R3451" t="str">
        <f t="shared" si="322"/>
        <v>plays</v>
      </c>
      <c r="S3451" s="10">
        <f t="shared" si="323"/>
        <v>42532.052523148144</v>
      </c>
      <c r="T3451" s="10">
        <f t="shared" si="324"/>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9"/>
        <v>1.52</v>
      </c>
      <c r="P3452" s="6">
        <f t="shared" si="320"/>
        <v>19.487179487179485</v>
      </c>
      <c r="Q3452" t="str">
        <f t="shared" si="321"/>
        <v>theater</v>
      </c>
      <c r="R3452" t="str">
        <f t="shared" si="322"/>
        <v>plays</v>
      </c>
      <c r="S3452" s="10">
        <f t="shared" si="323"/>
        <v>42036.704525462963</v>
      </c>
      <c r="T3452" s="10">
        <f t="shared" si="324"/>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9"/>
        <v>1.0123076923076924</v>
      </c>
      <c r="P3453" s="6">
        <f t="shared" si="320"/>
        <v>41.125</v>
      </c>
      <c r="Q3453" t="str">
        <f t="shared" si="321"/>
        <v>theater</v>
      </c>
      <c r="R3453" t="str">
        <f t="shared" si="322"/>
        <v>plays</v>
      </c>
      <c r="S3453" s="10">
        <f t="shared" si="323"/>
        <v>42088.723692129628</v>
      </c>
      <c r="T3453" s="10">
        <f t="shared" si="324"/>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9"/>
        <v>1.532</v>
      </c>
      <c r="P3454" s="6">
        <f t="shared" si="320"/>
        <v>41.405405405405403</v>
      </c>
      <c r="Q3454" t="str">
        <f t="shared" si="321"/>
        <v>theater</v>
      </c>
      <c r="R3454" t="str">
        <f t="shared" si="322"/>
        <v>plays</v>
      </c>
      <c r="S3454" s="10">
        <f t="shared" si="323"/>
        <v>41820.639189814814</v>
      </c>
      <c r="T3454" s="10">
        <f t="shared" si="324"/>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9"/>
        <v>1.2833333333333334</v>
      </c>
      <c r="P3455" s="6">
        <f t="shared" si="320"/>
        <v>27.5</v>
      </c>
      <c r="Q3455" t="str">
        <f t="shared" si="321"/>
        <v>theater</v>
      </c>
      <c r="R3455" t="str">
        <f t="shared" si="322"/>
        <v>plays</v>
      </c>
      <c r="S3455" s="10">
        <f t="shared" si="323"/>
        <v>42535.97865740741</v>
      </c>
      <c r="T3455" s="10">
        <f t="shared" si="324"/>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9"/>
        <v>1.0071428571428571</v>
      </c>
      <c r="P3456" s="6">
        <f t="shared" si="320"/>
        <v>33.571428571428569</v>
      </c>
      <c r="Q3456" t="str">
        <f t="shared" si="321"/>
        <v>theater</v>
      </c>
      <c r="R3456" t="str">
        <f t="shared" si="322"/>
        <v>plays</v>
      </c>
      <c r="S3456" s="10">
        <f t="shared" si="323"/>
        <v>41821.698599537034</v>
      </c>
      <c r="T3456" s="10">
        <f t="shared" si="324"/>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9"/>
        <v>1.0065</v>
      </c>
      <c r="P3457" s="6">
        <f t="shared" si="320"/>
        <v>145.86956521739131</v>
      </c>
      <c r="Q3457" t="str">
        <f t="shared" si="321"/>
        <v>theater</v>
      </c>
      <c r="R3457" t="str">
        <f t="shared" si="322"/>
        <v>plays</v>
      </c>
      <c r="S3457" s="10">
        <f t="shared" si="323"/>
        <v>42626.7503125</v>
      </c>
      <c r="T3457" s="10">
        <f t="shared" si="324"/>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9"/>
        <v>1.913</v>
      </c>
      <c r="P3458" s="6">
        <f t="shared" si="320"/>
        <v>358.6875</v>
      </c>
      <c r="Q3458" t="str">
        <f t="shared" si="321"/>
        <v>theater</v>
      </c>
      <c r="R3458" t="str">
        <f t="shared" si="322"/>
        <v>plays</v>
      </c>
      <c r="S3458" s="10">
        <f t="shared" si="323"/>
        <v>41821.205636574072</v>
      </c>
      <c r="T3458" s="10">
        <f t="shared" si="324"/>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5">E3459/D3459</f>
        <v>1.4019999999999999</v>
      </c>
      <c r="P3459" s="6">
        <f t="shared" ref="P3459:P3522" si="326">IFERROR(E3459/L3459,0)</f>
        <v>50.981818181818184</v>
      </c>
      <c r="Q3459" t="str">
        <f t="shared" ref="Q3459:Q3522" si="327">LEFT(N3459,SEARCH("/",N3459)-1)</f>
        <v>theater</v>
      </c>
      <c r="R3459" t="str">
        <f t="shared" ref="R3459:R3522" si="328">RIGHT(N3459,LEN(N3459)-SEARCH("/",N3459))</f>
        <v>plays</v>
      </c>
      <c r="S3459" s="10">
        <f t="shared" ref="S3459:S3522" si="329">(((J3459/60)/60)/24+DATE(1970,1,1))</f>
        <v>42016.706678240742</v>
      </c>
      <c r="T3459" s="10">
        <f t="shared" ref="T3459:T3522" si="330">(((I3459/60)/60)/24+DATE(1970,1,1))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5"/>
        <v>1.2433537832310839</v>
      </c>
      <c r="P3460" s="6">
        <f t="shared" si="326"/>
        <v>45.037037037037038</v>
      </c>
      <c r="Q3460" t="str">
        <f t="shared" si="327"/>
        <v>theater</v>
      </c>
      <c r="R3460" t="str">
        <f t="shared" si="328"/>
        <v>plays</v>
      </c>
      <c r="S3460" s="10">
        <f t="shared" si="329"/>
        <v>42011.202581018515</v>
      </c>
      <c r="T3460" s="10">
        <f t="shared" si="330"/>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5"/>
        <v>1.262</v>
      </c>
      <c r="P3461" s="6">
        <f t="shared" si="326"/>
        <v>17.527777777777779</v>
      </c>
      <c r="Q3461" t="str">
        <f t="shared" si="327"/>
        <v>theater</v>
      </c>
      <c r="R3461" t="str">
        <f t="shared" si="328"/>
        <v>plays</v>
      </c>
      <c r="S3461" s="10">
        <f t="shared" si="329"/>
        <v>42480.479861111111</v>
      </c>
      <c r="T3461" s="10">
        <f t="shared" si="330"/>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5"/>
        <v>1.9</v>
      </c>
      <c r="P3462" s="6">
        <f t="shared" si="326"/>
        <v>50</v>
      </c>
      <c r="Q3462" t="str">
        <f t="shared" si="327"/>
        <v>theater</v>
      </c>
      <c r="R3462" t="str">
        <f t="shared" si="328"/>
        <v>plays</v>
      </c>
      <c r="S3462" s="10">
        <f t="shared" si="329"/>
        <v>41852.527222222219</v>
      </c>
      <c r="T3462" s="10">
        <f t="shared" si="330"/>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5"/>
        <v>1.39</v>
      </c>
      <c r="P3463" s="6">
        <f t="shared" si="326"/>
        <v>57.916666666666664</v>
      </c>
      <c r="Q3463" t="str">
        <f t="shared" si="327"/>
        <v>theater</v>
      </c>
      <c r="R3463" t="str">
        <f t="shared" si="328"/>
        <v>plays</v>
      </c>
      <c r="S3463" s="10">
        <f t="shared" si="329"/>
        <v>42643.632858796293</v>
      </c>
      <c r="T3463" s="10">
        <f t="shared" si="330"/>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5"/>
        <v>2.02</v>
      </c>
      <c r="P3464" s="6">
        <f t="shared" si="326"/>
        <v>29.705882352941178</v>
      </c>
      <c r="Q3464" t="str">
        <f t="shared" si="327"/>
        <v>theater</v>
      </c>
      <c r="R3464" t="str">
        <f t="shared" si="328"/>
        <v>plays</v>
      </c>
      <c r="S3464" s="10">
        <f t="shared" si="329"/>
        <v>42179.898472222223</v>
      </c>
      <c r="T3464" s="10">
        <f t="shared" si="330"/>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5"/>
        <v>1.0338000000000001</v>
      </c>
      <c r="P3465" s="6">
        <f t="shared" si="326"/>
        <v>90.684210526315795</v>
      </c>
      <c r="Q3465" t="str">
        <f t="shared" si="327"/>
        <v>theater</v>
      </c>
      <c r="R3465" t="str">
        <f t="shared" si="328"/>
        <v>plays</v>
      </c>
      <c r="S3465" s="10">
        <f t="shared" si="329"/>
        <v>42612.918807870374</v>
      </c>
      <c r="T3465" s="10">
        <f t="shared" si="330"/>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5"/>
        <v>1.023236</v>
      </c>
      <c r="P3466" s="6">
        <f t="shared" si="326"/>
        <v>55.012688172043013</v>
      </c>
      <c r="Q3466" t="str">
        <f t="shared" si="327"/>
        <v>theater</v>
      </c>
      <c r="R3466" t="str">
        <f t="shared" si="328"/>
        <v>plays</v>
      </c>
      <c r="S3466" s="10">
        <f t="shared" si="329"/>
        <v>42575.130057870367</v>
      </c>
      <c r="T3466" s="10">
        <f t="shared" si="330"/>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5"/>
        <v>1.03</v>
      </c>
      <c r="P3467" s="6">
        <f t="shared" si="326"/>
        <v>57.222222222222221</v>
      </c>
      <c r="Q3467" t="str">
        <f t="shared" si="327"/>
        <v>theater</v>
      </c>
      <c r="R3467" t="str">
        <f t="shared" si="328"/>
        <v>plays</v>
      </c>
      <c r="S3467" s="10">
        <f t="shared" si="329"/>
        <v>42200.625833333332</v>
      </c>
      <c r="T3467" s="10">
        <f t="shared" si="330"/>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5"/>
        <v>1.2714285714285714</v>
      </c>
      <c r="P3468" s="6">
        <f t="shared" si="326"/>
        <v>72.950819672131146</v>
      </c>
      <c r="Q3468" t="str">
        <f t="shared" si="327"/>
        <v>theater</v>
      </c>
      <c r="R3468" t="str">
        <f t="shared" si="328"/>
        <v>plays</v>
      </c>
      <c r="S3468" s="10">
        <f t="shared" si="329"/>
        <v>42420.019097222219</v>
      </c>
      <c r="T3468" s="10">
        <f t="shared" si="330"/>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5"/>
        <v>1.01</v>
      </c>
      <c r="P3469" s="6">
        <f t="shared" si="326"/>
        <v>64.468085106382972</v>
      </c>
      <c r="Q3469" t="str">
        <f t="shared" si="327"/>
        <v>theater</v>
      </c>
      <c r="R3469" t="str">
        <f t="shared" si="328"/>
        <v>plays</v>
      </c>
      <c r="S3469" s="10">
        <f t="shared" si="329"/>
        <v>42053.671666666662</v>
      </c>
      <c r="T3469" s="10">
        <f t="shared" si="330"/>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5"/>
        <v>1.2178</v>
      </c>
      <c r="P3470" s="6">
        <f t="shared" si="326"/>
        <v>716.35294117647061</v>
      </c>
      <c r="Q3470" t="str">
        <f t="shared" si="327"/>
        <v>theater</v>
      </c>
      <c r="R3470" t="str">
        <f t="shared" si="328"/>
        <v>plays</v>
      </c>
      <c r="S3470" s="10">
        <f t="shared" si="329"/>
        <v>42605.765381944439</v>
      </c>
      <c r="T3470" s="10">
        <f t="shared" si="330"/>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5"/>
        <v>1.1339285714285714</v>
      </c>
      <c r="P3471" s="6">
        <f t="shared" si="326"/>
        <v>50.396825396825399</v>
      </c>
      <c r="Q3471" t="str">
        <f t="shared" si="327"/>
        <v>theater</v>
      </c>
      <c r="R3471" t="str">
        <f t="shared" si="328"/>
        <v>plays</v>
      </c>
      <c r="S3471" s="10">
        <f t="shared" si="329"/>
        <v>42458.641724537039</v>
      </c>
      <c r="T3471" s="10">
        <f t="shared" si="330"/>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5"/>
        <v>1.5</v>
      </c>
      <c r="P3472" s="6">
        <f t="shared" si="326"/>
        <v>41.666666666666664</v>
      </c>
      <c r="Q3472" t="str">
        <f t="shared" si="327"/>
        <v>theater</v>
      </c>
      <c r="R3472" t="str">
        <f t="shared" si="328"/>
        <v>plays</v>
      </c>
      <c r="S3472" s="10">
        <f t="shared" si="329"/>
        <v>42529.022013888884</v>
      </c>
      <c r="T3472" s="10">
        <f t="shared" si="330"/>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5"/>
        <v>2.1459999999999999</v>
      </c>
      <c r="P3473" s="6">
        <f t="shared" si="326"/>
        <v>35.766666666666666</v>
      </c>
      <c r="Q3473" t="str">
        <f t="shared" si="327"/>
        <v>theater</v>
      </c>
      <c r="R3473" t="str">
        <f t="shared" si="328"/>
        <v>plays</v>
      </c>
      <c r="S3473" s="10">
        <f t="shared" si="329"/>
        <v>41841.820486111108</v>
      </c>
      <c r="T3473" s="10">
        <f t="shared" si="330"/>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5"/>
        <v>1.0205</v>
      </c>
      <c r="P3474" s="6">
        <f t="shared" si="326"/>
        <v>88.739130434782609</v>
      </c>
      <c r="Q3474" t="str">
        <f t="shared" si="327"/>
        <v>theater</v>
      </c>
      <c r="R3474" t="str">
        <f t="shared" si="328"/>
        <v>plays</v>
      </c>
      <c r="S3474" s="10">
        <f t="shared" si="329"/>
        <v>41928.170497685183</v>
      </c>
      <c r="T3474" s="10">
        <f t="shared" si="330"/>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5"/>
        <v>1</v>
      </c>
      <c r="P3475" s="6">
        <f t="shared" si="326"/>
        <v>148.4848484848485</v>
      </c>
      <c r="Q3475" t="str">
        <f t="shared" si="327"/>
        <v>theater</v>
      </c>
      <c r="R3475" t="str">
        <f t="shared" si="328"/>
        <v>plays</v>
      </c>
      <c r="S3475" s="10">
        <f t="shared" si="329"/>
        <v>42062.834444444445</v>
      </c>
      <c r="T3475" s="10">
        <f t="shared" si="330"/>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5"/>
        <v>1.01</v>
      </c>
      <c r="P3476" s="6">
        <f t="shared" si="326"/>
        <v>51.794871794871796</v>
      </c>
      <c r="Q3476" t="str">
        <f t="shared" si="327"/>
        <v>theater</v>
      </c>
      <c r="R3476" t="str">
        <f t="shared" si="328"/>
        <v>plays</v>
      </c>
      <c r="S3476" s="10">
        <f t="shared" si="329"/>
        <v>42541.501516203702</v>
      </c>
      <c r="T3476" s="10">
        <f t="shared" si="330"/>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5"/>
        <v>1.1333333333333333</v>
      </c>
      <c r="P3477" s="6">
        <f t="shared" si="326"/>
        <v>20</v>
      </c>
      <c r="Q3477" t="str">
        <f t="shared" si="327"/>
        <v>theater</v>
      </c>
      <c r="R3477" t="str">
        <f t="shared" si="328"/>
        <v>plays</v>
      </c>
      <c r="S3477" s="10">
        <f t="shared" si="329"/>
        <v>41918.880833333329</v>
      </c>
      <c r="T3477" s="10">
        <f t="shared" si="330"/>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5"/>
        <v>1.04</v>
      </c>
      <c r="P3478" s="6">
        <f t="shared" si="326"/>
        <v>52</v>
      </c>
      <c r="Q3478" t="str">
        <f t="shared" si="327"/>
        <v>theater</v>
      </c>
      <c r="R3478" t="str">
        <f t="shared" si="328"/>
        <v>plays</v>
      </c>
      <c r="S3478" s="10">
        <f t="shared" si="329"/>
        <v>41921.279976851853</v>
      </c>
      <c r="T3478" s="10">
        <f t="shared" si="330"/>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5"/>
        <v>1.1533333333333333</v>
      </c>
      <c r="P3479" s="6">
        <f t="shared" si="326"/>
        <v>53.230769230769234</v>
      </c>
      <c r="Q3479" t="str">
        <f t="shared" si="327"/>
        <v>theater</v>
      </c>
      <c r="R3479" t="str">
        <f t="shared" si="328"/>
        <v>plays</v>
      </c>
      <c r="S3479" s="10">
        <f t="shared" si="329"/>
        <v>42128.736608796295</v>
      </c>
      <c r="T3479" s="10">
        <f t="shared" si="330"/>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5"/>
        <v>1.1285000000000001</v>
      </c>
      <c r="P3480" s="6">
        <f t="shared" si="326"/>
        <v>39.596491228070178</v>
      </c>
      <c r="Q3480" t="str">
        <f t="shared" si="327"/>
        <v>theater</v>
      </c>
      <c r="R3480" t="str">
        <f t="shared" si="328"/>
        <v>plays</v>
      </c>
      <c r="S3480" s="10">
        <f t="shared" si="329"/>
        <v>42053.916921296302</v>
      </c>
      <c r="T3480" s="10">
        <f t="shared" si="330"/>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5"/>
        <v>1.2786666666666666</v>
      </c>
      <c r="P3481" s="6">
        <f t="shared" si="326"/>
        <v>34.25</v>
      </c>
      <c r="Q3481" t="str">
        <f t="shared" si="327"/>
        <v>theater</v>
      </c>
      <c r="R3481" t="str">
        <f t="shared" si="328"/>
        <v>plays</v>
      </c>
      <c r="S3481" s="10">
        <f t="shared" si="329"/>
        <v>41781.855092592588</v>
      </c>
      <c r="T3481" s="10">
        <f t="shared" si="330"/>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5"/>
        <v>1.4266666666666667</v>
      </c>
      <c r="P3482" s="6">
        <f t="shared" si="326"/>
        <v>164.61538461538461</v>
      </c>
      <c r="Q3482" t="str">
        <f t="shared" si="327"/>
        <v>theater</v>
      </c>
      <c r="R3482" t="str">
        <f t="shared" si="328"/>
        <v>plays</v>
      </c>
      <c r="S3482" s="10">
        <f t="shared" si="329"/>
        <v>42171.317442129628</v>
      </c>
      <c r="T3482" s="10">
        <f t="shared" si="330"/>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5"/>
        <v>1.1879999999999999</v>
      </c>
      <c r="P3483" s="6">
        <f t="shared" si="326"/>
        <v>125.05263157894737</v>
      </c>
      <c r="Q3483" t="str">
        <f t="shared" si="327"/>
        <v>theater</v>
      </c>
      <c r="R3483" t="str">
        <f t="shared" si="328"/>
        <v>plays</v>
      </c>
      <c r="S3483" s="10">
        <f t="shared" si="329"/>
        <v>41989.24754629629</v>
      </c>
      <c r="T3483" s="10">
        <f t="shared" si="330"/>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5"/>
        <v>1.3833333333333333</v>
      </c>
      <c r="P3484" s="6">
        <f t="shared" si="326"/>
        <v>51.875</v>
      </c>
      <c r="Q3484" t="str">
        <f t="shared" si="327"/>
        <v>theater</v>
      </c>
      <c r="R3484" t="str">
        <f t="shared" si="328"/>
        <v>plays</v>
      </c>
      <c r="S3484" s="10">
        <f t="shared" si="329"/>
        <v>41796.771597222221</v>
      </c>
      <c r="T3484" s="10">
        <f t="shared" si="330"/>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5"/>
        <v>1.599402985074627</v>
      </c>
      <c r="P3485" s="6">
        <f t="shared" si="326"/>
        <v>40.285714285714285</v>
      </c>
      <c r="Q3485" t="str">
        <f t="shared" si="327"/>
        <v>theater</v>
      </c>
      <c r="R3485" t="str">
        <f t="shared" si="328"/>
        <v>plays</v>
      </c>
      <c r="S3485" s="10">
        <f t="shared" si="329"/>
        <v>41793.668761574074</v>
      </c>
      <c r="T3485" s="10">
        <f t="shared" si="330"/>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5"/>
        <v>1.1424000000000001</v>
      </c>
      <c r="P3486" s="6">
        <f t="shared" si="326"/>
        <v>64.909090909090907</v>
      </c>
      <c r="Q3486" t="str">
        <f t="shared" si="327"/>
        <v>theater</v>
      </c>
      <c r="R3486" t="str">
        <f t="shared" si="328"/>
        <v>plays</v>
      </c>
      <c r="S3486" s="10">
        <f t="shared" si="329"/>
        <v>42506.760405092587</v>
      </c>
      <c r="T3486" s="10">
        <f t="shared" si="330"/>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5"/>
        <v>1.0060606060606061</v>
      </c>
      <c r="P3487" s="6">
        <f t="shared" si="326"/>
        <v>55.333333333333336</v>
      </c>
      <c r="Q3487" t="str">
        <f t="shared" si="327"/>
        <v>theater</v>
      </c>
      <c r="R3487" t="str">
        <f t="shared" si="328"/>
        <v>plays</v>
      </c>
      <c r="S3487" s="10">
        <f t="shared" si="329"/>
        <v>42372.693055555559</v>
      </c>
      <c r="T3487" s="10">
        <f t="shared" si="330"/>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5"/>
        <v>1.552</v>
      </c>
      <c r="P3488" s="6">
        <f t="shared" si="326"/>
        <v>83.142857142857139</v>
      </c>
      <c r="Q3488" t="str">
        <f t="shared" si="327"/>
        <v>theater</v>
      </c>
      <c r="R3488" t="str">
        <f t="shared" si="328"/>
        <v>plays</v>
      </c>
      <c r="S3488" s="10">
        <f t="shared" si="329"/>
        <v>42126.87501157407</v>
      </c>
      <c r="T3488" s="10">
        <f t="shared" si="330"/>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5"/>
        <v>1.2775000000000001</v>
      </c>
      <c r="P3489" s="6">
        <f t="shared" si="326"/>
        <v>38.712121212121211</v>
      </c>
      <c r="Q3489" t="str">
        <f t="shared" si="327"/>
        <v>theater</v>
      </c>
      <c r="R3489" t="str">
        <f t="shared" si="328"/>
        <v>plays</v>
      </c>
      <c r="S3489" s="10">
        <f t="shared" si="329"/>
        <v>42149.940416666665</v>
      </c>
      <c r="T3489" s="10">
        <f t="shared" si="330"/>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5"/>
        <v>1.212</v>
      </c>
      <c r="P3490" s="6">
        <f t="shared" si="326"/>
        <v>125.37931034482759</v>
      </c>
      <c r="Q3490" t="str">
        <f t="shared" si="327"/>
        <v>theater</v>
      </c>
      <c r="R3490" t="str">
        <f t="shared" si="328"/>
        <v>plays</v>
      </c>
      <c r="S3490" s="10">
        <f t="shared" si="329"/>
        <v>42087.768055555556</v>
      </c>
      <c r="T3490" s="10">
        <f t="shared" si="330"/>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5"/>
        <v>1.127</v>
      </c>
      <c r="P3491" s="6">
        <f t="shared" si="326"/>
        <v>78.263888888888886</v>
      </c>
      <c r="Q3491" t="str">
        <f t="shared" si="327"/>
        <v>theater</v>
      </c>
      <c r="R3491" t="str">
        <f t="shared" si="328"/>
        <v>plays</v>
      </c>
      <c r="S3491" s="10">
        <f t="shared" si="329"/>
        <v>41753.635775462964</v>
      </c>
      <c r="T3491" s="10">
        <f t="shared" si="330"/>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5"/>
        <v>1.2749999999999999</v>
      </c>
      <c r="P3492" s="6">
        <f t="shared" si="326"/>
        <v>47.222222222222221</v>
      </c>
      <c r="Q3492" t="str">
        <f t="shared" si="327"/>
        <v>theater</v>
      </c>
      <c r="R3492" t="str">
        <f t="shared" si="328"/>
        <v>plays</v>
      </c>
      <c r="S3492" s="10">
        <f t="shared" si="329"/>
        <v>42443.802361111113</v>
      </c>
      <c r="T3492" s="10">
        <f t="shared" si="330"/>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5"/>
        <v>1.5820000000000001</v>
      </c>
      <c r="P3493" s="6">
        <f t="shared" si="326"/>
        <v>79.099999999999994</v>
      </c>
      <c r="Q3493" t="str">
        <f t="shared" si="327"/>
        <v>theater</v>
      </c>
      <c r="R3493" t="str">
        <f t="shared" si="328"/>
        <v>plays</v>
      </c>
      <c r="S3493" s="10">
        <f t="shared" si="329"/>
        <v>42121.249814814815</v>
      </c>
      <c r="T3493" s="10">
        <f t="shared" si="330"/>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5"/>
        <v>1.0526894736842105</v>
      </c>
      <c r="P3494" s="6">
        <f t="shared" si="326"/>
        <v>114.29199999999999</v>
      </c>
      <c r="Q3494" t="str">
        <f t="shared" si="327"/>
        <v>theater</v>
      </c>
      <c r="R3494" t="str">
        <f t="shared" si="328"/>
        <v>plays</v>
      </c>
      <c r="S3494" s="10">
        <f t="shared" si="329"/>
        <v>42268.009224537032</v>
      </c>
      <c r="T3494" s="10">
        <f t="shared" si="330"/>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5"/>
        <v>1</v>
      </c>
      <c r="P3495" s="6">
        <f t="shared" si="326"/>
        <v>51.724137931034484</v>
      </c>
      <c r="Q3495" t="str">
        <f t="shared" si="327"/>
        <v>theater</v>
      </c>
      <c r="R3495" t="str">
        <f t="shared" si="328"/>
        <v>plays</v>
      </c>
      <c r="S3495" s="10">
        <f t="shared" si="329"/>
        <v>41848.866157407407</v>
      </c>
      <c r="T3495" s="10">
        <f t="shared" si="330"/>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5"/>
        <v>1</v>
      </c>
      <c r="P3496" s="6">
        <f t="shared" si="326"/>
        <v>30.76923076923077</v>
      </c>
      <c r="Q3496" t="str">
        <f t="shared" si="327"/>
        <v>theater</v>
      </c>
      <c r="R3496" t="str">
        <f t="shared" si="328"/>
        <v>plays</v>
      </c>
      <c r="S3496" s="10">
        <f t="shared" si="329"/>
        <v>42689.214988425927</v>
      </c>
      <c r="T3496" s="10">
        <f t="shared" si="330"/>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5"/>
        <v>1.0686</v>
      </c>
      <c r="P3497" s="6">
        <f t="shared" si="326"/>
        <v>74.208333333333329</v>
      </c>
      <c r="Q3497" t="str">
        <f t="shared" si="327"/>
        <v>theater</v>
      </c>
      <c r="R3497" t="str">
        <f t="shared" si="328"/>
        <v>plays</v>
      </c>
      <c r="S3497" s="10">
        <f t="shared" si="329"/>
        <v>41915.762835648151</v>
      </c>
      <c r="T3497" s="10">
        <f t="shared" si="330"/>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5"/>
        <v>1.244</v>
      </c>
      <c r="P3498" s="6">
        <f t="shared" si="326"/>
        <v>47.846153846153847</v>
      </c>
      <c r="Q3498" t="str">
        <f t="shared" si="327"/>
        <v>theater</v>
      </c>
      <c r="R3498" t="str">
        <f t="shared" si="328"/>
        <v>plays</v>
      </c>
      <c r="S3498" s="10">
        <f t="shared" si="329"/>
        <v>42584.846828703703</v>
      </c>
      <c r="T3498" s="10">
        <f t="shared" si="330"/>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5"/>
        <v>1.0870406189555126</v>
      </c>
      <c r="P3499" s="6">
        <f t="shared" si="326"/>
        <v>34.408163265306122</v>
      </c>
      <c r="Q3499" t="str">
        <f t="shared" si="327"/>
        <v>theater</v>
      </c>
      <c r="R3499" t="str">
        <f t="shared" si="328"/>
        <v>plays</v>
      </c>
      <c r="S3499" s="10">
        <f t="shared" si="329"/>
        <v>42511.741944444439</v>
      </c>
      <c r="T3499" s="10">
        <f t="shared" si="330"/>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5"/>
        <v>1.0242424242424242</v>
      </c>
      <c r="P3500" s="6">
        <f t="shared" si="326"/>
        <v>40.238095238095241</v>
      </c>
      <c r="Q3500" t="str">
        <f t="shared" si="327"/>
        <v>theater</v>
      </c>
      <c r="R3500" t="str">
        <f t="shared" si="328"/>
        <v>plays</v>
      </c>
      <c r="S3500" s="10">
        <f t="shared" si="329"/>
        <v>42459.15861111111</v>
      </c>
      <c r="T3500" s="10">
        <f t="shared" si="330"/>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5"/>
        <v>1.0549999999999999</v>
      </c>
      <c r="P3501" s="6">
        <f t="shared" si="326"/>
        <v>60.285714285714285</v>
      </c>
      <c r="Q3501" t="str">
        <f t="shared" si="327"/>
        <v>theater</v>
      </c>
      <c r="R3501" t="str">
        <f t="shared" si="328"/>
        <v>plays</v>
      </c>
      <c r="S3501" s="10">
        <f t="shared" si="329"/>
        <v>42132.036168981482</v>
      </c>
      <c r="T3501" s="10">
        <f t="shared" si="330"/>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5"/>
        <v>1.0629999999999999</v>
      </c>
      <c r="P3502" s="6">
        <f t="shared" si="326"/>
        <v>25.30952380952381</v>
      </c>
      <c r="Q3502" t="str">
        <f t="shared" si="327"/>
        <v>theater</v>
      </c>
      <c r="R3502" t="str">
        <f t="shared" si="328"/>
        <v>plays</v>
      </c>
      <c r="S3502" s="10">
        <f t="shared" si="329"/>
        <v>42419.91942129629</v>
      </c>
      <c r="T3502" s="10">
        <f t="shared" si="330"/>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5"/>
        <v>1.0066666666666666</v>
      </c>
      <c r="P3503" s="6">
        <f t="shared" si="326"/>
        <v>35.952380952380949</v>
      </c>
      <c r="Q3503" t="str">
        <f t="shared" si="327"/>
        <v>theater</v>
      </c>
      <c r="R3503" t="str">
        <f t="shared" si="328"/>
        <v>plays</v>
      </c>
      <c r="S3503" s="10">
        <f t="shared" si="329"/>
        <v>42233.763831018514</v>
      </c>
      <c r="T3503" s="10">
        <f t="shared" si="330"/>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5"/>
        <v>1.054</v>
      </c>
      <c r="P3504" s="6">
        <f t="shared" si="326"/>
        <v>136</v>
      </c>
      <c r="Q3504" t="str">
        <f t="shared" si="327"/>
        <v>theater</v>
      </c>
      <c r="R3504" t="str">
        <f t="shared" si="328"/>
        <v>plays</v>
      </c>
      <c r="S3504" s="10">
        <f t="shared" si="329"/>
        <v>42430.839398148149</v>
      </c>
      <c r="T3504" s="10">
        <f t="shared" si="330"/>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5"/>
        <v>1.0755999999999999</v>
      </c>
      <c r="P3505" s="6">
        <f t="shared" si="326"/>
        <v>70.763157894736835</v>
      </c>
      <c r="Q3505" t="str">
        <f t="shared" si="327"/>
        <v>theater</v>
      </c>
      <c r="R3505" t="str">
        <f t="shared" si="328"/>
        <v>plays</v>
      </c>
      <c r="S3505" s="10">
        <f t="shared" si="329"/>
        <v>42545.478333333333</v>
      </c>
      <c r="T3505" s="10">
        <f t="shared" si="330"/>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5"/>
        <v>1</v>
      </c>
      <c r="P3506" s="6">
        <f t="shared" si="326"/>
        <v>125</v>
      </c>
      <c r="Q3506" t="str">
        <f t="shared" si="327"/>
        <v>theater</v>
      </c>
      <c r="R3506" t="str">
        <f t="shared" si="328"/>
        <v>plays</v>
      </c>
      <c r="S3506" s="10">
        <f t="shared" si="329"/>
        <v>42297.748738425929</v>
      </c>
      <c r="T3506" s="10">
        <f t="shared" si="330"/>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5"/>
        <v>1.0376000000000001</v>
      </c>
      <c r="P3507" s="6">
        <f t="shared" si="326"/>
        <v>66.512820512820511</v>
      </c>
      <c r="Q3507" t="str">
        <f t="shared" si="327"/>
        <v>theater</v>
      </c>
      <c r="R3507" t="str">
        <f t="shared" si="328"/>
        <v>plays</v>
      </c>
      <c r="S3507" s="10">
        <f t="shared" si="329"/>
        <v>41760.935706018521</v>
      </c>
      <c r="T3507" s="10">
        <f t="shared" si="330"/>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5"/>
        <v>1.0149999999999999</v>
      </c>
      <c r="P3508" s="6">
        <f t="shared" si="326"/>
        <v>105</v>
      </c>
      <c r="Q3508" t="str">
        <f t="shared" si="327"/>
        <v>theater</v>
      </c>
      <c r="R3508" t="str">
        <f t="shared" si="328"/>
        <v>plays</v>
      </c>
      <c r="S3508" s="10">
        <f t="shared" si="329"/>
        <v>41829.734259259261</v>
      </c>
      <c r="T3508" s="10">
        <f t="shared" si="330"/>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5"/>
        <v>1.044</v>
      </c>
      <c r="P3509" s="6">
        <f t="shared" si="326"/>
        <v>145</v>
      </c>
      <c r="Q3509" t="str">
        <f t="shared" si="327"/>
        <v>theater</v>
      </c>
      <c r="R3509" t="str">
        <f t="shared" si="328"/>
        <v>plays</v>
      </c>
      <c r="S3509" s="10">
        <f t="shared" si="329"/>
        <v>42491.92288194444</v>
      </c>
      <c r="T3509" s="10">
        <f t="shared" si="330"/>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5"/>
        <v>1.8</v>
      </c>
      <c r="P3510" s="6">
        <f t="shared" si="326"/>
        <v>12</v>
      </c>
      <c r="Q3510" t="str">
        <f t="shared" si="327"/>
        <v>theater</v>
      </c>
      <c r="R3510" t="str">
        <f t="shared" si="328"/>
        <v>plays</v>
      </c>
      <c r="S3510" s="10">
        <f t="shared" si="329"/>
        <v>42477.729780092588</v>
      </c>
      <c r="T3510" s="10">
        <f t="shared" si="330"/>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5"/>
        <v>1.0633333333333332</v>
      </c>
      <c r="P3511" s="6">
        <f t="shared" si="326"/>
        <v>96.666666666666671</v>
      </c>
      <c r="Q3511" t="str">
        <f t="shared" si="327"/>
        <v>theater</v>
      </c>
      <c r="R3511" t="str">
        <f t="shared" si="328"/>
        <v>plays</v>
      </c>
      <c r="S3511" s="10">
        <f t="shared" si="329"/>
        <v>41950.859560185185</v>
      </c>
      <c r="T3511" s="10">
        <f t="shared" si="330"/>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5"/>
        <v>1.0055555555555555</v>
      </c>
      <c r="P3512" s="6">
        <f t="shared" si="326"/>
        <v>60.333333333333336</v>
      </c>
      <c r="Q3512" t="str">
        <f t="shared" si="327"/>
        <v>theater</v>
      </c>
      <c r="R3512" t="str">
        <f t="shared" si="328"/>
        <v>plays</v>
      </c>
      <c r="S3512" s="10">
        <f t="shared" si="329"/>
        <v>41802.62090277778</v>
      </c>
      <c r="T3512" s="10">
        <f t="shared" si="330"/>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5"/>
        <v>1.012</v>
      </c>
      <c r="P3513" s="6">
        <f t="shared" si="326"/>
        <v>79.89473684210526</v>
      </c>
      <c r="Q3513" t="str">
        <f t="shared" si="327"/>
        <v>theater</v>
      </c>
      <c r="R3513" t="str">
        <f t="shared" si="328"/>
        <v>plays</v>
      </c>
      <c r="S3513" s="10">
        <f t="shared" si="329"/>
        <v>41927.873784722222</v>
      </c>
      <c r="T3513" s="10">
        <f t="shared" si="330"/>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5"/>
        <v>1</v>
      </c>
      <c r="P3514" s="6">
        <f t="shared" si="326"/>
        <v>58.823529411764703</v>
      </c>
      <c r="Q3514" t="str">
        <f t="shared" si="327"/>
        <v>theater</v>
      </c>
      <c r="R3514" t="str">
        <f t="shared" si="328"/>
        <v>plays</v>
      </c>
      <c r="S3514" s="10">
        <f t="shared" si="329"/>
        <v>42057.536944444444</v>
      </c>
      <c r="T3514" s="10">
        <f t="shared" si="330"/>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5"/>
        <v>1.1839285714285714</v>
      </c>
      <c r="P3515" s="6">
        <f t="shared" si="326"/>
        <v>75.340909090909093</v>
      </c>
      <c r="Q3515" t="str">
        <f t="shared" si="327"/>
        <v>theater</v>
      </c>
      <c r="R3515" t="str">
        <f t="shared" si="328"/>
        <v>plays</v>
      </c>
      <c r="S3515" s="10">
        <f t="shared" si="329"/>
        <v>41781.096203703702</v>
      </c>
      <c r="T3515" s="10">
        <f t="shared" si="330"/>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5"/>
        <v>1.1000000000000001</v>
      </c>
      <c r="P3516" s="6">
        <f t="shared" si="326"/>
        <v>55</v>
      </c>
      <c r="Q3516" t="str">
        <f t="shared" si="327"/>
        <v>theater</v>
      </c>
      <c r="R3516" t="str">
        <f t="shared" si="328"/>
        <v>plays</v>
      </c>
      <c r="S3516" s="10">
        <f t="shared" si="329"/>
        <v>42020.846666666665</v>
      </c>
      <c r="T3516" s="10">
        <f t="shared" si="330"/>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5"/>
        <v>1.0266666666666666</v>
      </c>
      <c r="P3517" s="6">
        <f t="shared" si="326"/>
        <v>66.956521739130437</v>
      </c>
      <c r="Q3517" t="str">
        <f t="shared" si="327"/>
        <v>theater</v>
      </c>
      <c r="R3517" t="str">
        <f t="shared" si="328"/>
        <v>plays</v>
      </c>
      <c r="S3517" s="10">
        <f t="shared" si="329"/>
        <v>42125.772812499999</v>
      </c>
      <c r="T3517" s="10">
        <f t="shared" si="330"/>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5"/>
        <v>1</v>
      </c>
      <c r="P3518" s="6">
        <f t="shared" si="326"/>
        <v>227.27272727272728</v>
      </c>
      <c r="Q3518" t="str">
        <f t="shared" si="327"/>
        <v>theater</v>
      </c>
      <c r="R3518" t="str">
        <f t="shared" si="328"/>
        <v>plays</v>
      </c>
      <c r="S3518" s="10">
        <f t="shared" si="329"/>
        <v>41856.010069444441</v>
      </c>
      <c r="T3518" s="10">
        <f t="shared" si="330"/>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5"/>
        <v>1</v>
      </c>
      <c r="P3519" s="6">
        <f t="shared" si="326"/>
        <v>307.69230769230768</v>
      </c>
      <c r="Q3519" t="str">
        <f t="shared" si="327"/>
        <v>theater</v>
      </c>
      <c r="R3519" t="str">
        <f t="shared" si="328"/>
        <v>plays</v>
      </c>
      <c r="S3519" s="10">
        <f t="shared" si="329"/>
        <v>41794.817523148151</v>
      </c>
      <c r="T3519" s="10">
        <f t="shared" si="330"/>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5"/>
        <v>1.10046</v>
      </c>
      <c r="P3520" s="6">
        <f t="shared" si="326"/>
        <v>50.020909090909093</v>
      </c>
      <c r="Q3520" t="str">
        <f t="shared" si="327"/>
        <v>theater</v>
      </c>
      <c r="R3520" t="str">
        <f t="shared" si="328"/>
        <v>plays</v>
      </c>
      <c r="S3520" s="10">
        <f t="shared" si="329"/>
        <v>41893.783553240741</v>
      </c>
      <c r="T3520" s="10">
        <f t="shared" si="330"/>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5"/>
        <v>1.0135000000000001</v>
      </c>
      <c r="P3521" s="6">
        <f t="shared" si="326"/>
        <v>72.392857142857139</v>
      </c>
      <c r="Q3521" t="str">
        <f t="shared" si="327"/>
        <v>theater</v>
      </c>
      <c r="R3521" t="str">
        <f t="shared" si="328"/>
        <v>plays</v>
      </c>
      <c r="S3521" s="10">
        <f t="shared" si="329"/>
        <v>42037.598958333328</v>
      </c>
      <c r="T3521" s="10">
        <f t="shared" si="330"/>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5"/>
        <v>1.0075000000000001</v>
      </c>
      <c r="P3522" s="6">
        <f t="shared" si="326"/>
        <v>95.952380952380949</v>
      </c>
      <c r="Q3522" t="str">
        <f t="shared" si="327"/>
        <v>theater</v>
      </c>
      <c r="R3522" t="str">
        <f t="shared" si="328"/>
        <v>plays</v>
      </c>
      <c r="S3522" s="10">
        <f t="shared" si="329"/>
        <v>42227.824212962965</v>
      </c>
      <c r="T3522" s="10">
        <f t="shared" si="330"/>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1">E3523/D3523</f>
        <v>1.6942857142857144</v>
      </c>
      <c r="P3523" s="6">
        <f t="shared" ref="P3523:P3586" si="332">IFERROR(E3523/L3523,0)</f>
        <v>45.615384615384613</v>
      </c>
      <c r="Q3523" t="str">
        <f t="shared" ref="Q3523:Q3586" si="333">LEFT(N3523,SEARCH("/",N3523)-1)</f>
        <v>theater</v>
      </c>
      <c r="R3523" t="str">
        <f t="shared" ref="R3523:R3586" si="334">RIGHT(N3523,LEN(N3523)-SEARCH("/",N3523))</f>
        <v>plays</v>
      </c>
      <c r="S3523" s="10">
        <f t="shared" ref="S3523:S3586" si="335">(((J3523/60)/60)/24+DATE(1970,1,1))</f>
        <v>41881.361342592594</v>
      </c>
      <c r="T3523" s="10">
        <f t="shared" ref="T3523:T3586" si="336">(((I3523/60)/60)/24+DATE(1970,1,1))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1"/>
        <v>1</v>
      </c>
      <c r="P3524" s="6">
        <f t="shared" si="332"/>
        <v>41.029411764705884</v>
      </c>
      <c r="Q3524" t="str">
        <f t="shared" si="333"/>
        <v>theater</v>
      </c>
      <c r="R3524" t="str">
        <f t="shared" si="334"/>
        <v>plays</v>
      </c>
      <c r="S3524" s="10">
        <f t="shared" si="335"/>
        <v>42234.789884259255</v>
      </c>
      <c r="T3524" s="10">
        <f t="shared" si="336"/>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1"/>
        <v>1.1365000000000001</v>
      </c>
      <c r="P3525" s="6">
        <f t="shared" si="332"/>
        <v>56.825000000000003</v>
      </c>
      <c r="Q3525" t="str">
        <f t="shared" si="333"/>
        <v>theater</v>
      </c>
      <c r="R3525" t="str">
        <f t="shared" si="334"/>
        <v>plays</v>
      </c>
      <c r="S3525" s="10">
        <f t="shared" si="335"/>
        <v>42581.397546296299</v>
      </c>
      <c r="T3525" s="10">
        <f t="shared" si="336"/>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1"/>
        <v>1.0156000000000001</v>
      </c>
      <c r="P3526" s="6">
        <f t="shared" si="332"/>
        <v>137.24324324324326</v>
      </c>
      <c r="Q3526" t="str">
        <f t="shared" si="333"/>
        <v>theater</v>
      </c>
      <c r="R3526" t="str">
        <f t="shared" si="334"/>
        <v>plays</v>
      </c>
      <c r="S3526" s="10">
        <f t="shared" si="335"/>
        <v>41880.76357638889</v>
      </c>
      <c r="T3526" s="10">
        <f t="shared" si="336"/>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1"/>
        <v>1.06</v>
      </c>
      <c r="P3527" s="6">
        <f t="shared" si="332"/>
        <v>75.714285714285708</v>
      </c>
      <c r="Q3527" t="str">
        <f t="shared" si="333"/>
        <v>theater</v>
      </c>
      <c r="R3527" t="str">
        <f t="shared" si="334"/>
        <v>plays</v>
      </c>
      <c r="S3527" s="10">
        <f t="shared" si="335"/>
        <v>42214.6956712963</v>
      </c>
      <c r="T3527" s="10">
        <f t="shared" si="336"/>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1"/>
        <v>1.02</v>
      </c>
      <c r="P3528" s="6">
        <f t="shared" si="332"/>
        <v>99</v>
      </c>
      <c r="Q3528" t="str">
        <f t="shared" si="333"/>
        <v>theater</v>
      </c>
      <c r="R3528" t="str">
        <f t="shared" si="334"/>
        <v>plays</v>
      </c>
      <c r="S3528" s="10">
        <f t="shared" si="335"/>
        <v>42460.335312499999</v>
      </c>
      <c r="T3528" s="10">
        <f t="shared" si="336"/>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1"/>
        <v>1.1691666666666667</v>
      </c>
      <c r="P3529" s="6">
        <f t="shared" si="332"/>
        <v>81.569767441860463</v>
      </c>
      <c r="Q3529" t="str">
        <f t="shared" si="333"/>
        <v>theater</v>
      </c>
      <c r="R3529" t="str">
        <f t="shared" si="334"/>
        <v>plays</v>
      </c>
      <c r="S3529" s="10">
        <f t="shared" si="335"/>
        <v>42167.023206018523</v>
      </c>
      <c r="T3529" s="10">
        <f t="shared" si="336"/>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1"/>
        <v>1.0115151515151515</v>
      </c>
      <c r="P3530" s="6">
        <f t="shared" si="332"/>
        <v>45.108108108108105</v>
      </c>
      <c r="Q3530" t="str">
        <f t="shared" si="333"/>
        <v>theater</v>
      </c>
      <c r="R3530" t="str">
        <f t="shared" si="334"/>
        <v>plays</v>
      </c>
      <c r="S3530" s="10">
        <f t="shared" si="335"/>
        <v>42733.50136574074</v>
      </c>
      <c r="T3530" s="10">
        <f t="shared" si="336"/>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1"/>
        <v>1.32</v>
      </c>
      <c r="P3531" s="6">
        <f t="shared" si="332"/>
        <v>36.666666666666664</v>
      </c>
      <c r="Q3531" t="str">
        <f t="shared" si="333"/>
        <v>theater</v>
      </c>
      <c r="R3531" t="str">
        <f t="shared" si="334"/>
        <v>plays</v>
      </c>
      <c r="S3531" s="10">
        <f t="shared" si="335"/>
        <v>42177.761782407411</v>
      </c>
      <c r="T3531" s="10">
        <f t="shared" si="336"/>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1"/>
        <v>1</v>
      </c>
      <c r="P3532" s="6">
        <f t="shared" si="332"/>
        <v>125</v>
      </c>
      <c r="Q3532" t="str">
        <f t="shared" si="333"/>
        <v>theater</v>
      </c>
      <c r="R3532" t="str">
        <f t="shared" si="334"/>
        <v>plays</v>
      </c>
      <c r="S3532" s="10">
        <f t="shared" si="335"/>
        <v>42442.623344907406</v>
      </c>
      <c r="T3532" s="10">
        <f t="shared" si="336"/>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1"/>
        <v>1.28</v>
      </c>
      <c r="P3533" s="6">
        <f t="shared" si="332"/>
        <v>49.230769230769234</v>
      </c>
      <c r="Q3533" t="str">
        <f t="shared" si="333"/>
        <v>theater</v>
      </c>
      <c r="R3533" t="str">
        <f t="shared" si="334"/>
        <v>plays</v>
      </c>
      <c r="S3533" s="10">
        <f t="shared" si="335"/>
        <v>42521.654328703706</v>
      </c>
      <c r="T3533" s="10">
        <f t="shared" si="336"/>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1"/>
        <v>1.1895833333333334</v>
      </c>
      <c r="P3534" s="6">
        <f t="shared" si="332"/>
        <v>42.296296296296298</v>
      </c>
      <c r="Q3534" t="str">
        <f t="shared" si="333"/>
        <v>theater</v>
      </c>
      <c r="R3534" t="str">
        <f t="shared" si="334"/>
        <v>plays</v>
      </c>
      <c r="S3534" s="10">
        <f t="shared" si="335"/>
        <v>41884.599849537037</v>
      </c>
      <c r="T3534" s="10">
        <f t="shared" si="336"/>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1"/>
        <v>1.262</v>
      </c>
      <c r="P3535" s="6">
        <f t="shared" si="332"/>
        <v>78.875</v>
      </c>
      <c r="Q3535" t="str">
        <f t="shared" si="333"/>
        <v>theater</v>
      </c>
      <c r="R3535" t="str">
        <f t="shared" si="334"/>
        <v>plays</v>
      </c>
      <c r="S3535" s="10">
        <f t="shared" si="335"/>
        <v>42289.761192129634</v>
      </c>
      <c r="T3535" s="10">
        <f t="shared" si="336"/>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1"/>
        <v>1.5620000000000001</v>
      </c>
      <c r="P3536" s="6">
        <f t="shared" si="332"/>
        <v>38.284313725490193</v>
      </c>
      <c r="Q3536" t="str">
        <f t="shared" si="333"/>
        <v>theater</v>
      </c>
      <c r="R3536" t="str">
        <f t="shared" si="334"/>
        <v>plays</v>
      </c>
      <c r="S3536" s="10">
        <f t="shared" si="335"/>
        <v>42243.6252662037</v>
      </c>
      <c r="T3536" s="10">
        <f t="shared" si="336"/>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1"/>
        <v>1.0315000000000001</v>
      </c>
      <c r="P3537" s="6">
        <f t="shared" si="332"/>
        <v>44.847826086956523</v>
      </c>
      <c r="Q3537" t="str">
        <f t="shared" si="333"/>
        <v>theater</v>
      </c>
      <c r="R3537" t="str">
        <f t="shared" si="334"/>
        <v>plays</v>
      </c>
      <c r="S3537" s="10">
        <f t="shared" si="335"/>
        <v>42248.640162037031</v>
      </c>
      <c r="T3537" s="10">
        <f t="shared" si="336"/>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1"/>
        <v>1.5333333333333334</v>
      </c>
      <c r="P3538" s="6">
        <f t="shared" si="332"/>
        <v>13.529411764705882</v>
      </c>
      <c r="Q3538" t="str">
        <f t="shared" si="333"/>
        <v>theater</v>
      </c>
      <c r="R3538" t="str">
        <f t="shared" si="334"/>
        <v>plays</v>
      </c>
      <c r="S3538" s="10">
        <f t="shared" si="335"/>
        <v>42328.727141203708</v>
      </c>
      <c r="T3538" s="10">
        <f t="shared" si="336"/>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1"/>
        <v>1.8044444444444445</v>
      </c>
      <c r="P3539" s="6">
        <f t="shared" si="332"/>
        <v>43.5</v>
      </c>
      <c r="Q3539" t="str">
        <f t="shared" si="333"/>
        <v>theater</v>
      </c>
      <c r="R3539" t="str">
        <f t="shared" si="334"/>
        <v>plays</v>
      </c>
      <c r="S3539" s="10">
        <f t="shared" si="335"/>
        <v>41923.354351851849</v>
      </c>
      <c r="T3539" s="10">
        <f t="shared" si="336"/>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1"/>
        <v>1.2845</v>
      </c>
      <c r="P3540" s="6">
        <f t="shared" si="332"/>
        <v>30.951807228915662</v>
      </c>
      <c r="Q3540" t="str">
        <f t="shared" si="333"/>
        <v>theater</v>
      </c>
      <c r="R3540" t="str">
        <f t="shared" si="334"/>
        <v>plays</v>
      </c>
      <c r="S3540" s="10">
        <f t="shared" si="335"/>
        <v>42571.420601851853</v>
      </c>
      <c r="T3540" s="10">
        <f t="shared" si="336"/>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1"/>
        <v>1.1966666666666668</v>
      </c>
      <c r="P3541" s="6">
        <f t="shared" si="332"/>
        <v>55.230769230769234</v>
      </c>
      <c r="Q3541" t="str">
        <f t="shared" si="333"/>
        <v>theater</v>
      </c>
      <c r="R3541" t="str">
        <f t="shared" si="334"/>
        <v>plays</v>
      </c>
      <c r="S3541" s="10">
        <f t="shared" si="335"/>
        <v>42600.756041666667</v>
      </c>
      <c r="T3541" s="10">
        <f t="shared" si="336"/>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1"/>
        <v>1.23</v>
      </c>
      <c r="P3542" s="6">
        <f t="shared" si="332"/>
        <v>46.125</v>
      </c>
      <c r="Q3542" t="str">
        <f t="shared" si="333"/>
        <v>theater</v>
      </c>
      <c r="R3542" t="str">
        <f t="shared" si="334"/>
        <v>plays</v>
      </c>
      <c r="S3542" s="10">
        <f t="shared" si="335"/>
        <v>42517.003368055557</v>
      </c>
      <c r="T3542" s="10">
        <f t="shared" si="336"/>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1"/>
        <v>1.05</v>
      </c>
      <c r="P3543" s="6">
        <f t="shared" si="332"/>
        <v>39.375</v>
      </c>
      <c r="Q3543" t="str">
        <f t="shared" si="333"/>
        <v>theater</v>
      </c>
      <c r="R3543" t="str">
        <f t="shared" si="334"/>
        <v>plays</v>
      </c>
      <c r="S3543" s="10">
        <f t="shared" si="335"/>
        <v>42222.730034722219</v>
      </c>
      <c r="T3543" s="10">
        <f t="shared" si="336"/>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1"/>
        <v>1.0223636363636364</v>
      </c>
      <c r="P3544" s="6">
        <f t="shared" si="332"/>
        <v>66.152941176470591</v>
      </c>
      <c r="Q3544" t="str">
        <f t="shared" si="333"/>
        <v>theater</v>
      </c>
      <c r="R3544" t="str">
        <f t="shared" si="334"/>
        <v>plays</v>
      </c>
      <c r="S3544" s="10">
        <f t="shared" si="335"/>
        <v>41829.599791666667</v>
      </c>
      <c r="T3544" s="10">
        <f t="shared" si="336"/>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1"/>
        <v>1.0466666666666666</v>
      </c>
      <c r="P3545" s="6">
        <f t="shared" si="332"/>
        <v>54.137931034482762</v>
      </c>
      <c r="Q3545" t="str">
        <f t="shared" si="333"/>
        <v>theater</v>
      </c>
      <c r="R3545" t="str">
        <f t="shared" si="334"/>
        <v>plays</v>
      </c>
      <c r="S3545" s="10">
        <f t="shared" si="335"/>
        <v>42150.755312499998</v>
      </c>
      <c r="T3545" s="10">
        <f t="shared" si="336"/>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1"/>
        <v>1</v>
      </c>
      <c r="P3546" s="6">
        <f t="shared" si="332"/>
        <v>104.16666666666667</v>
      </c>
      <c r="Q3546" t="str">
        <f t="shared" si="333"/>
        <v>theater</v>
      </c>
      <c r="R3546" t="str">
        <f t="shared" si="334"/>
        <v>plays</v>
      </c>
      <c r="S3546" s="10">
        <f t="shared" si="335"/>
        <v>42040.831678240742</v>
      </c>
      <c r="T3546" s="10">
        <f t="shared" si="336"/>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1"/>
        <v>1.004</v>
      </c>
      <c r="P3547" s="6">
        <f t="shared" si="332"/>
        <v>31.375</v>
      </c>
      <c r="Q3547" t="str">
        <f t="shared" si="333"/>
        <v>theater</v>
      </c>
      <c r="R3547" t="str">
        <f t="shared" si="334"/>
        <v>plays</v>
      </c>
      <c r="S3547" s="10">
        <f t="shared" si="335"/>
        <v>42075.807395833333</v>
      </c>
      <c r="T3547" s="10">
        <f t="shared" si="336"/>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1"/>
        <v>1.0227272727272727</v>
      </c>
      <c r="P3548" s="6">
        <f t="shared" si="332"/>
        <v>59.210526315789473</v>
      </c>
      <c r="Q3548" t="str">
        <f t="shared" si="333"/>
        <v>theater</v>
      </c>
      <c r="R3548" t="str">
        <f t="shared" si="334"/>
        <v>plays</v>
      </c>
      <c r="S3548" s="10">
        <f t="shared" si="335"/>
        <v>42073.660694444443</v>
      </c>
      <c r="T3548" s="10">
        <f t="shared" si="336"/>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1"/>
        <v>1.1440928571428572</v>
      </c>
      <c r="P3549" s="6">
        <f t="shared" si="332"/>
        <v>119.17633928571429</v>
      </c>
      <c r="Q3549" t="str">
        <f t="shared" si="333"/>
        <v>theater</v>
      </c>
      <c r="R3549" t="str">
        <f t="shared" si="334"/>
        <v>plays</v>
      </c>
      <c r="S3549" s="10">
        <f t="shared" si="335"/>
        <v>42480.078715277778</v>
      </c>
      <c r="T3549" s="10">
        <f t="shared" si="336"/>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1"/>
        <v>1.019047619047619</v>
      </c>
      <c r="P3550" s="6">
        <f t="shared" si="332"/>
        <v>164.61538461538461</v>
      </c>
      <c r="Q3550" t="str">
        <f t="shared" si="333"/>
        <v>theater</v>
      </c>
      <c r="R3550" t="str">
        <f t="shared" si="334"/>
        <v>plays</v>
      </c>
      <c r="S3550" s="10">
        <f t="shared" si="335"/>
        <v>42411.942291666666</v>
      </c>
      <c r="T3550" s="10">
        <f t="shared" si="336"/>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1"/>
        <v>1.02</v>
      </c>
      <c r="P3551" s="6">
        <f t="shared" si="332"/>
        <v>24.285714285714285</v>
      </c>
      <c r="Q3551" t="str">
        <f t="shared" si="333"/>
        <v>theater</v>
      </c>
      <c r="R3551" t="str">
        <f t="shared" si="334"/>
        <v>plays</v>
      </c>
      <c r="S3551" s="10">
        <f t="shared" si="335"/>
        <v>42223.394363425927</v>
      </c>
      <c r="T3551" s="10">
        <f t="shared" si="336"/>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1"/>
        <v>1.048</v>
      </c>
      <c r="P3552" s="6">
        <f t="shared" si="332"/>
        <v>40.9375</v>
      </c>
      <c r="Q3552" t="str">
        <f t="shared" si="333"/>
        <v>theater</v>
      </c>
      <c r="R3552" t="str">
        <f t="shared" si="334"/>
        <v>plays</v>
      </c>
      <c r="S3552" s="10">
        <f t="shared" si="335"/>
        <v>42462.893495370372</v>
      </c>
      <c r="T3552" s="10">
        <f t="shared" si="336"/>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1"/>
        <v>1.0183333333333333</v>
      </c>
      <c r="P3553" s="6">
        <f t="shared" si="332"/>
        <v>61.1</v>
      </c>
      <c r="Q3553" t="str">
        <f t="shared" si="333"/>
        <v>theater</v>
      </c>
      <c r="R3553" t="str">
        <f t="shared" si="334"/>
        <v>plays</v>
      </c>
      <c r="S3553" s="10">
        <f t="shared" si="335"/>
        <v>41753.515856481477</v>
      </c>
      <c r="T3553" s="10">
        <f t="shared" si="336"/>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1"/>
        <v>1</v>
      </c>
      <c r="P3554" s="6">
        <f t="shared" si="332"/>
        <v>38.65</v>
      </c>
      <c r="Q3554" t="str">
        <f t="shared" si="333"/>
        <v>theater</v>
      </c>
      <c r="R3554" t="str">
        <f t="shared" si="334"/>
        <v>plays</v>
      </c>
      <c r="S3554" s="10">
        <f t="shared" si="335"/>
        <v>41788.587083333332</v>
      </c>
      <c r="T3554" s="10">
        <f t="shared" si="336"/>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1"/>
        <v>1.0627272727272727</v>
      </c>
      <c r="P3555" s="6">
        <f t="shared" si="332"/>
        <v>56.20192307692308</v>
      </c>
      <c r="Q3555" t="str">
        <f t="shared" si="333"/>
        <v>theater</v>
      </c>
      <c r="R3555" t="str">
        <f t="shared" si="334"/>
        <v>plays</v>
      </c>
      <c r="S3555" s="10">
        <f t="shared" si="335"/>
        <v>42196.028703703705</v>
      </c>
      <c r="T3555" s="10">
        <f t="shared" si="336"/>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1"/>
        <v>1.1342219999999998</v>
      </c>
      <c r="P3556" s="6">
        <f t="shared" si="332"/>
        <v>107.00207547169811</v>
      </c>
      <c r="Q3556" t="str">
        <f t="shared" si="333"/>
        <v>theater</v>
      </c>
      <c r="R3556" t="str">
        <f t="shared" si="334"/>
        <v>plays</v>
      </c>
      <c r="S3556" s="10">
        <f t="shared" si="335"/>
        <v>42016.050451388888</v>
      </c>
      <c r="T3556" s="10">
        <f t="shared" si="336"/>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1"/>
        <v>1</v>
      </c>
      <c r="P3557" s="6">
        <f t="shared" si="332"/>
        <v>171.42857142857142</v>
      </c>
      <c r="Q3557" t="str">
        <f t="shared" si="333"/>
        <v>theater</v>
      </c>
      <c r="R3557" t="str">
        <f t="shared" si="334"/>
        <v>plays</v>
      </c>
      <c r="S3557" s="10">
        <f t="shared" si="335"/>
        <v>42661.442060185189</v>
      </c>
      <c r="T3557" s="10">
        <f t="shared" si="336"/>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1"/>
        <v>1.0045454545454546</v>
      </c>
      <c r="P3558" s="6">
        <f t="shared" si="332"/>
        <v>110.5</v>
      </c>
      <c r="Q3558" t="str">
        <f t="shared" si="333"/>
        <v>theater</v>
      </c>
      <c r="R3558" t="str">
        <f t="shared" si="334"/>
        <v>plays</v>
      </c>
      <c r="S3558" s="10">
        <f t="shared" si="335"/>
        <v>41808.649583333332</v>
      </c>
      <c r="T3558" s="10">
        <f t="shared" si="336"/>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1"/>
        <v>1.0003599999999999</v>
      </c>
      <c r="P3559" s="6">
        <f t="shared" si="332"/>
        <v>179.27598566308242</v>
      </c>
      <c r="Q3559" t="str">
        <f t="shared" si="333"/>
        <v>theater</v>
      </c>
      <c r="R3559" t="str">
        <f t="shared" si="334"/>
        <v>plays</v>
      </c>
      <c r="S3559" s="10">
        <f t="shared" si="335"/>
        <v>41730.276747685188</v>
      </c>
      <c r="T3559" s="10">
        <f t="shared" si="336"/>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1"/>
        <v>1.44</v>
      </c>
      <c r="P3560" s="6">
        <f t="shared" si="332"/>
        <v>22.90909090909091</v>
      </c>
      <c r="Q3560" t="str">
        <f t="shared" si="333"/>
        <v>theater</v>
      </c>
      <c r="R3560" t="str">
        <f t="shared" si="334"/>
        <v>plays</v>
      </c>
      <c r="S3560" s="10">
        <f t="shared" si="335"/>
        <v>42139.816840277781</v>
      </c>
      <c r="T3560" s="10">
        <f t="shared" si="336"/>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1"/>
        <v>1.0349999999999999</v>
      </c>
      <c r="P3561" s="6">
        <f t="shared" si="332"/>
        <v>43.125</v>
      </c>
      <c r="Q3561" t="str">
        <f t="shared" si="333"/>
        <v>theater</v>
      </c>
      <c r="R3561" t="str">
        <f t="shared" si="334"/>
        <v>plays</v>
      </c>
      <c r="S3561" s="10">
        <f t="shared" si="335"/>
        <v>42194.096157407403</v>
      </c>
      <c r="T3561" s="10">
        <f t="shared" si="336"/>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1"/>
        <v>1.0843750000000001</v>
      </c>
      <c r="P3562" s="6">
        <f t="shared" si="332"/>
        <v>46.891891891891895</v>
      </c>
      <c r="Q3562" t="str">
        <f t="shared" si="333"/>
        <v>theater</v>
      </c>
      <c r="R3562" t="str">
        <f t="shared" si="334"/>
        <v>plays</v>
      </c>
      <c r="S3562" s="10">
        <f t="shared" si="335"/>
        <v>42115.889652777783</v>
      </c>
      <c r="T3562" s="10">
        <f t="shared" si="336"/>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1"/>
        <v>1.024</v>
      </c>
      <c r="P3563" s="6">
        <f t="shared" si="332"/>
        <v>47.407407407407405</v>
      </c>
      <c r="Q3563" t="str">
        <f t="shared" si="333"/>
        <v>theater</v>
      </c>
      <c r="R3563" t="str">
        <f t="shared" si="334"/>
        <v>plays</v>
      </c>
      <c r="S3563" s="10">
        <f t="shared" si="335"/>
        <v>42203.680300925931</v>
      </c>
      <c r="T3563" s="10">
        <f t="shared" si="336"/>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1"/>
        <v>1.4888888888888889</v>
      </c>
      <c r="P3564" s="6">
        <f t="shared" si="332"/>
        <v>15.129032258064516</v>
      </c>
      <c r="Q3564" t="str">
        <f t="shared" si="333"/>
        <v>theater</v>
      </c>
      <c r="R3564" t="str">
        <f t="shared" si="334"/>
        <v>plays</v>
      </c>
      <c r="S3564" s="10">
        <f t="shared" si="335"/>
        <v>42433.761886574073</v>
      </c>
      <c r="T3564" s="10">
        <f t="shared" si="336"/>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1"/>
        <v>1.0549000000000002</v>
      </c>
      <c r="P3565" s="6">
        <f t="shared" si="332"/>
        <v>21.098000000000003</v>
      </c>
      <c r="Q3565" t="str">
        <f t="shared" si="333"/>
        <v>theater</v>
      </c>
      <c r="R3565" t="str">
        <f t="shared" si="334"/>
        <v>plays</v>
      </c>
      <c r="S3565" s="10">
        <f t="shared" si="335"/>
        <v>42555.671944444446</v>
      </c>
      <c r="T3565" s="10">
        <f t="shared" si="336"/>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1"/>
        <v>1.0049999999999999</v>
      </c>
      <c r="P3566" s="6">
        <f t="shared" si="332"/>
        <v>59.117647058823529</v>
      </c>
      <c r="Q3566" t="str">
        <f t="shared" si="333"/>
        <v>theater</v>
      </c>
      <c r="R3566" t="str">
        <f t="shared" si="334"/>
        <v>plays</v>
      </c>
      <c r="S3566" s="10">
        <f t="shared" si="335"/>
        <v>42236.623252314821</v>
      </c>
      <c r="T3566" s="10">
        <f t="shared" si="336"/>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1"/>
        <v>1.3055555555555556</v>
      </c>
      <c r="P3567" s="6">
        <f t="shared" si="332"/>
        <v>97.916666666666671</v>
      </c>
      <c r="Q3567" t="str">
        <f t="shared" si="333"/>
        <v>theater</v>
      </c>
      <c r="R3567" t="str">
        <f t="shared" si="334"/>
        <v>plays</v>
      </c>
      <c r="S3567" s="10">
        <f t="shared" si="335"/>
        <v>41974.743148148147</v>
      </c>
      <c r="T3567" s="10">
        <f t="shared" si="336"/>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1"/>
        <v>1.0475000000000001</v>
      </c>
      <c r="P3568" s="6">
        <f t="shared" si="332"/>
        <v>55.131578947368418</v>
      </c>
      <c r="Q3568" t="str">
        <f t="shared" si="333"/>
        <v>theater</v>
      </c>
      <c r="R3568" t="str">
        <f t="shared" si="334"/>
        <v>plays</v>
      </c>
      <c r="S3568" s="10">
        <f t="shared" si="335"/>
        <v>41997.507905092592</v>
      </c>
      <c r="T3568" s="10">
        <f t="shared" si="336"/>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1"/>
        <v>1.0880000000000001</v>
      </c>
      <c r="P3569" s="6">
        <f t="shared" si="332"/>
        <v>26.536585365853657</v>
      </c>
      <c r="Q3569" t="str">
        <f t="shared" si="333"/>
        <v>theater</v>
      </c>
      <c r="R3569" t="str">
        <f t="shared" si="334"/>
        <v>plays</v>
      </c>
      <c r="S3569" s="10">
        <f t="shared" si="335"/>
        <v>42135.810694444444</v>
      </c>
      <c r="T3569" s="10">
        <f t="shared" si="336"/>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1"/>
        <v>1.1100000000000001</v>
      </c>
      <c r="P3570" s="6">
        <f t="shared" si="332"/>
        <v>58.421052631578945</v>
      </c>
      <c r="Q3570" t="str">
        <f t="shared" si="333"/>
        <v>theater</v>
      </c>
      <c r="R3570" t="str">
        <f t="shared" si="334"/>
        <v>plays</v>
      </c>
      <c r="S3570" s="10">
        <f t="shared" si="335"/>
        <v>41869.740671296298</v>
      </c>
      <c r="T3570" s="10">
        <f t="shared" si="336"/>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1"/>
        <v>1.0047999999999999</v>
      </c>
      <c r="P3571" s="6">
        <f t="shared" si="332"/>
        <v>122.53658536585365</v>
      </c>
      <c r="Q3571" t="str">
        <f t="shared" si="333"/>
        <v>theater</v>
      </c>
      <c r="R3571" t="str">
        <f t="shared" si="334"/>
        <v>plays</v>
      </c>
      <c r="S3571" s="10">
        <f t="shared" si="335"/>
        <v>41982.688611111109</v>
      </c>
      <c r="T3571" s="10">
        <f t="shared" si="336"/>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1"/>
        <v>1.1435</v>
      </c>
      <c r="P3572" s="6">
        <f t="shared" si="332"/>
        <v>87.961538461538467</v>
      </c>
      <c r="Q3572" t="str">
        <f t="shared" si="333"/>
        <v>theater</v>
      </c>
      <c r="R3572" t="str">
        <f t="shared" si="334"/>
        <v>plays</v>
      </c>
      <c r="S3572" s="10">
        <f t="shared" si="335"/>
        <v>41976.331979166673</v>
      </c>
      <c r="T3572" s="10">
        <f t="shared" si="336"/>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1"/>
        <v>1.2206666666666666</v>
      </c>
      <c r="P3573" s="6">
        <f t="shared" si="332"/>
        <v>73.239999999999995</v>
      </c>
      <c r="Q3573" t="str">
        <f t="shared" si="333"/>
        <v>theater</v>
      </c>
      <c r="R3573" t="str">
        <f t="shared" si="334"/>
        <v>plays</v>
      </c>
      <c r="S3573" s="10">
        <f t="shared" si="335"/>
        <v>41912.858946759261</v>
      </c>
      <c r="T3573" s="10">
        <f t="shared" si="336"/>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1"/>
        <v>1</v>
      </c>
      <c r="P3574" s="6">
        <f t="shared" si="332"/>
        <v>55.555555555555557</v>
      </c>
      <c r="Q3574" t="str">
        <f t="shared" si="333"/>
        <v>theater</v>
      </c>
      <c r="R3574" t="str">
        <f t="shared" si="334"/>
        <v>plays</v>
      </c>
      <c r="S3574" s="10">
        <f t="shared" si="335"/>
        <v>42146.570393518516</v>
      </c>
      <c r="T3574" s="10">
        <f t="shared" si="336"/>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1"/>
        <v>1.028</v>
      </c>
      <c r="P3575" s="6">
        <f t="shared" si="332"/>
        <v>39.53846153846154</v>
      </c>
      <c r="Q3575" t="str">
        <f t="shared" si="333"/>
        <v>theater</v>
      </c>
      <c r="R3575" t="str">
        <f t="shared" si="334"/>
        <v>plays</v>
      </c>
      <c r="S3575" s="10">
        <f t="shared" si="335"/>
        <v>41921.375532407408</v>
      </c>
      <c r="T3575" s="10">
        <f t="shared" si="336"/>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1"/>
        <v>1.0612068965517241</v>
      </c>
      <c r="P3576" s="6">
        <f t="shared" si="332"/>
        <v>136.77777777777777</v>
      </c>
      <c r="Q3576" t="str">
        <f t="shared" si="333"/>
        <v>theater</v>
      </c>
      <c r="R3576" t="str">
        <f t="shared" si="334"/>
        <v>plays</v>
      </c>
      <c r="S3576" s="10">
        <f t="shared" si="335"/>
        <v>41926.942685185182</v>
      </c>
      <c r="T3576" s="10">
        <f t="shared" si="336"/>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1"/>
        <v>1.0133000000000001</v>
      </c>
      <c r="P3577" s="6">
        <f t="shared" si="332"/>
        <v>99.343137254901961</v>
      </c>
      <c r="Q3577" t="str">
        <f t="shared" si="333"/>
        <v>theater</v>
      </c>
      <c r="R3577" t="str">
        <f t="shared" si="334"/>
        <v>plays</v>
      </c>
      <c r="S3577" s="10">
        <f t="shared" si="335"/>
        <v>42561.783877314811</v>
      </c>
      <c r="T3577" s="10">
        <f t="shared" si="336"/>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1"/>
        <v>1</v>
      </c>
      <c r="P3578" s="6">
        <f t="shared" si="332"/>
        <v>20</v>
      </c>
      <c r="Q3578" t="str">
        <f t="shared" si="333"/>
        <v>theater</v>
      </c>
      <c r="R3578" t="str">
        <f t="shared" si="334"/>
        <v>plays</v>
      </c>
      <c r="S3578" s="10">
        <f t="shared" si="335"/>
        <v>42649.54923611111</v>
      </c>
      <c r="T3578" s="10">
        <f t="shared" si="336"/>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1"/>
        <v>1.3</v>
      </c>
      <c r="P3579" s="6">
        <f t="shared" si="332"/>
        <v>28.888888888888889</v>
      </c>
      <c r="Q3579" t="str">
        <f t="shared" si="333"/>
        <v>theater</v>
      </c>
      <c r="R3579" t="str">
        <f t="shared" si="334"/>
        <v>plays</v>
      </c>
      <c r="S3579" s="10">
        <f t="shared" si="335"/>
        <v>42093.786840277782</v>
      </c>
      <c r="T3579" s="10">
        <f t="shared" si="336"/>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1"/>
        <v>1.0001333333333333</v>
      </c>
      <c r="P3580" s="6">
        <f t="shared" si="332"/>
        <v>40.545945945945945</v>
      </c>
      <c r="Q3580" t="str">
        <f t="shared" si="333"/>
        <v>theater</v>
      </c>
      <c r="R3580" t="str">
        <f t="shared" si="334"/>
        <v>plays</v>
      </c>
      <c r="S3580" s="10">
        <f t="shared" si="335"/>
        <v>42460.733530092592</v>
      </c>
      <c r="T3580" s="10">
        <f t="shared" si="336"/>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1"/>
        <v>1</v>
      </c>
      <c r="P3581" s="6">
        <f t="shared" si="332"/>
        <v>35.714285714285715</v>
      </c>
      <c r="Q3581" t="str">
        <f t="shared" si="333"/>
        <v>theater</v>
      </c>
      <c r="R3581" t="str">
        <f t="shared" si="334"/>
        <v>plays</v>
      </c>
      <c r="S3581" s="10">
        <f t="shared" si="335"/>
        <v>42430.762222222227</v>
      </c>
      <c r="T3581" s="10">
        <f t="shared" si="336"/>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1"/>
        <v>1.1388888888888888</v>
      </c>
      <c r="P3582" s="6">
        <f t="shared" si="332"/>
        <v>37.962962962962962</v>
      </c>
      <c r="Q3582" t="str">
        <f t="shared" si="333"/>
        <v>theater</v>
      </c>
      <c r="R3582" t="str">
        <f t="shared" si="334"/>
        <v>plays</v>
      </c>
      <c r="S3582" s="10">
        <f t="shared" si="335"/>
        <v>42026.176180555558</v>
      </c>
      <c r="T3582" s="10">
        <f t="shared" si="336"/>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1"/>
        <v>1</v>
      </c>
      <c r="P3583" s="6">
        <f t="shared" si="332"/>
        <v>33.333333333333336</v>
      </c>
      <c r="Q3583" t="str">
        <f t="shared" si="333"/>
        <v>theater</v>
      </c>
      <c r="R3583" t="str">
        <f t="shared" si="334"/>
        <v>plays</v>
      </c>
      <c r="S3583" s="10">
        <f t="shared" si="335"/>
        <v>41836.471180555556</v>
      </c>
      <c r="T3583" s="10">
        <f t="shared" si="336"/>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1"/>
        <v>2.87</v>
      </c>
      <c r="P3584" s="6">
        <f t="shared" si="332"/>
        <v>58.571428571428569</v>
      </c>
      <c r="Q3584" t="str">
        <f t="shared" si="333"/>
        <v>theater</v>
      </c>
      <c r="R3584" t="str">
        <f t="shared" si="334"/>
        <v>plays</v>
      </c>
      <c r="S3584" s="10">
        <f t="shared" si="335"/>
        <v>42451.095856481479</v>
      </c>
      <c r="T3584" s="10">
        <f t="shared" si="336"/>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1"/>
        <v>1.085</v>
      </c>
      <c r="P3585" s="6">
        <f t="shared" si="332"/>
        <v>135.625</v>
      </c>
      <c r="Q3585" t="str">
        <f t="shared" si="333"/>
        <v>theater</v>
      </c>
      <c r="R3585" t="str">
        <f t="shared" si="334"/>
        <v>plays</v>
      </c>
      <c r="S3585" s="10">
        <f t="shared" si="335"/>
        <v>42418.425983796296</v>
      </c>
      <c r="T3585" s="10">
        <f t="shared" si="336"/>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1"/>
        <v>1.155</v>
      </c>
      <c r="P3586" s="6">
        <f t="shared" si="332"/>
        <v>30.9375</v>
      </c>
      <c r="Q3586" t="str">
        <f t="shared" si="333"/>
        <v>theater</v>
      </c>
      <c r="R3586" t="str">
        <f t="shared" si="334"/>
        <v>plays</v>
      </c>
      <c r="S3586" s="10">
        <f t="shared" si="335"/>
        <v>42168.316481481481</v>
      </c>
      <c r="T3586" s="10">
        <f t="shared" si="336"/>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7">E3587/D3587</f>
        <v>1.1911764705882353</v>
      </c>
      <c r="P3587" s="6">
        <f t="shared" ref="P3587:P3650" si="338">IFERROR(E3587/L3587,0)</f>
        <v>176.08695652173913</v>
      </c>
      <c r="Q3587" t="str">
        <f t="shared" ref="Q3587:Q3650" si="339">LEFT(N3587,SEARCH("/",N3587)-1)</f>
        <v>theater</v>
      </c>
      <c r="R3587" t="str">
        <f t="shared" ref="R3587:R3650" si="340">RIGHT(N3587,LEN(N3587)-SEARCH("/",N3587))</f>
        <v>plays</v>
      </c>
      <c r="S3587" s="10">
        <f t="shared" ref="S3587:S3650" si="341">(((J3587/60)/60)/24+DATE(1970,1,1))</f>
        <v>41964.716319444444</v>
      </c>
      <c r="T3587" s="10">
        <f t="shared" ref="T3587:T3650" si="342">(((I3587/60)/60)/24+DATE(1970,1,1))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7"/>
        <v>1.0942666666666667</v>
      </c>
      <c r="P3588" s="6">
        <f t="shared" si="338"/>
        <v>151.9814814814815</v>
      </c>
      <c r="Q3588" t="str">
        <f t="shared" si="339"/>
        <v>theater</v>
      </c>
      <c r="R3588" t="str">
        <f t="shared" si="340"/>
        <v>plays</v>
      </c>
      <c r="S3588" s="10">
        <f t="shared" si="341"/>
        <v>42576.697569444441</v>
      </c>
      <c r="T3588" s="10">
        <f t="shared" si="342"/>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7"/>
        <v>1.266</v>
      </c>
      <c r="P3589" s="6">
        <f t="shared" si="338"/>
        <v>22.607142857142858</v>
      </c>
      <c r="Q3589" t="str">
        <f t="shared" si="339"/>
        <v>theater</v>
      </c>
      <c r="R3589" t="str">
        <f t="shared" si="340"/>
        <v>plays</v>
      </c>
      <c r="S3589" s="10">
        <f t="shared" si="341"/>
        <v>42503.539976851855</v>
      </c>
      <c r="T3589" s="10">
        <f t="shared" si="342"/>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7"/>
        <v>1.0049999999999999</v>
      </c>
      <c r="P3590" s="6">
        <f t="shared" si="338"/>
        <v>18.272727272727273</v>
      </c>
      <c r="Q3590" t="str">
        <f t="shared" si="339"/>
        <v>theater</v>
      </c>
      <c r="R3590" t="str">
        <f t="shared" si="340"/>
        <v>plays</v>
      </c>
      <c r="S3590" s="10">
        <f t="shared" si="341"/>
        <v>42101.828819444447</v>
      </c>
      <c r="T3590" s="10">
        <f t="shared" si="342"/>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7"/>
        <v>1.2749999999999999</v>
      </c>
      <c r="P3591" s="6">
        <f t="shared" si="338"/>
        <v>82.258064516129039</v>
      </c>
      <c r="Q3591" t="str">
        <f t="shared" si="339"/>
        <v>theater</v>
      </c>
      <c r="R3591" t="str">
        <f t="shared" si="340"/>
        <v>plays</v>
      </c>
      <c r="S3591" s="10">
        <f t="shared" si="341"/>
        <v>42125.647534722222</v>
      </c>
      <c r="T3591" s="10">
        <f t="shared" si="342"/>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7"/>
        <v>1.0005999999999999</v>
      </c>
      <c r="P3592" s="6">
        <f t="shared" si="338"/>
        <v>68.534246575342465</v>
      </c>
      <c r="Q3592" t="str">
        <f t="shared" si="339"/>
        <v>theater</v>
      </c>
      <c r="R3592" t="str">
        <f t="shared" si="340"/>
        <v>plays</v>
      </c>
      <c r="S3592" s="10">
        <f t="shared" si="341"/>
        <v>41902.333726851852</v>
      </c>
      <c r="T3592" s="10">
        <f t="shared" si="342"/>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7"/>
        <v>1.75</v>
      </c>
      <c r="P3593" s="6">
        <f t="shared" si="338"/>
        <v>68.055555555555557</v>
      </c>
      <c r="Q3593" t="str">
        <f t="shared" si="339"/>
        <v>theater</v>
      </c>
      <c r="R3593" t="str">
        <f t="shared" si="340"/>
        <v>plays</v>
      </c>
      <c r="S3593" s="10">
        <f t="shared" si="341"/>
        <v>42003.948425925926</v>
      </c>
      <c r="T3593" s="10">
        <f t="shared" si="342"/>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7"/>
        <v>1.2725</v>
      </c>
      <c r="P3594" s="6">
        <f t="shared" si="338"/>
        <v>72.714285714285708</v>
      </c>
      <c r="Q3594" t="str">
        <f t="shared" si="339"/>
        <v>theater</v>
      </c>
      <c r="R3594" t="str">
        <f t="shared" si="340"/>
        <v>plays</v>
      </c>
      <c r="S3594" s="10">
        <f t="shared" si="341"/>
        <v>41988.829942129625</v>
      </c>
      <c r="T3594" s="10">
        <f t="shared" si="342"/>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7"/>
        <v>1.1063333333333334</v>
      </c>
      <c r="P3595" s="6">
        <f t="shared" si="338"/>
        <v>77.186046511627907</v>
      </c>
      <c r="Q3595" t="str">
        <f t="shared" si="339"/>
        <v>theater</v>
      </c>
      <c r="R3595" t="str">
        <f t="shared" si="340"/>
        <v>plays</v>
      </c>
      <c r="S3595" s="10">
        <f t="shared" si="341"/>
        <v>41974.898599537039</v>
      </c>
      <c r="T3595" s="10">
        <f t="shared" si="342"/>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7"/>
        <v>1.2593749999999999</v>
      </c>
      <c r="P3596" s="6">
        <f t="shared" si="338"/>
        <v>55.972222222222221</v>
      </c>
      <c r="Q3596" t="str">
        <f t="shared" si="339"/>
        <v>theater</v>
      </c>
      <c r="R3596" t="str">
        <f t="shared" si="340"/>
        <v>plays</v>
      </c>
      <c r="S3596" s="10">
        <f t="shared" si="341"/>
        <v>42592.066921296297</v>
      </c>
      <c r="T3596" s="10">
        <f t="shared" si="342"/>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7"/>
        <v>1.1850000000000001</v>
      </c>
      <c r="P3597" s="6">
        <f t="shared" si="338"/>
        <v>49.693548387096776</v>
      </c>
      <c r="Q3597" t="str">
        <f t="shared" si="339"/>
        <v>theater</v>
      </c>
      <c r="R3597" t="str">
        <f t="shared" si="340"/>
        <v>plays</v>
      </c>
      <c r="S3597" s="10">
        <f t="shared" si="341"/>
        <v>42050.008368055554</v>
      </c>
      <c r="T3597" s="10">
        <f t="shared" si="342"/>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7"/>
        <v>1.0772727272727274</v>
      </c>
      <c r="P3598" s="6">
        <f t="shared" si="338"/>
        <v>79</v>
      </c>
      <c r="Q3598" t="str">
        <f t="shared" si="339"/>
        <v>theater</v>
      </c>
      <c r="R3598" t="str">
        <f t="shared" si="340"/>
        <v>plays</v>
      </c>
      <c r="S3598" s="10">
        <f t="shared" si="341"/>
        <v>41856.715069444443</v>
      </c>
      <c r="T3598" s="10">
        <f t="shared" si="342"/>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7"/>
        <v>1.026</v>
      </c>
      <c r="P3599" s="6">
        <f t="shared" si="338"/>
        <v>77.727272727272734</v>
      </c>
      <c r="Q3599" t="str">
        <f t="shared" si="339"/>
        <v>theater</v>
      </c>
      <c r="R3599" t="str">
        <f t="shared" si="340"/>
        <v>plays</v>
      </c>
      <c r="S3599" s="10">
        <f t="shared" si="341"/>
        <v>42417.585532407407</v>
      </c>
      <c r="T3599" s="10">
        <f t="shared" si="342"/>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7"/>
        <v>1.101</v>
      </c>
      <c r="P3600" s="6">
        <f t="shared" si="338"/>
        <v>40.777777777777779</v>
      </c>
      <c r="Q3600" t="str">
        <f t="shared" si="339"/>
        <v>theater</v>
      </c>
      <c r="R3600" t="str">
        <f t="shared" si="340"/>
        <v>plays</v>
      </c>
      <c r="S3600" s="10">
        <f t="shared" si="341"/>
        <v>41866.79886574074</v>
      </c>
      <c r="T3600" s="10">
        <f t="shared" si="342"/>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7"/>
        <v>2.02</v>
      </c>
      <c r="P3601" s="6">
        <f t="shared" si="338"/>
        <v>59.411764705882355</v>
      </c>
      <c r="Q3601" t="str">
        <f t="shared" si="339"/>
        <v>theater</v>
      </c>
      <c r="R3601" t="str">
        <f t="shared" si="340"/>
        <v>plays</v>
      </c>
      <c r="S3601" s="10">
        <f t="shared" si="341"/>
        <v>42220.79487268519</v>
      </c>
      <c r="T3601" s="10">
        <f t="shared" si="342"/>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7"/>
        <v>1.3</v>
      </c>
      <c r="P3602" s="6">
        <f t="shared" si="338"/>
        <v>3.25</v>
      </c>
      <c r="Q3602" t="str">
        <f t="shared" si="339"/>
        <v>theater</v>
      </c>
      <c r="R3602" t="str">
        <f t="shared" si="340"/>
        <v>plays</v>
      </c>
      <c r="S3602" s="10">
        <f t="shared" si="341"/>
        <v>42628.849120370374</v>
      </c>
      <c r="T3602" s="10">
        <f t="shared" si="342"/>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7"/>
        <v>1.0435000000000001</v>
      </c>
      <c r="P3603" s="6">
        <f t="shared" si="338"/>
        <v>39.377358490566039</v>
      </c>
      <c r="Q3603" t="str">
        <f t="shared" si="339"/>
        <v>theater</v>
      </c>
      <c r="R3603" t="str">
        <f t="shared" si="340"/>
        <v>plays</v>
      </c>
      <c r="S3603" s="10">
        <f t="shared" si="341"/>
        <v>41990.99863425926</v>
      </c>
      <c r="T3603" s="10">
        <f t="shared" si="342"/>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7"/>
        <v>1.0004999999999999</v>
      </c>
      <c r="P3604" s="6">
        <f t="shared" si="338"/>
        <v>81.673469387755105</v>
      </c>
      <c r="Q3604" t="str">
        <f t="shared" si="339"/>
        <v>theater</v>
      </c>
      <c r="R3604" t="str">
        <f t="shared" si="340"/>
        <v>plays</v>
      </c>
      <c r="S3604" s="10">
        <f t="shared" si="341"/>
        <v>42447.894432870366</v>
      </c>
      <c r="T3604" s="10">
        <f t="shared" si="342"/>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7"/>
        <v>1.7066666666666668</v>
      </c>
      <c r="P3605" s="6">
        <f t="shared" si="338"/>
        <v>44.912280701754383</v>
      </c>
      <c r="Q3605" t="str">
        <f t="shared" si="339"/>
        <v>theater</v>
      </c>
      <c r="R3605" t="str">
        <f t="shared" si="340"/>
        <v>plays</v>
      </c>
      <c r="S3605" s="10">
        <f t="shared" si="341"/>
        <v>42283.864351851851</v>
      </c>
      <c r="T3605" s="10">
        <f t="shared" si="342"/>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7"/>
        <v>1.1283333333333334</v>
      </c>
      <c r="P3606" s="6">
        <f t="shared" si="338"/>
        <v>49.05797101449275</v>
      </c>
      <c r="Q3606" t="str">
        <f t="shared" si="339"/>
        <v>theater</v>
      </c>
      <c r="R3606" t="str">
        <f t="shared" si="340"/>
        <v>plays</v>
      </c>
      <c r="S3606" s="10">
        <f t="shared" si="341"/>
        <v>42483.015694444446</v>
      </c>
      <c r="T3606" s="10">
        <f t="shared" si="342"/>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7"/>
        <v>1.84</v>
      </c>
      <c r="P3607" s="6">
        <f t="shared" si="338"/>
        <v>30.666666666666668</v>
      </c>
      <c r="Q3607" t="str">
        <f t="shared" si="339"/>
        <v>theater</v>
      </c>
      <c r="R3607" t="str">
        <f t="shared" si="340"/>
        <v>plays</v>
      </c>
      <c r="S3607" s="10">
        <f t="shared" si="341"/>
        <v>42383.793124999997</v>
      </c>
      <c r="T3607" s="10">
        <f t="shared" si="342"/>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7"/>
        <v>1.3026666666666666</v>
      </c>
      <c r="P3608" s="6">
        <f t="shared" si="338"/>
        <v>61.0625</v>
      </c>
      <c r="Q3608" t="str">
        <f t="shared" si="339"/>
        <v>theater</v>
      </c>
      <c r="R3608" t="str">
        <f t="shared" si="340"/>
        <v>plays</v>
      </c>
      <c r="S3608" s="10">
        <f t="shared" si="341"/>
        <v>42566.604826388888</v>
      </c>
      <c r="T3608" s="10">
        <f t="shared" si="342"/>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7"/>
        <v>1.0545454545454545</v>
      </c>
      <c r="P3609" s="6">
        <f t="shared" si="338"/>
        <v>29</v>
      </c>
      <c r="Q3609" t="str">
        <f t="shared" si="339"/>
        <v>theater</v>
      </c>
      <c r="R3609" t="str">
        <f t="shared" si="340"/>
        <v>plays</v>
      </c>
      <c r="S3609" s="10">
        <f t="shared" si="341"/>
        <v>42338.963912037041</v>
      </c>
      <c r="T3609" s="10">
        <f t="shared" si="342"/>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7"/>
        <v>1</v>
      </c>
      <c r="P3610" s="6">
        <f t="shared" si="338"/>
        <v>29.62962962962963</v>
      </c>
      <c r="Q3610" t="str">
        <f t="shared" si="339"/>
        <v>theater</v>
      </c>
      <c r="R3610" t="str">
        <f t="shared" si="340"/>
        <v>plays</v>
      </c>
      <c r="S3610" s="10">
        <f t="shared" si="341"/>
        <v>42506.709375000006</v>
      </c>
      <c r="T3610" s="10">
        <f t="shared" si="342"/>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7"/>
        <v>1.5331632653061225</v>
      </c>
      <c r="P3611" s="6">
        <f t="shared" si="338"/>
        <v>143.0952380952381</v>
      </c>
      <c r="Q3611" t="str">
        <f t="shared" si="339"/>
        <v>theater</v>
      </c>
      <c r="R3611" t="str">
        <f t="shared" si="340"/>
        <v>plays</v>
      </c>
      <c r="S3611" s="10">
        <f t="shared" si="341"/>
        <v>42429.991724537031</v>
      </c>
      <c r="T3611" s="10">
        <f t="shared" si="342"/>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7"/>
        <v>1.623</v>
      </c>
      <c r="P3612" s="6">
        <f t="shared" si="338"/>
        <v>52.354838709677416</v>
      </c>
      <c r="Q3612" t="str">
        <f t="shared" si="339"/>
        <v>theater</v>
      </c>
      <c r="R3612" t="str">
        <f t="shared" si="340"/>
        <v>plays</v>
      </c>
      <c r="S3612" s="10">
        <f t="shared" si="341"/>
        <v>42203.432129629626</v>
      </c>
      <c r="T3612" s="10">
        <f t="shared" si="342"/>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7"/>
        <v>1.36</v>
      </c>
      <c r="P3613" s="6">
        <f t="shared" si="338"/>
        <v>66.666666666666671</v>
      </c>
      <c r="Q3613" t="str">
        <f t="shared" si="339"/>
        <v>theater</v>
      </c>
      <c r="R3613" t="str">
        <f t="shared" si="340"/>
        <v>plays</v>
      </c>
      <c r="S3613" s="10">
        <f t="shared" si="341"/>
        <v>42072.370381944449</v>
      </c>
      <c r="T3613" s="10">
        <f t="shared" si="342"/>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7"/>
        <v>1.444</v>
      </c>
      <c r="P3614" s="6">
        <f t="shared" si="338"/>
        <v>126.66666666666667</v>
      </c>
      <c r="Q3614" t="str">
        <f t="shared" si="339"/>
        <v>theater</v>
      </c>
      <c r="R3614" t="str">
        <f t="shared" si="340"/>
        <v>plays</v>
      </c>
      <c r="S3614" s="10">
        <f t="shared" si="341"/>
        <v>41789.726979166669</v>
      </c>
      <c r="T3614" s="10">
        <f t="shared" si="342"/>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7"/>
        <v>1</v>
      </c>
      <c r="P3615" s="6">
        <f t="shared" si="338"/>
        <v>62.5</v>
      </c>
      <c r="Q3615" t="str">
        <f t="shared" si="339"/>
        <v>theater</v>
      </c>
      <c r="R3615" t="str">
        <f t="shared" si="340"/>
        <v>plays</v>
      </c>
      <c r="S3615" s="10">
        <f t="shared" si="341"/>
        <v>41788.58997685185</v>
      </c>
      <c r="T3615" s="10">
        <f t="shared" si="342"/>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7"/>
        <v>1.008</v>
      </c>
      <c r="P3616" s="6">
        <f t="shared" si="338"/>
        <v>35.492957746478872</v>
      </c>
      <c r="Q3616" t="str">
        <f t="shared" si="339"/>
        <v>theater</v>
      </c>
      <c r="R3616" t="str">
        <f t="shared" si="340"/>
        <v>plays</v>
      </c>
      <c r="S3616" s="10">
        <f t="shared" si="341"/>
        <v>42144.041851851856</v>
      </c>
      <c r="T3616" s="10">
        <f t="shared" si="342"/>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7"/>
        <v>1.0680000000000001</v>
      </c>
      <c r="P3617" s="6">
        <f t="shared" si="338"/>
        <v>37.083333333333336</v>
      </c>
      <c r="Q3617" t="str">
        <f t="shared" si="339"/>
        <v>theater</v>
      </c>
      <c r="R3617" t="str">
        <f t="shared" si="340"/>
        <v>plays</v>
      </c>
      <c r="S3617" s="10">
        <f t="shared" si="341"/>
        <v>42318.593703703707</v>
      </c>
      <c r="T3617" s="10">
        <f t="shared" si="342"/>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7"/>
        <v>1.248</v>
      </c>
      <c r="P3618" s="6">
        <f t="shared" si="338"/>
        <v>69.333333333333329</v>
      </c>
      <c r="Q3618" t="str">
        <f t="shared" si="339"/>
        <v>theater</v>
      </c>
      <c r="R3618" t="str">
        <f t="shared" si="340"/>
        <v>plays</v>
      </c>
      <c r="S3618" s="10">
        <f t="shared" si="341"/>
        <v>42052.949814814812</v>
      </c>
      <c r="T3618" s="10">
        <f t="shared" si="342"/>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7"/>
        <v>1.1891891891891893</v>
      </c>
      <c r="P3619" s="6">
        <f t="shared" si="338"/>
        <v>17.254901960784313</v>
      </c>
      <c r="Q3619" t="str">
        <f t="shared" si="339"/>
        <v>theater</v>
      </c>
      <c r="R3619" t="str">
        <f t="shared" si="340"/>
        <v>plays</v>
      </c>
      <c r="S3619" s="10">
        <f t="shared" si="341"/>
        <v>42779.610289351855</v>
      </c>
      <c r="T3619" s="10">
        <f t="shared" si="342"/>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7"/>
        <v>1.01</v>
      </c>
      <c r="P3620" s="6">
        <f t="shared" si="338"/>
        <v>36.071428571428569</v>
      </c>
      <c r="Q3620" t="str">
        <f t="shared" si="339"/>
        <v>theater</v>
      </c>
      <c r="R3620" t="str">
        <f t="shared" si="340"/>
        <v>plays</v>
      </c>
      <c r="S3620" s="10">
        <f t="shared" si="341"/>
        <v>42128.627893518518</v>
      </c>
      <c r="T3620" s="10">
        <f t="shared" si="342"/>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7"/>
        <v>1.1299999999999999</v>
      </c>
      <c r="P3621" s="6">
        <f t="shared" si="338"/>
        <v>66.470588235294116</v>
      </c>
      <c r="Q3621" t="str">
        <f t="shared" si="339"/>
        <v>theater</v>
      </c>
      <c r="R3621" t="str">
        <f t="shared" si="340"/>
        <v>plays</v>
      </c>
      <c r="S3621" s="10">
        <f t="shared" si="341"/>
        <v>42661.132245370376</v>
      </c>
      <c r="T3621" s="10">
        <f t="shared" si="342"/>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7"/>
        <v>1.0519047619047619</v>
      </c>
      <c r="P3622" s="6">
        <f t="shared" si="338"/>
        <v>56.065989847715734</v>
      </c>
      <c r="Q3622" t="str">
        <f t="shared" si="339"/>
        <v>theater</v>
      </c>
      <c r="R3622" t="str">
        <f t="shared" si="340"/>
        <v>plays</v>
      </c>
      <c r="S3622" s="10">
        <f t="shared" si="341"/>
        <v>42037.938206018516</v>
      </c>
      <c r="T3622" s="10">
        <f t="shared" si="342"/>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7"/>
        <v>1.0973333333333333</v>
      </c>
      <c r="P3623" s="6">
        <f t="shared" si="338"/>
        <v>47.028571428571432</v>
      </c>
      <c r="Q3623" t="str">
        <f t="shared" si="339"/>
        <v>theater</v>
      </c>
      <c r="R3623" t="str">
        <f t="shared" si="340"/>
        <v>plays</v>
      </c>
      <c r="S3623" s="10">
        <f t="shared" si="341"/>
        <v>42619.935694444444</v>
      </c>
      <c r="T3623" s="10">
        <f t="shared" si="342"/>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7"/>
        <v>1.00099</v>
      </c>
      <c r="P3624" s="6">
        <f t="shared" si="338"/>
        <v>47.666190476190479</v>
      </c>
      <c r="Q3624" t="str">
        <f t="shared" si="339"/>
        <v>theater</v>
      </c>
      <c r="R3624" t="str">
        <f t="shared" si="340"/>
        <v>plays</v>
      </c>
      <c r="S3624" s="10">
        <f t="shared" si="341"/>
        <v>41877.221886574072</v>
      </c>
      <c r="T3624" s="10">
        <f t="shared" si="342"/>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7"/>
        <v>1.2</v>
      </c>
      <c r="P3625" s="6">
        <f t="shared" si="338"/>
        <v>88.235294117647058</v>
      </c>
      <c r="Q3625" t="str">
        <f t="shared" si="339"/>
        <v>theater</v>
      </c>
      <c r="R3625" t="str">
        <f t="shared" si="340"/>
        <v>plays</v>
      </c>
      <c r="S3625" s="10">
        <f t="shared" si="341"/>
        <v>41828.736921296295</v>
      </c>
      <c r="T3625" s="10">
        <f t="shared" si="342"/>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7"/>
        <v>1.0493333333333332</v>
      </c>
      <c r="P3626" s="6">
        <f t="shared" si="338"/>
        <v>80.717948717948715</v>
      </c>
      <c r="Q3626" t="str">
        <f t="shared" si="339"/>
        <v>theater</v>
      </c>
      <c r="R3626" t="str">
        <f t="shared" si="340"/>
        <v>plays</v>
      </c>
      <c r="S3626" s="10">
        <f t="shared" si="341"/>
        <v>42545.774189814809</v>
      </c>
      <c r="T3626" s="10">
        <f t="shared" si="342"/>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7"/>
        <v>1.0266666666666666</v>
      </c>
      <c r="P3627" s="6">
        <f t="shared" si="338"/>
        <v>39.487179487179489</v>
      </c>
      <c r="Q3627" t="str">
        <f t="shared" si="339"/>
        <v>theater</v>
      </c>
      <c r="R3627" t="str">
        <f t="shared" si="340"/>
        <v>plays</v>
      </c>
      <c r="S3627" s="10">
        <f t="shared" si="341"/>
        <v>42157.652511574073</v>
      </c>
      <c r="T3627" s="10">
        <f t="shared" si="342"/>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7"/>
        <v>1.0182500000000001</v>
      </c>
      <c r="P3628" s="6">
        <f t="shared" si="338"/>
        <v>84.854166666666671</v>
      </c>
      <c r="Q3628" t="str">
        <f t="shared" si="339"/>
        <v>theater</v>
      </c>
      <c r="R3628" t="str">
        <f t="shared" si="340"/>
        <v>plays</v>
      </c>
      <c r="S3628" s="10">
        <f t="shared" si="341"/>
        <v>41846.667326388888</v>
      </c>
      <c r="T3628" s="10">
        <f t="shared" si="342"/>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7"/>
        <v>1</v>
      </c>
      <c r="P3629" s="6">
        <f t="shared" si="338"/>
        <v>68.965517241379317</v>
      </c>
      <c r="Q3629" t="str">
        <f t="shared" si="339"/>
        <v>theater</v>
      </c>
      <c r="R3629" t="str">
        <f t="shared" si="340"/>
        <v>plays</v>
      </c>
      <c r="S3629" s="10">
        <f t="shared" si="341"/>
        <v>42460.741747685184</v>
      </c>
      <c r="T3629" s="10">
        <f t="shared" si="342"/>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7"/>
        <v>0</v>
      </c>
      <c r="P3630" s="6">
        <f t="shared" si="338"/>
        <v>0</v>
      </c>
      <c r="Q3630" t="str">
        <f t="shared" si="339"/>
        <v>theater</v>
      </c>
      <c r="R3630" t="str">
        <f t="shared" si="340"/>
        <v>musical</v>
      </c>
      <c r="S3630" s="10">
        <f t="shared" si="341"/>
        <v>42291.833287037036</v>
      </c>
      <c r="T3630" s="10">
        <f t="shared" si="342"/>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7"/>
        <v>1.9999999999999999E-6</v>
      </c>
      <c r="P3631" s="6">
        <f t="shared" si="338"/>
        <v>1</v>
      </c>
      <c r="Q3631" t="str">
        <f t="shared" si="339"/>
        <v>theater</v>
      </c>
      <c r="R3631" t="str">
        <f t="shared" si="340"/>
        <v>musical</v>
      </c>
      <c r="S3631" s="10">
        <f t="shared" si="341"/>
        <v>42437.094490740739</v>
      </c>
      <c r="T3631" s="10">
        <f t="shared" si="342"/>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7"/>
        <v>3.3333333333333332E-4</v>
      </c>
      <c r="P3632" s="6">
        <f t="shared" si="338"/>
        <v>1</v>
      </c>
      <c r="Q3632" t="str">
        <f t="shared" si="339"/>
        <v>theater</v>
      </c>
      <c r="R3632" t="str">
        <f t="shared" si="340"/>
        <v>musical</v>
      </c>
      <c r="S3632" s="10">
        <f t="shared" si="341"/>
        <v>41942.84710648148</v>
      </c>
      <c r="T3632" s="10">
        <f t="shared" si="342"/>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7"/>
        <v>0.51023391812865493</v>
      </c>
      <c r="P3633" s="6">
        <f t="shared" si="338"/>
        <v>147.88135593220338</v>
      </c>
      <c r="Q3633" t="str">
        <f t="shared" si="339"/>
        <v>theater</v>
      </c>
      <c r="R3633" t="str">
        <f t="shared" si="340"/>
        <v>musical</v>
      </c>
      <c r="S3633" s="10">
        <f t="shared" si="341"/>
        <v>41880.753437499996</v>
      </c>
      <c r="T3633" s="10">
        <f t="shared" si="342"/>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7"/>
        <v>0.2</v>
      </c>
      <c r="P3634" s="6">
        <f t="shared" si="338"/>
        <v>100</v>
      </c>
      <c r="Q3634" t="str">
        <f t="shared" si="339"/>
        <v>theater</v>
      </c>
      <c r="R3634" t="str">
        <f t="shared" si="340"/>
        <v>musical</v>
      </c>
      <c r="S3634" s="10">
        <f t="shared" si="341"/>
        <v>41946.936909722222</v>
      </c>
      <c r="T3634" s="10">
        <f t="shared" si="342"/>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7"/>
        <v>0.35239999999999999</v>
      </c>
      <c r="P3635" s="6">
        <f t="shared" si="338"/>
        <v>56.838709677419352</v>
      </c>
      <c r="Q3635" t="str">
        <f t="shared" si="339"/>
        <v>theater</v>
      </c>
      <c r="R3635" t="str">
        <f t="shared" si="340"/>
        <v>musical</v>
      </c>
      <c r="S3635" s="10">
        <f t="shared" si="341"/>
        <v>42649.623460648145</v>
      </c>
      <c r="T3635" s="10">
        <f t="shared" si="342"/>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7"/>
        <v>4.2466666666666666E-2</v>
      </c>
      <c r="P3636" s="6">
        <f t="shared" si="338"/>
        <v>176.94444444444446</v>
      </c>
      <c r="Q3636" t="str">
        <f t="shared" si="339"/>
        <v>theater</v>
      </c>
      <c r="R3636" t="str">
        <f t="shared" si="340"/>
        <v>musical</v>
      </c>
      <c r="S3636" s="10">
        <f t="shared" si="341"/>
        <v>42701.166365740741</v>
      </c>
      <c r="T3636" s="10">
        <f t="shared" si="342"/>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7"/>
        <v>0.36457142857142855</v>
      </c>
      <c r="P3637" s="6">
        <f t="shared" si="338"/>
        <v>127.6</v>
      </c>
      <c r="Q3637" t="str">
        <f t="shared" si="339"/>
        <v>theater</v>
      </c>
      <c r="R3637" t="str">
        <f t="shared" si="340"/>
        <v>musical</v>
      </c>
      <c r="S3637" s="10">
        <f t="shared" si="341"/>
        <v>42450.88282407407</v>
      </c>
      <c r="T3637" s="10">
        <f t="shared" si="342"/>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7"/>
        <v>0</v>
      </c>
      <c r="P3638" s="6">
        <f t="shared" si="338"/>
        <v>0</v>
      </c>
      <c r="Q3638" t="str">
        <f t="shared" si="339"/>
        <v>theater</v>
      </c>
      <c r="R3638" t="str">
        <f t="shared" si="340"/>
        <v>musical</v>
      </c>
      <c r="S3638" s="10">
        <f t="shared" si="341"/>
        <v>42226.694780092599</v>
      </c>
      <c r="T3638" s="10">
        <f t="shared" si="342"/>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7"/>
        <v>0.30866666666666664</v>
      </c>
      <c r="P3639" s="6">
        <f t="shared" si="338"/>
        <v>66.142857142857139</v>
      </c>
      <c r="Q3639" t="str">
        <f t="shared" si="339"/>
        <v>theater</v>
      </c>
      <c r="R3639" t="str">
        <f t="shared" si="340"/>
        <v>musical</v>
      </c>
      <c r="S3639" s="10">
        <f t="shared" si="341"/>
        <v>41975.700636574074</v>
      </c>
      <c r="T3639" s="10">
        <f t="shared" si="342"/>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7"/>
        <v>6.545454545454546E-2</v>
      </c>
      <c r="P3640" s="6">
        <f t="shared" si="338"/>
        <v>108</v>
      </c>
      <c r="Q3640" t="str">
        <f t="shared" si="339"/>
        <v>theater</v>
      </c>
      <c r="R3640" t="str">
        <f t="shared" si="340"/>
        <v>musical</v>
      </c>
      <c r="S3640" s="10">
        <f t="shared" si="341"/>
        <v>42053.672824074078</v>
      </c>
      <c r="T3640" s="10">
        <f t="shared" si="342"/>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7"/>
        <v>4.0000000000000003E-5</v>
      </c>
      <c r="P3641" s="6">
        <f t="shared" si="338"/>
        <v>1</v>
      </c>
      <c r="Q3641" t="str">
        <f t="shared" si="339"/>
        <v>theater</v>
      </c>
      <c r="R3641" t="str">
        <f t="shared" si="340"/>
        <v>musical</v>
      </c>
      <c r="S3641" s="10">
        <f t="shared" si="341"/>
        <v>42590.677152777775</v>
      </c>
      <c r="T3641" s="10">
        <f t="shared" si="342"/>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7"/>
        <v>5.5E-2</v>
      </c>
      <c r="P3642" s="6">
        <f t="shared" si="338"/>
        <v>18.333333333333332</v>
      </c>
      <c r="Q3642" t="str">
        <f t="shared" si="339"/>
        <v>theater</v>
      </c>
      <c r="R3642" t="str">
        <f t="shared" si="340"/>
        <v>musical</v>
      </c>
      <c r="S3642" s="10">
        <f t="shared" si="341"/>
        <v>42104.781597222223</v>
      </c>
      <c r="T3642" s="10">
        <f t="shared" si="342"/>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7"/>
        <v>0</v>
      </c>
      <c r="P3643" s="6">
        <f t="shared" si="338"/>
        <v>0</v>
      </c>
      <c r="Q3643" t="str">
        <f t="shared" si="339"/>
        <v>theater</v>
      </c>
      <c r="R3643" t="str">
        <f t="shared" si="340"/>
        <v>musical</v>
      </c>
      <c r="S3643" s="10">
        <f t="shared" si="341"/>
        <v>41899.627071759263</v>
      </c>
      <c r="T3643" s="10">
        <f t="shared" si="342"/>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7"/>
        <v>2.1428571428571429E-2</v>
      </c>
      <c r="P3644" s="6">
        <f t="shared" si="338"/>
        <v>7.5</v>
      </c>
      <c r="Q3644" t="str">
        <f t="shared" si="339"/>
        <v>theater</v>
      </c>
      <c r="R3644" t="str">
        <f t="shared" si="340"/>
        <v>musical</v>
      </c>
      <c r="S3644" s="10">
        <f t="shared" si="341"/>
        <v>42297.816284722227</v>
      </c>
      <c r="T3644" s="10">
        <f t="shared" si="342"/>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7"/>
        <v>0</v>
      </c>
      <c r="P3645" s="6">
        <f t="shared" si="338"/>
        <v>0</v>
      </c>
      <c r="Q3645" t="str">
        <f t="shared" si="339"/>
        <v>theater</v>
      </c>
      <c r="R3645" t="str">
        <f t="shared" si="340"/>
        <v>musical</v>
      </c>
      <c r="S3645" s="10">
        <f t="shared" si="341"/>
        <v>42285.143969907411</v>
      </c>
      <c r="T3645" s="10">
        <f t="shared" si="342"/>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7"/>
        <v>0.16420000000000001</v>
      </c>
      <c r="P3646" s="6">
        <f t="shared" si="338"/>
        <v>68.416666666666671</v>
      </c>
      <c r="Q3646" t="str">
        <f t="shared" si="339"/>
        <v>theater</v>
      </c>
      <c r="R3646" t="str">
        <f t="shared" si="340"/>
        <v>musical</v>
      </c>
      <c r="S3646" s="10">
        <f t="shared" si="341"/>
        <v>42409.241747685184</v>
      </c>
      <c r="T3646" s="10">
        <f t="shared" si="342"/>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7"/>
        <v>1E-3</v>
      </c>
      <c r="P3647" s="6">
        <f t="shared" si="338"/>
        <v>1</v>
      </c>
      <c r="Q3647" t="str">
        <f t="shared" si="339"/>
        <v>theater</v>
      </c>
      <c r="R3647" t="str">
        <f t="shared" si="340"/>
        <v>musical</v>
      </c>
      <c r="S3647" s="10">
        <f t="shared" si="341"/>
        <v>42665.970347222217</v>
      </c>
      <c r="T3647" s="10">
        <f t="shared" si="342"/>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7"/>
        <v>4.8099999999999997E-2</v>
      </c>
      <c r="P3648" s="6">
        <f t="shared" si="338"/>
        <v>60.125</v>
      </c>
      <c r="Q3648" t="str">
        <f t="shared" si="339"/>
        <v>theater</v>
      </c>
      <c r="R3648" t="str">
        <f t="shared" si="340"/>
        <v>musical</v>
      </c>
      <c r="S3648" s="10">
        <f t="shared" si="341"/>
        <v>42140.421319444446</v>
      </c>
      <c r="T3648" s="10">
        <f t="shared" si="342"/>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7"/>
        <v>0.06</v>
      </c>
      <c r="P3649" s="6">
        <f t="shared" si="338"/>
        <v>15</v>
      </c>
      <c r="Q3649" t="str">
        <f t="shared" si="339"/>
        <v>theater</v>
      </c>
      <c r="R3649" t="str">
        <f t="shared" si="340"/>
        <v>musical</v>
      </c>
      <c r="S3649" s="10">
        <f t="shared" si="341"/>
        <v>42598.749155092592</v>
      </c>
      <c r="T3649" s="10">
        <f t="shared" si="342"/>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7"/>
        <v>1.003825</v>
      </c>
      <c r="P3650" s="6">
        <f t="shared" si="338"/>
        <v>550.04109589041093</v>
      </c>
      <c r="Q3650" t="str">
        <f t="shared" si="339"/>
        <v>theater</v>
      </c>
      <c r="R3650" t="str">
        <f t="shared" si="340"/>
        <v>plays</v>
      </c>
      <c r="S3650" s="10">
        <f t="shared" si="341"/>
        <v>41887.292187500003</v>
      </c>
      <c r="T3650" s="10">
        <f t="shared" si="342"/>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3">E3651/D3651</f>
        <v>1.04</v>
      </c>
      <c r="P3651" s="6">
        <f t="shared" ref="P3651:P3714" si="344">IFERROR(E3651/L3651,0)</f>
        <v>97.5</v>
      </c>
      <c r="Q3651" t="str">
        <f t="shared" ref="Q3651:Q3714" si="345">LEFT(N3651,SEARCH("/",N3651)-1)</f>
        <v>theater</v>
      </c>
      <c r="R3651" t="str">
        <f t="shared" ref="R3651:R3714" si="346">RIGHT(N3651,LEN(N3651)-SEARCH("/",N3651))</f>
        <v>plays</v>
      </c>
      <c r="S3651" s="10">
        <f t="shared" ref="S3651:S3714" si="347">(((J3651/60)/60)/24+DATE(1970,1,1))</f>
        <v>41780.712893518517</v>
      </c>
      <c r="T3651" s="10">
        <f t="shared" ref="T3651:T3714" si="348">(((I3651/60)/60)/24+DATE(1970,1,1))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3"/>
        <v>1</v>
      </c>
      <c r="P3652" s="6">
        <f t="shared" si="344"/>
        <v>29.411764705882351</v>
      </c>
      <c r="Q3652" t="str">
        <f t="shared" si="345"/>
        <v>theater</v>
      </c>
      <c r="R3652" t="str">
        <f t="shared" si="346"/>
        <v>plays</v>
      </c>
      <c r="S3652" s="10">
        <f t="shared" si="347"/>
        <v>42381.478981481487</v>
      </c>
      <c r="T3652" s="10">
        <f t="shared" si="348"/>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3"/>
        <v>1.04</v>
      </c>
      <c r="P3653" s="6">
        <f t="shared" si="344"/>
        <v>57.777777777777779</v>
      </c>
      <c r="Q3653" t="str">
        <f t="shared" si="345"/>
        <v>theater</v>
      </c>
      <c r="R3653" t="str">
        <f t="shared" si="346"/>
        <v>plays</v>
      </c>
      <c r="S3653" s="10">
        <f t="shared" si="347"/>
        <v>41828.646319444444</v>
      </c>
      <c r="T3653" s="10">
        <f t="shared" si="348"/>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3"/>
        <v>2.5066666666666668</v>
      </c>
      <c r="P3654" s="6">
        <f t="shared" si="344"/>
        <v>44.235294117647058</v>
      </c>
      <c r="Q3654" t="str">
        <f t="shared" si="345"/>
        <v>theater</v>
      </c>
      <c r="R3654" t="str">
        <f t="shared" si="346"/>
        <v>plays</v>
      </c>
      <c r="S3654" s="10">
        <f t="shared" si="347"/>
        <v>42596.644699074073</v>
      </c>
      <c r="T3654" s="10">
        <f t="shared" si="348"/>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3"/>
        <v>1.0049999999999999</v>
      </c>
      <c r="P3655" s="6">
        <f t="shared" si="344"/>
        <v>60.909090909090907</v>
      </c>
      <c r="Q3655" t="str">
        <f t="shared" si="345"/>
        <v>theater</v>
      </c>
      <c r="R3655" t="str">
        <f t="shared" si="346"/>
        <v>plays</v>
      </c>
      <c r="S3655" s="10">
        <f t="shared" si="347"/>
        <v>42191.363506944443</v>
      </c>
      <c r="T3655" s="10">
        <f t="shared" si="348"/>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3"/>
        <v>1.744</v>
      </c>
      <c r="P3656" s="6">
        <f t="shared" si="344"/>
        <v>68.84210526315789</v>
      </c>
      <c r="Q3656" t="str">
        <f t="shared" si="345"/>
        <v>theater</v>
      </c>
      <c r="R3656" t="str">
        <f t="shared" si="346"/>
        <v>plays</v>
      </c>
      <c r="S3656" s="10">
        <f t="shared" si="347"/>
        <v>42440.416504629626</v>
      </c>
      <c r="T3656" s="10">
        <f t="shared" si="348"/>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3"/>
        <v>1.1626000000000001</v>
      </c>
      <c r="P3657" s="6">
        <f t="shared" si="344"/>
        <v>73.582278481012665</v>
      </c>
      <c r="Q3657" t="str">
        <f t="shared" si="345"/>
        <v>theater</v>
      </c>
      <c r="R3657" t="str">
        <f t="shared" si="346"/>
        <v>plays</v>
      </c>
      <c r="S3657" s="10">
        <f t="shared" si="347"/>
        <v>42173.803217592591</v>
      </c>
      <c r="T3657" s="10">
        <f t="shared" si="348"/>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3"/>
        <v>1.0582</v>
      </c>
      <c r="P3658" s="6">
        <f t="shared" si="344"/>
        <v>115.02173913043478</v>
      </c>
      <c r="Q3658" t="str">
        <f t="shared" si="345"/>
        <v>theater</v>
      </c>
      <c r="R3658" t="str">
        <f t="shared" si="346"/>
        <v>plays</v>
      </c>
      <c r="S3658" s="10">
        <f t="shared" si="347"/>
        <v>42737.910138888896</v>
      </c>
      <c r="T3658" s="10">
        <f t="shared" si="348"/>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3"/>
        <v>1.1074999999999999</v>
      </c>
      <c r="P3659" s="6">
        <f t="shared" si="344"/>
        <v>110.75</v>
      </c>
      <c r="Q3659" t="str">
        <f t="shared" si="345"/>
        <v>theater</v>
      </c>
      <c r="R3659" t="str">
        <f t="shared" si="346"/>
        <v>plays</v>
      </c>
      <c r="S3659" s="10">
        <f t="shared" si="347"/>
        <v>42499.629849537043</v>
      </c>
      <c r="T3659" s="10">
        <f t="shared" si="348"/>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3"/>
        <v>1.0066666666666666</v>
      </c>
      <c r="P3660" s="6">
        <f t="shared" si="344"/>
        <v>75.5</v>
      </c>
      <c r="Q3660" t="str">
        <f t="shared" si="345"/>
        <v>theater</v>
      </c>
      <c r="R3660" t="str">
        <f t="shared" si="346"/>
        <v>plays</v>
      </c>
      <c r="S3660" s="10">
        <f t="shared" si="347"/>
        <v>41775.858564814815</v>
      </c>
      <c r="T3660" s="10">
        <f t="shared" si="348"/>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3"/>
        <v>1.0203333333333333</v>
      </c>
      <c r="P3661" s="6">
        <f t="shared" si="344"/>
        <v>235.46153846153845</v>
      </c>
      <c r="Q3661" t="str">
        <f t="shared" si="345"/>
        <v>theater</v>
      </c>
      <c r="R3661" t="str">
        <f t="shared" si="346"/>
        <v>plays</v>
      </c>
      <c r="S3661" s="10">
        <f t="shared" si="347"/>
        <v>42055.277199074073</v>
      </c>
      <c r="T3661" s="10">
        <f t="shared" si="348"/>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3"/>
        <v>1</v>
      </c>
      <c r="P3662" s="6">
        <f t="shared" si="344"/>
        <v>11.363636363636363</v>
      </c>
      <c r="Q3662" t="str">
        <f t="shared" si="345"/>
        <v>theater</v>
      </c>
      <c r="R3662" t="str">
        <f t="shared" si="346"/>
        <v>plays</v>
      </c>
      <c r="S3662" s="10">
        <f t="shared" si="347"/>
        <v>41971.881076388891</v>
      </c>
      <c r="T3662" s="10">
        <f t="shared" si="348"/>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3"/>
        <v>1.1100000000000001</v>
      </c>
      <c r="P3663" s="6">
        <f t="shared" si="344"/>
        <v>92.5</v>
      </c>
      <c r="Q3663" t="str">
        <f t="shared" si="345"/>
        <v>theater</v>
      </c>
      <c r="R3663" t="str">
        <f t="shared" si="346"/>
        <v>plays</v>
      </c>
      <c r="S3663" s="10">
        <f t="shared" si="347"/>
        <v>42447.896666666667</v>
      </c>
      <c r="T3663" s="10">
        <f t="shared" si="348"/>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3"/>
        <v>1.0142500000000001</v>
      </c>
      <c r="P3664" s="6">
        <f t="shared" si="344"/>
        <v>202.85</v>
      </c>
      <c r="Q3664" t="str">
        <f t="shared" si="345"/>
        <v>theater</v>
      </c>
      <c r="R3664" t="str">
        <f t="shared" si="346"/>
        <v>plays</v>
      </c>
      <c r="S3664" s="10">
        <f t="shared" si="347"/>
        <v>42064.220069444447</v>
      </c>
      <c r="T3664" s="10">
        <f t="shared" si="348"/>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3"/>
        <v>1.04</v>
      </c>
      <c r="P3665" s="6">
        <f t="shared" si="344"/>
        <v>26</v>
      </c>
      <c r="Q3665" t="str">
        <f t="shared" si="345"/>
        <v>theater</v>
      </c>
      <c r="R3665" t="str">
        <f t="shared" si="346"/>
        <v>plays</v>
      </c>
      <c r="S3665" s="10">
        <f t="shared" si="347"/>
        <v>42665.451736111107</v>
      </c>
      <c r="T3665" s="10">
        <f t="shared" si="348"/>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3"/>
        <v>1.09375</v>
      </c>
      <c r="P3666" s="6">
        <f t="shared" si="344"/>
        <v>46.05263157894737</v>
      </c>
      <c r="Q3666" t="str">
        <f t="shared" si="345"/>
        <v>theater</v>
      </c>
      <c r="R3666" t="str">
        <f t="shared" si="346"/>
        <v>plays</v>
      </c>
      <c r="S3666" s="10">
        <f t="shared" si="347"/>
        <v>42523.248715277776</v>
      </c>
      <c r="T3666" s="10">
        <f t="shared" si="348"/>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3"/>
        <v>1.1516129032258065</v>
      </c>
      <c r="P3667" s="6">
        <f t="shared" si="344"/>
        <v>51</v>
      </c>
      <c r="Q3667" t="str">
        <f t="shared" si="345"/>
        <v>theater</v>
      </c>
      <c r="R3667" t="str">
        <f t="shared" si="346"/>
        <v>plays</v>
      </c>
      <c r="S3667" s="10">
        <f t="shared" si="347"/>
        <v>42294.808124999996</v>
      </c>
      <c r="T3667" s="10">
        <f t="shared" si="348"/>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3"/>
        <v>1</v>
      </c>
      <c r="P3668" s="6">
        <f t="shared" si="344"/>
        <v>31.578947368421051</v>
      </c>
      <c r="Q3668" t="str">
        <f t="shared" si="345"/>
        <v>theater</v>
      </c>
      <c r="R3668" t="str">
        <f t="shared" si="346"/>
        <v>plays</v>
      </c>
      <c r="S3668" s="10">
        <f t="shared" si="347"/>
        <v>41822.90488425926</v>
      </c>
      <c r="T3668" s="10">
        <f t="shared" si="348"/>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3"/>
        <v>1.0317033333333334</v>
      </c>
      <c r="P3669" s="6">
        <f t="shared" si="344"/>
        <v>53.363965517241382</v>
      </c>
      <c r="Q3669" t="str">
        <f t="shared" si="345"/>
        <v>theater</v>
      </c>
      <c r="R3669" t="str">
        <f t="shared" si="346"/>
        <v>plays</v>
      </c>
      <c r="S3669" s="10">
        <f t="shared" si="347"/>
        <v>42173.970127314817</v>
      </c>
      <c r="T3669" s="10">
        <f t="shared" si="348"/>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3"/>
        <v>1.0349999999999999</v>
      </c>
      <c r="P3670" s="6">
        <f t="shared" si="344"/>
        <v>36.964285714285715</v>
      </c>
      <c r="Q3670" t="str">
        <f t="shared" si="345"/>
        <v>theater</v>
      </c>
      <c r="R3670" t="str">
        <f t="shared" si="346"/>
        <v>plays</v>
      </c>
      <c r="S3670" s="10">
        <f t="shared" si="347"/>
        <v>42185.556157407409</v>
      </c>
      <c r="T3670" s="10">
        <f t="shared" si="348"/>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3"/>
        <v>1.3819999999999999</v>
      </c>
      <c r="P3671" s="6">
        <f t="shared" si="344"/>
        <v>81.294117647058826</v>
      </c>
      <c r="Q3671" t="str">
        <f t="shared" si="345"/>
        <v>theater</v>
      </c>
      <c r="R3671" t="str">
        <f t="shared" si="346"/>
        <v>plays</v>
      </c>
      <c r="S3671" s="10">
        <f t="shared" si="347"/>
        <v>42136.675196759257</v>
      </c>
      <c r="T3671" s="10">
        <f t="shared" si="348"/>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3"/>
        <v>1.0954545454545455</v>
      </c>
      <c r="P3672" s="6">
        <f t="shared" si="344"/>
        <v>20.083333333333332</v>
      </c>
      <c r="Q3672" t="str">
        <f t="shared" si="345"/>
        <v>theater</v>
      </c>
      <c r="R3672" t="str">
        <f t="shared" si="346"/>
        <v>plays</v>
      </c>
      <c r="S3672" s="10">
        <f t="shared" si="347"/>
        <v>42142.514016203699</v>
      </c>
      <c r="T3672" s="10">
        <f t="shared" si="348"/>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3"/>
        <v>1.0085714285714287</v>
      </c>
      <c r="P3673" s="6">
        <f t="shared" si="344"/>
        <v>88.25</v>
      </c>
      <c r="Q3673" t="str">
        <f t="shared" si="345"/>
        <v>theater</v>
      </c>
      <c r="R3673" t="str">
        <f t="shared" si="346"/>
        <v>plays</v>
      </c>
      <c r="S3673" s="10">
        <f t="shared" si="347"/>
        <v>41820.62809027778</v>
      </c>
      <c r="T3673" s="10">
        <f t="shared" si="348"/>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3"/>
        <v>1.0153333333333334</v>
      </c>
      <c r="P3674" s="6">
        <f t="shared" si="344"/>
        <v>53.438596491228068</v>
      </c>
      <c r="Q3674" t="str">
        <f t="shared" si="345"/>
        <v>theater</v>
      </c>
      <c r="R3674" t="str">
        <f t="shared" si="346"/>
        <v>plays</v>
      </c>
      <c r="S3674" s="10">
        <f t="shared" si="347"/>
        <v>41878.946574074071</v>
      </c>
      <c r="T3674" s="10">
        <f t="shared" si="348"/>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3"/>
        <v>1.13625</v>
      </c>
      <c r="P3675" s="6">
        <f t="shared" si="344"/>
        <v>39.868421052631582</v>
      </c>
      <c r="Q3675" t="str">
        <f t="shared" si="345"/>
        <v>theater</v>
      </c>
      <c r="R3675" t="str">
        <f t="shared" si="346"/>
        <v>plays</v>
      </c>
      <c r="S3675" s="10">
        <f t="shared" si="347"/>
        <v>41914.295104166667</v>
      </c>
      <c r="T3675" s="10">
        <f t="shared" si="348"/>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3"/>
        <v>1</v>
      </c>
      <c r="P3676" s="6">
        <f t="shared" si="344"/>
        <v>145.16129032258064</v>
      </c>
      <c r="Q3676" t="str">
        <f t="shared" si="345"/>
        <v>theater</v>
      </c>
      <c r="R3676" t="str">
        <f t="shared" si="346"/>
        <v>plays</v>
      </c>
      <c r="S3676" s="10">
        <f t="shared" si="347"/>
        <v>42556.873020833329</v>
      </c>
      <c r="T3676" s="10">
        <f t="shared" si="348"/>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3"/>
        <v>1.4</v>
      </c>
      <c r="P3677" s="6">
        <f t="shared" si="344"/>
        <v>23.333333333333332</v>
      </c>
      <c r="Q3677" t="str">
        <f t="shared" si="345"/>
        <v>theater</v>
      </c>
      <c r="R3677" t="str">
        <f t="shared" si="346"/>
        <v>plays</v>
      </c>
      <c r="S3677" s="10">
        <f t="shared" si="347"/>
        <v>42493.597013888888</v>
      </c>
      <c r="T3677" s="10">
        <f t="shared" si="348"/>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3"/>
        <v>1.2875000000000001</v>
      </c>
      <c r="P3678" s="6">
        <f t="shared" si="344"/>
        <v>64.375</v>
      </c>
      <c r="Q3678" t="str">
        <f t="shared" si="345"/>
        <v>theater</v>
      </c>
      <c r="R3678" t="str">
        <f t="shared" si="346"/>
        <v>plays</v>
      </c>
      <c r="S3678" s="10">
        <f t="shared" si="347"/>
        <v>41876.815787037034</v>
      </c>
      <c r="T3678" s="10">
        <f t="shared" si="348"/>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3"/>
        <v>1.0290416666666666</v>
      </c>
      <c r="P3679" s="6">
        <f t="shared" si="344"/>
        <v>62.052763819095475</v>
      </c>
      <c r="Q3679" t="str">
        <f t="shared" si="345"/>
        <v>theater</v>
      </c>
      <c r="R3679" t="str">
        <f t="shared" si="346"/>
        <v>plays</v>
      </c>
      <c r="S3679" s="10">
        <f t="shared" si="347"/>
        <v>41802.574282407404</v>
      </c>
      <c r="T3679" s="10">
        <f t="shared" si="348"/>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3"/>
        <v>1.0249999999999999</v>
      </c>
      <c r="P3680" s="6">
        <f t="shared" si="344"/>
        <v>66.129032258064512</v>
      </c>
      <c r="Q3680" t="str">
        <f t="shared" si="345"/>
        <v>theater</v>
      </c>
      <c r="R3680" t="str">
        <f t="shared" si="346"/>
        <v>plays</v>
      </c>
      <c r="S3680" s="10">
        <f t="shared" si="347"/>
        <v>42120.531226851846</v>
      </c>
      <c r="T3680" s="10">
        <f t="shared" si="348"/>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3"/>
        <v>1.101</v>
      </c>
      <c r="P3681" s="6">
        <f t="shared" si="344"/>
        <v>73.400000000000006</v>
      </c>
      <c r="Q3681" t="str">
        <f t="shared" si="345"/>
        <v>theater</v>
      </c>
      <c r="R3681" t="str">
        <f t="shared" si="346"/>
        <v>plays</v>
      </c>
      <c r="S3681" s="10">
        <f t="shared" si="347"/>
        <v>41786.761354166665</v>
      </c>
      <c r="T3681" s="10">
        <f t="shared" si="348"/>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3"/>
        <v>1.1276666666666666</v>
      </c>
      <c r="P3682" s="6">
        <f t="shared" si="344"/>
        <v>99.5</v>
      </c>
      <c r="Q3682" t="str">
        <f t="shared" si="345"/>
        <v>theater</v>
      </c>
      <c r="R3682" t="str">
        <f t="shared" si="346"/>
        <v>plays</v>
      </c>
      <c r="S3682" s="10">
        <f t="shared" si="347"/>
        <v>42627.454097222217</v>
      </c>
      <c r="T3682" s="10">
        <f t="shared" si="348"/>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3"/>
        <v>1.119</v>
      </c>
      <c r="P3683" s="6">
        <f t="shared" si="344"/>
        <v>62.166666666666664</v>
      </c>
      <c r="Q3683" t="str">
        <f t="shared" si="345"/>
        <v>theater</v>
      </c>
      <c r="R3683" t="str">
        <f t="shared" si="346"/>
        <v>plays</v>
      </c>
      <c r="S3683" s="10">
        <f t="shared" si="347"/>
        <v>42374.651504629626</v>
      </c>
      <c r="T3683" s="10">
        <f t="shared" si="348"/>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3"/>
        <v>1.3919999999999999</v>
      </c>
      <c r="P3684" s="6">
        <f t="shared" si="344"/>
        <v>62.328358208955223</v>
      </c>
      <c r="Q3684" t="str">
        <f t="shared" si="345"/>
        <v>theater</v>
      </c>
      <c r="R3684" t="str">
        <f t="shared" si="346"/>
        <v>plays</v>
      </c>
      <c r="S3684" s="10">
        <f t="shared" si="347"/>
        <v>41772.685393518521</v>
      </c>
      <c r="T3684" s="10">
        <f t="shared" si="348"/>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3"/>
        <v>1.1085714285714285</v>
      </c>
      <c r="P3685" s="6">
        <f t="shared" si="344"/>
        <v>58.787878787878789</v>
      </c>
      <c r="Q3685" t="str">
        <f t="shared" si="345"/>
        <v>theater</v>
      </c>
      <c r="R3685" t="str">
        <f t="shared" si="346"/>
        <v>plays</v>
      </c>
      <c r="S3685" s="10">
        <f t="shared" si="347"/>
        <v>42633.116851851853</v>
      </c>
      <c r="T3685" s="10">
        <f t="shared" si="348"/>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3"/>
        <v>1.3906666666666667</v>
      </c>
      <c r="P3686" s="6">
        <f t="shared" si="344"/>
        <v>45.347826086956523</v>
      </c>
      <c r="Q3686" t="str">
        <f t="shared" si="345"/>
        <v>theater</v>
      </c>
      <c r="R3686" t="str">
        <f t="shared" si="346"/>
        <v>plays</v>
      </c>
      <c r="S3686" s="10">
        <f t="shared" si="347"/>
        <v>42219.180393518516</v>
      </c>
      <c r="T3686" s="10">
        <f t="shared" si="348"/>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3"/>
        <v>1.0569999999999999</v>
      </c>
      <c r="P3687" s="6">
        <f t="shared" si="344"/>
        <v>41.944444444444443</v>
      </c>
      <c r="Q3687" t="str">
        <f t="shared" si="345"/>
        <v>theater</v>
      </c>
      <c r="R3687" t="str">
        <f t="shared" si="346"/>
        <v>plays</v>
      </c>
      <c r="S3687" s="10">
        <f t="shared" si="347"/>
        <v>41753.593275462961</v>
      </c>
      <c r="T3687" s="10">
        <f t="shared" si="348"/>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3"/>
        <v>1.0142857142857142</v>
      </c>
      <c r="P3688" s="6">
        <f t="shared" si="344"/>
        <v>59.166666666666664</v>
      </c>
      <c r="Q3688" t="str">
        <f t="shared" si="345"/>
        <v>theater</v>
      </c>
      <c r="R3688" t="str">
        <f t="shared" si="346"/>
        <v>plays</v>
      </c>
      <c r="S3688" s="10">
        <f t="shared" si="347"/>
        <v>42230.662731481483</v>
      </c>
      <c r="T3688" s="10">
        <f t="shared" si="348"/>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3"/>
        <v>1.0024500000000001</v>
      </c>
      <c r="P3689" s="6">
        <f t="shared" si="344"/>
        <v>200.49</v>
      </c>
      <c r="Q3689" t="str">
        <f t="shared" si="345"/>
        <v>theater</v>
      </c>
      <c r="R3689" t="str">
        <f t="shared" si="346"/>
        <v>plays</v>
      </c>
      <c r="S3689" s="10">
        <f t="shared" si="347"/>
        <v>41787.218229166669</v>
      </c>
      <c r="T3689" s="10">
        <f t="shared" si="348"/>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3"/>
        <v>1.0916666666666666</v>
      </c>
      <c r="P3690" s="6">
        <f t="shared" si="344"/>
        <v>83.974358974358978</v>
      </c>
      <c r="Q3690" t="str">
        <f t="shared" si="345"/>
        <v>theater</v>
      </c>
      <c r="R3690" t="str">
        <f t="shared" si="346"/>
        <v>plays</v>
      </c>
      <c r="S3690" s="10">
        <f t="shared" si="347"/>
        <v>41829.787083333329</v>
      </c>
      <c r="T3690" s="10">
        <f t="shared" si="348"/>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3"/>
        <v>1.1833333333333333</v>
      </c>
      <c r="P3691" s="6">
        <f t="shared" si="344"/>
        <v>57.258064516129032</v>
      </c>
      <c r="Q3691" t="str">
        <f t="shared" si="345"/>
        <v>theater</v>
      </c>
      <c r="R3691" t="str">
        <f t="shared" si="346"/>
        <v>plays</v>
      </c>
      <c r="S3691" s="10">
        <f t="shared" si="347"/>
        <v>42147.826840277776</v>
      </c>
      <c r="T3691" s="10">
        <f t="shared" si="348"/>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3"/>
        <v>1.2</v>
      </c>
      <c r="P3692" s="6">
        <f t="shared" si="344"/>
        <v>58.064516129032256</v>
      </c>
      <c r="Q3692" t="str">
        <f t="shared" si="345"/>
        <v>theater</v>
      </c>
      <c r="R3692" t="str">
        <f t="shared" si="346"/>
        <v>plays</v>
      </c>
      <c r="S3692" s="10">
        <f t="shared" si="347"/>
        <v>41940.598182870373</v>
      </c>
      <c r="T3692" s="10">
        <f t="shared" si="348"/>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3"/>
        <v>1.2796000000000001</v>
      </c>
      <c r="P3693" s="6">
        <f t="shared" si="344"/>
        <v>186.80291970802921</v>
      </c>
      <c r="Q3693" t="str">
        <f t="shared" si="345"/>
        <v>theater</v>
      </c>
      <c r="R3693" t="str">
        <f t="shared" si="346"/>
        <v>plays</v>
      </c>
      <c r="S3693" s="10">
        <f t="shared" si="347"/>
        <v>42020.700567129628</v>
      </c>
      <c r="T3693" s="10">
        <f t="shared" si="348"/>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3"/>
        <v>1.26</v>
      </c>
      <c r="P3694" s="6">
        <f t="shared" si="344"/>
        <v>74.117647058823536</v>
      </c>
      <c r="Q3694" t="str">
        <f t="shared" si="345"/>
        <v>theater</v>
      </c>
      <c r="R3694" t="str">
        <f t="shared" si="346"/>
        <v>plays</v>
      </c>
      <c r="S3694" s="10">
        <f t="shared" si="347"/>
        <v>41891.96503472222</v>
      </c>
      <c r="T3694" s="10">
        <f t="shared" si="348"/>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3"/>
        <v>1.2912912912912913</v>
      </c>
      <c r="P3695" s="6">
        <f t="shared" si="344"/>
        <v>30.714285714285715</v>
      </c>
      <c r="Q3695" t="str">
        <f t="shared" si="345"/>
        <v>theater</v>
      </c>
      <c r="R3695" t="str">
        <f t="shared" si="346"/>
        <v>plays</v>
      </c>
      <c r="S3695" s="10">
        <f t="shared" si="347"/>
        <v>42309.191307870366</v>
      </c>
      <c r="T3695" s="10">
        <f t="shared" si="348"/>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3"/>
        <v>1.0742857142857143</v>
      </c>
      <c r="P3696" s="6">
        <f t="shared" si="344"/>
        <v>62.666666666666664</v>
      </c>
      <c r="Q3696" t="str">
        <f t="shared" si="345"/>
        <v>theater</v>
      </c>
      <c r="R3696" t="str">
        <f t="shared" si="346"/>
        <v>plays</v>
      </c>
      <c r="S3696" s="10">
        <f t="shared" si="347"/>
        <v>42490.133877314816</v>
      </c>
      <c r="T3696" s="10">
        <f t="shared" si="348"/>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3"/>
        <v>1.00125</v>
      </c>
      <c r="P3697" s="6">
        <f t="shared" si="344"/>
        <v>121.36363636363636</v>
      </c>
      <c r="Q3697" t="str">
        <f t="shared" si="345"/>
        <v>theater</v>
      </c>
      <c r="R3697" t="str">
        <f t="shared" si="346"/>
        <v>plays</v>
      </c>
      <c r="S3697" s="10">
        <f t="shared" si="347"/>
        <v>41995.870486111111</v>
      </c>
      <c r="T3697" s="10">
        <f t="shared" si="348"/>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3"/>
        <v>1.55</v>
      </c>
      <c r="P3698" s="6">
        <f t="shared" si="344"/>
        <v>39.743589743589745</v>
      </c>
      <c r="Q3698" t="str">
        <f t="shared" si="345"/>
        <v>theater</v>
      </c>
      <c r="R3698" t="str">
        <f t="shared" si="346"/>
        <v>plays</v>
      </c>
      <c r="S3698" s="10">
        <f t="shared" si="347"/>
        <v>41988.617083333331</v>
      </c>
      <c r="T3698" s="10">
        <f t="shared" si="348"/>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3"/>
        <v>1.08</v>
      </c>
      <c r="P3699" s="6">
        <f t="shared" si="344"/>
        <v>72</v>
      </c>
      <c r="Q3699" t="str">
        <f t="shared" si="345"/>
        <v>theater</v>
      </c>
      <c r="R3699" t="str">
        <f t="shared" si="346"/>
        <v>plays</v>
      </c>
      <c r="S3699" s="10">
        <f t="shared" si="347"/>
        <v>42479.465833333335</v>
      </c>
      <c r="T3699" s="10">
        <f t="shared" si="348"/>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3"/>
        <v>1.1052</v>
      </c>
      <c r="P3700" s="6">
        <f t="shared" si="344"/>
        <v>40.632352941176471</v>
      </c>
      <c r="Q3700" t="str">
        <f t="shared" si="345"/>
        <v>theater</v>
      </c>
      <c r="R3700" t="str">
        <f t="shared" si="346"/>
        <v>plays</v>
      </c>
      <c r="S3700" s="10">
        <f t="shared" si="347"/>
        <v>42401.806562500002</v>
      </c>
      <c r="T3700" s="10">
        <f t="shared" si="348"/>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3"/>
        <v>1.008</v>
      </c>
      <c r="P3701" s="6">
        <f t="shared" si="344"/>
        <v>63</v>
      </c>
      <c r="Q3701" t="str">
        <f t="shared" si="345"/>
        <v>theater</v>
      </c>
      <c r="R3701" t="str">
        <f t="shared" si="346"/>
        <v>plays</v>
      </c>
      <c r="S3701" s="10">
        <f t="shared" si="347"/>
        <v>41897.602037037039</v>
      </c>
      <c r="T3701" s="10">
        <f t="shared" si="348"/>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3"/>
        <v>1.212</v>
      </c>
      <c r="P3702" s="6">
        <f t="shared" si="344"/>
        <v>33.666666666666664</v>
      </c>
      <c r="Q3702" t="str">
        <f t="shared" si="345"/>
        <v>theater</v>
      </c>
      <c r="R3702" t="str">
        <f t="shared" si="346"/>
        <v>plays</v>
      </c>
      <c r="S3702" s="10">
        <f t="shared" si="347"/>
        <v>41882.585648148146</v>
      </c>
      <c r="T3702" s="10">
        <f t="shared" si="348"/>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3"/>
        <v>1.0033333333333334</v>
      </c>
      <c r="P3703" s="6">
        <f t="shared" si="344"/>
        <v>38.589743589743591</v>
      </c>
      <c r="Q3703" t="str">
        <f t="shared" si="345"/>
        <v>theater</v>
      </c>
      <c r="R3703" t="str">
        <f t="shared" si="346"/>
        <v>plays</v>
      </c>
      <c r="S3703" s="10">
        <f t="shared" si="347"/>
        <v>42129.541585648149</v>
      </c>
      <c r="T3703" s="10">
        <f t="shared" si="348"/>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3"/>
        <v>1.0916666666666666</v>
      </c>
      <c r="P3704" s="6">
        <f t="shared" si="344"/>
        <v>155.95238095238096</v>
      </c>
      <c r="Q3704" t="str">
        <f t="shared" si="345"/>
        <v>theater</v>
      </c>
      <c r="R3704" t="str">
        <f t="shared" si="346"/>
        <v>plays</v>
      </c>
      <c r="S3704" s="10">
        <f t="shared" si="347"/>
        <v>42524.53800925926</v>
      </c>
      <c r="T3704" s="10">
        <f t="shared" si="348"/>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3"/>
        <v>1.2342857142857142</v>
      </c>
      <c r="P3705" s="6">
        <f t="shared" si="344"/>
        <v>43.2</v>
      </c>
      <c r="Q3705" t="str">
        <f t="shared" si="345"/>
        <v>theater</v>
      </c>
      <c r="R3705" t="str">
        <f t="shared" si="346"/>
        <v>plays</v>
      </c>
      <c r="S3705" s="10">
        <f t="shared" si="347"/>
        <v>42556.504490740743</v>
      </c>
      <c r="T3705" s="10">
        <f t="shared" si="348"/>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3"/>
        <v>1.3633666666666666</v>
      </c>
      <c r="P3706" s="6">
        <f t="shared" si="344"/>
        <v>15.148518518518518</v>
      </c>
      <c r="Q3706" t="str">
        <f t="shared" si="345"/>
        <v>theater</v>
      </c>
      <c r="R3706" t="str">
        <f t="shared" si="346"/>
        <v>plays</v>
      </c>
      <c r="S3706" s="10">
        <f t="shared" si="347"/>
        <v>42461.689745370371</v>
      </c>
      <c r="T3706" s="10">
        <f t="shared" si="348"/>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3"/>
        <v>1.0346657233816767</v>
      </c>
      <c r="P3707" s="6">
        <f t="shared" si="344"/>
        <v>83.571428571428569</v>
      </c>
      <c r="Q3707" t="str">
        <f t="shared" si="345"/>
        <v>theater</v>
      </c>
      <c r="R3707" t="str">
        <f t="shared" si="346"/>
        <v>plays</v>
      </c>
      <c r="S3707" s="10">
        <f t="shared" si="347"/>
        <v>41792.542986111112</v>
      </c>
      <c r="T3707" s="10">
        <f t="shared" si="348"/>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3"/>
        <v>1.2133333333333334</v>
      </c>
      <c r="P3708" s="6">
        <f t="shared" si="344"/>
        <v>140</v>
      </c>
      <c r="Q3708" t="str">
        <f t="shared" si="345"/>
        <v>theater</v>
      </c>
      <c r="R3708" t="str">
        <f t="shared" si="346"/>
        <v>plays</v>
      </c>
      <c r="S3708" s="10">
        <f t="shared" si="347"/>
        <v>41879.913761574076</v>
      </c>
      <c r="T3708" s="10">
        <f t="shared" si="348"/>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3"/>
        <v>1.86</v>
      </c>
      <c r="P3709" s="6">
        <f t="shared" si="344"/>
        <v>80.869565217391298</v>
      </c>
      <c r="Q3709" t="str">
        <f t="shared" si="345"/>
        <v>theater</v>
      </c>
      <c r="R3709" t="str">
        <f t="shared" si="346"/>
        <v>plays</v>
      </c>
      <c r="S3709" s="10">
        <f t="shared" si="347"/>
        <v>42552.048356481479</v>
      </c>
      <c r="T3709" s="10">
        <f t="shared" si="348"/>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3"/>
        <v>3</v>
      </c>
      <c r="P3710" s="6">
        <f t="shared" si="344"/>
        <v>53.846153846153847</v>
      </c>
      <c r="Q3710" t="str">
        <f t="shared" si="345"/>
        <v>theater</v>
      </c>
      <c r="R3710" t="str">
        <f t="shared" si="346"/>
        <v>plays</v>
      </c>
      <c r="S3710" s="10">
        <f t="shared" si="347"/>
        <v>41810.142199074071</v>
      </c>
      <c r="T3710" s="10">
        <f t="shared" si="348"/>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3"/>
        <v>1.0825</v>
      </c>
      <c r="P3711" s="6">
        <f t="shared" si="344"/>
        <v>30.928571428571427</v>
      </c>
      <c r="Q3711" t="str">
        <f t="shared" si="345"/>
        <v>theater</v>
      </c>
      <c r="R3711" t="str">
        <f t="shared" si="346"/>
        <v>plays</v>
      </c>
      <c r="S3711" s="10">
        <f t="shared" si="347"/>
        <v>41785.707708333335</v>
      </c>
      <c r="T3711" s="10">
        <f t="shared" si="348"/>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3"/>
        <v>1.4115384615384616</v>
      </c>
      <c r="P3712" s="6">
        <f t="shared" si="344"/>
        <v>67.962962962962962</v>
      </c>
      <c r="Q3712" t="str">
        <f t="shared" si="345"/>
        <v>theater</v>
      </c>
      <c r="R3712" t="str">
        <f t="shared" si="346"/>
        <v>plays</v>
      </c>
      <c r="S3712" s="10">
        <f t="shared" si="347"/>
        <v>42072.576249999998</v>
      </c>
      <c r="T3712" s="10">
        <f t="shared" si="348"/>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3"/>
        <v>1.1399999999999999</v>
      </c>
      <c r="P3713" s="6">
        <f t="shared" si="344"/>
        <v>27.142857142857142</v>
      </c>
      <c r="Q3713" t="str">
        <f t="shared" si="345"/>
        <v>theater</v>
      </c>
      <c r="R3713" t="str">
        <f t="shared" si="346"/>
        <v>plays</v>
      </c>
      <c r="S3713" s="10">
        <f t="shared" si="347"/>
        <v>41779.724224537036</v>
      </c>
      <c r="T3713" s="10">
        <f t="shared" si="348"/>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3"/>
        <v>1.5373333333333334</v>
      </c>
      <c r="P3714" s="6">
        <f t="shared" si="344"/>
        <v>110.86538461538461</v>
      </c>
      <c r="Q3714" t="str">
        <f t="shared" si="345"/>
        <v>theater</v>
      </c>
      <c r="R3714" t="str">
        <f t="shared" si="346"/>
        <v>plays</v>
      </c>
      <c r="S3714" s="10">
        <f t="shared" si="347"/>
        <v>42134.172071759262</v>
      </c>
      <c r="T3714" s="10">
        <f t="shared" si="348"/>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9">E3715/D3715</f>
        <v>1.0149999999999999</v>
      </c>
      <c r="P3715" s="6">
        <f t="shared" ref="P3715:P3778" si="350">IFERROR(E3715/L3715,0)</f>
        <v>106.84210526315789</v>
      </c>
      <c r="Q3715" t="str">
        <f t="shared" ref="Q3715:Q3778" si="351">LEFT(N3715,SEARCH("/",N3715)-1)</f>
        <v>theater</v>
      </c>
      <c r="R3715" t="str">
        <f t="shared" ref="R3715:R3778" si="352">RIGHT(N3715,LEN(N3715)-SEARCH("/",N3715))</f>
        <v>plays</v>
      </c>
      <c r="S3715" s="10">
        <f t="shared" ref="S3715:S3778" si="353">(((J3715/60)/60)/24+DATE(1970,1,1))</f>
        <v>42505.738032407404</v>
      </c>
      <c r="T3715" s="10">
        <f t="shared" ref="T3715:T3778" si="354">(((I3715/60)/60)/24+DATE(1970,1,1))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9"/>
        <v>1.0235000000000001</v>
      </c>
      <c r="P3716" s="6">
        <f t="shared" si="350"/>
        <v>105.51546391752578</v>
      </c>
      <c r="Q3716" t="str">
        <f t="shared" si="351"/>
        <v>theater</v>
      </c>
      <c r="R3716" t="str">
        <f t="shared" si="352"/>
        <v>plays</v>
      </c>
      <c r="S3716" s="10">
        <f t="shared" si="353"/>
        <v>42118.556331018524</v>
      </c>
      <c r="T3716" s="10">
        <f t="shared" si="354"/>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9"/>
        <v>1.0257142857142858</v>
      </c>
      <c r="P3717" s="6">
        <f t="shared" si="350"/>
        <v>132.96296296296296</v>
      </c>
      <c r="Q3717" t="str">
        <f t="shared" si="351"/>
        <v>theater</v>
      </c>
      <c r="R3717" t="str">
        <f t="shared" si="352"/>
        <v>plays</v>
      </c>
      <c r="S3717" s="10">
        <f t="shared" si="353"/>
        <v>42036.995590277773</v>
      </c>
      <c r="T3717" s="10">
        <f t="shared" si="354"/>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9"/>
        <v>1.5575000000000001</v>
      </c>
      <c r="P3718" s="6">
        <f t="shared" si="350"/>
        <v>51.916666666666664</v>
      </c>
      <c r="Q3718" t="str">
        <f t="shared" si="351"/>
        <v>theater</v>
      </c>
      <c r="R3718" t="str">
        <f t="shared" si="352"/>
        <v>plays</v>
      </c>
      <c r="S3718" s="10">
        <f t="shared" si="353"/>
        <v>42360.887835648144</v>
      </c>
      <c r="T3718" s="10">
        <f t="shared" si="354"/>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9"/>
        <v>1.0075000000000001</v>
      </c>
      <c r="P3719" s="6">
        <f t="shared" si="350"/>
        <v>310</v>
      </c>
      <c r="Q3719" t="str">
        <f t="shared" si="351"/>
        <v>theater</v>
      </c>
      <c r="R3719" t="str">
        <f t="shared" si="352"/>
        <v>plays</v>
      </c>
      <c r="S3719" s="10">
        <f t="shared" si="353"/>
        <v>42102.866307870368</v>
      </c>
      <c r="T3719" s="10">
        <f t="shared" si="354"/>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9"/>
        <v>2.3940000000000001</v>
      </c>
      <c r="P3720" s="6">
        <f t="shared" si="350"/>
        <v>26.021739130434781</v>
      </c>
      <c r="Q3720" t="str">
        <f t="shared" si="351"/>
        <v>theater</v>
      </c>
      <c r="R3720" t="str">
        <f t="shared" si="352"/>
        <v>plays</v>
      </c>
      <c r="S3720" s="10">
        <f t="shared" si="353"/>
        <v>42032.716145833328</v>
      </c>
      <c r="T3720" s="10">
        <f t="shared" si="354"/>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9"/>
        <v>2.1</v>
      </c>
      <c r="P3721" s="6">
        <f t="shared" si="350"/>
        <v>105</v>
      </c>
      <c r="Q3721" t="str">
        <f t="shared" si="351"/>
        <v>theater</v>
      </c>
      <c r="R3721" t="str">
        <f t="shared" si="352"/>
        <v>plays</v>
      </c>
      <c r="S3721" s="10">
        <f t="shared" si="353"/>
        <v>42147.729930555557</v>
      </c>
      <c r="T3721" s="10">
        <f t="shared" si="354"/>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9"/>
        <v>1.0451515151515152</v>
      </c>
      <c r="P3722" s="6">
        <f t="shared" si="350"/>
        <v>86.224999999999994</v>
      </c>
      <c r="Q3722" t="str">
        <f t="shared" si="351"/>
        <v>theater</v>
      </c>
      <c r="R3722" t="str">
        <f t="shared" si="352"/>
        <v>plays</v>
      </c>
      <c r="S3722" s="10">
        <f t="shared" si="353"/>
        <v>42165.993125000001</v>
      </c>
      <c r="T3722" s="10">
        <f t="shared" si="354"/>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9"/>
        <v>1.008</v>
      </c>
      <c r="P3723" s="6">
        <f t="shared" si="350"/>
        <v>114.54545454545455</v>
      </c>
      <c r="Q3723" t="str">
        <f t="shared" si="351"/>
        <v>theater</v>
      </c>
      <c r="R3723" t="str">
        <f t="shared" si="352"/>
        <v>plays</v>
      </c>
      <c r="S3723" s="10">
        <f t="shared" si="353"/>
        <v>41927.936157407406</v>
      </c>
      <c r="T3723" s="10">
        <f t="shared" si="354"/>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9"/>
        <v>1.1120000000000001</v>
      </c>
      <c r="P3724" s="6">
        <f t="shared" si="350"/>
        <v>47.657142857142858</v>
      </c>
      <c r="Q3724" t="str">
        <f t="shared" si="351"/>
        <v>theater</v>
      </c>
      <c r="R3724" t="str">
        <f t="shared" si="352"/>
        <v>plays</v>
      </c>
      <c r="S3724" s="10">
        <f t="shared" si="353"/>
        <v>42381.671840277777</v>
      </c>
      <c r="T3724" s="10">
        <f t="shared" si="354"/>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9"/>
        <v>1.0204444444444445</v>
      </c>
      <c r="P3725" s="6">
        <f t="shared" si="350"/>
        <v>72.888888888888886</v>
      </c>
      <c r="Q3725" t="str">
        <f t="shared" si="351"/>
        <v>theater</v>
      </c>
      <c r="R3725" t="str">
        <f t="shared" si="352"/>
        <v>plays</v>
      </c>
      <c r="S3725" s="10">
        <f t="shared" si="353"/>
        <v>41943.753032407411</v>
      </c>
      <c r="T3725" s="10">
        <f t="shared" si="354"/>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9"/>
        <v>1.0254767441860466</v>
      </c>
      <c r="P3726" s="6">
        <f t="shared" si="350"/>
        <v>49.545505617977533</v>
      </c>
      <c r="Q3726" t="str">
        <f t="shared" si="351"/>
        <v>theater</v>
      </c>
      <c r="R3726" t="str">
        <f t="shared" si="352"/>
        <v>plays</v>
      </c>
      <c r="S3726" s="10">
        <f t="shared" si="353"/>
        <v>42465.491435185191</v>
      </c>
      <c r="T3726" s="10">
        <f t="shared" si="354"/>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9"/>
        <v>1.27</v>
      </c>
      <c r="P3727" s="6">
        <f t="shared" si="350"/>
        <v>25.4</v>
      </c>
      <c r="Q3727" t="str">
        <f t="shared" si="351"/>
        <v>theater</v>
      </c>
      <c r="R3727" t="str">
        <f t="shared" si="352"/>
        <v>plays</v>
      </c>
      <c r="S3727" s="10">
        <f t="shared" si="353"/>
        <v>42401.945219907408</v>
      </c>
      <c r="T3727" s="10">
        <f t="shared" si="354"/>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9"/>
        <v>3.3870588235294119</v>
      </c>
      <c r="P3728" s="6">
        <f t="shared" si="350"/>
        <v>62.586956521739133</v>
      </c>
      <c r="Q3728" t="str">
        <f t="shared" si="351"/>
        <v>theater</v>
      </c>
      <c r="R3728" t="str">
        <f t="shared" si="352"/>
        <v>plays</v>
      </c>
      <c r="S3728" s="10">
        <f t="shared" si="353"/>
        <v>42462.140868055561</v>
      </c>
      <c r="T3728" s="10">
        <f t="shared" si="354"/>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9"/>
        <v>1.0075000000000001</v>
      </c>
      <c r="P3729" s="6">
        <f t="shared" si="350"/>
        <v>61.060606060606062</v>
      </c>
      <c r="Q3729" t="str">
        <f t="shared" si="351"/>
        <v>theater</v>
      </c>
      <c r="R3729" t="str">
        <f t="shared" si="352"/>
        <v>plays</v>
      </c>
      <c r="S3729" s="10">
        <f t="shared" si="353"/>
        <v>42632.348310185189</v>
      </c>
      <c r="T3729" s="10">
        <f t="shared" si="354"/>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9"/>
        <v>9.3100000000000002E-2</v>
      </c>
      <c r="P3730" s="6">
        <f t="shared" si="350"/>
        <v>60.064516129032256</v>
      </c>
      <c r="Q3730" t="str">
        <f t="shared" si="351"/>
        <v>theater</v>
      </c>
      <c r="R3730" t="str">
        <f t="shared" si="352"/>
        <v>plays</v>
      </c>
      <c r="S3730" s="10">
        <f t="shared" si="353"/>
        <v>42205.171018518522</v>
      </c>
      <c r="T3730" s="10">
        <f t="shared" si="354"/>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9"/>
        <v>7.2400000000000006E-2</v>
      </c>
      <c r="P3731" s="6">
        <f t="shared" si="350"/>
        <v>72.400000000000006</v>
      </c>
      <c r="Q3731" t="str">
        <f t="shared" si="351"/>
        <v>theater</v>
      </c>
      <c r="R3731" t="str">
        <f t="shared" si="352"/>
        <v>plays</v>
      </c>
      <c r="S3731" s="10">
        <f t="shared" si="353"/>
        <v>42041.205000000002</v>
      </c>
      <c r="T3731" s="10">
        <f t="shared" si="354"/>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9"/>
        <v>0.1</v>
      </c>
      <c r="P3732" s="6">
        <f t="shared" si="350"/>
        <v>100</v>
      </c>
      <c r="Q3732" t="str">
        <f t="shared" si="351"/>
        <v>theater</v>
      </c>
      <c r="R3732" t="str">
        <f t="shared" si="352"/>
        <v>plays</v>
      </c>
      <c r="S3732" s="10">
        <f t="shared" si="353"/>
        <v>42203.677766203706</v>
      </c>
      <c r="T3732" s="10">
        <f t="shared" si="354"/>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9"/>
        <v>0.11272727272727273</v>
      </c>
      <c r="P3733" s="6">
        <f t="shared" si="350"/>
        <v>51.666666666666664</v>
      </c>
      <c r="Q3733" t="str">
        <f t="shared" si="351"/>
        <v>theater</v>
      </c>
      <c r="R3733" t="str">
        <f t="shared" si="352"/>
        <v>plays</v>
      </c>
      <c r="S3733" s="10">
        <f t="shared" si="353"/>
        <v>41983.752847222218</v>
      </c>
      <c r="T3733" s="10">
        <f t="shared" si="354"/>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9"/>
        <v>0.15411764705882353</v>
      </c>
      <c r="P3734" s="6">
        <f t="shared" si="350"/>
        <v>32.75</v>
      </c>
      <c r="Q3734" t="str">
        <f t="shared" si="351"/>
        <v>theater</v>
      </c>
      <c r="R3734" t="str">
        <f t="shared" si="352"/>
        <v>plays</v>
      </c>
      <c r="S3734" s="10">
        <f t="shared" si="353"/>
        <v>41968.677465277782</v>
      </c>
      <c r="T3734" s="10">
        <f t="shared" si="354"/>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9"/>
        <v>0</v>
      </c>
      <c r="P3735" s="6">
        <f t="shared" si="350"/>
        <v>0</v>
      </c>
      <c r="Q3735" t="str">
        <f t="shared" si="351"/>
        <v>theater</v>
      </c>
      <c r="R3735" t="str">
        <f t="shared" si="352"/>
        <v>plays</v>
      </c>
      <c r="S3735" s="10">
        <f t="shared" si="353"/>
        <v>42103.024398148147</v>
      </c>
      <c r="T3735" s="10">
        <f t="shared" si="354"/>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9"/>
        <v>0.28466666666666668</v>
      </c>
      <c r="P3736" s="6">
        <f t="shared" si="350"/>
        <v>61</v>
      </c>
      <c r="Q3736" t="str">
        <f t="shared" si="351"/>
        <v>theater</v>
      </c>
      <c r="R3736" t="str">
        <f t="shared" si="352"/>
        <v>plays</v>
      </c>
      <c r="S3736" s="10">
        <f t="shared" si="353"/>
        <v>42089.901574074072</v>
      </c>
      <c r="T3736" s="10">
        <f t="shared" si="354"/>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9"/>
        <v>0.13333333333333333</v>
      </c>
      <c r="P3737" s="6">
        <f t="shared" si="350"/>
        <v>10</v>
      </c>
      <c r="Q3737" t="str">
        <f t="shared" si="351"/>
        <v>theater</v>
      </c>
      <c r="R3737" t="str">
        <f t="shared" si="352"/>
        <v>plays</v>
      </c>
      <c r="S3737" s="10">
        <f t="shared" si="353"/>
        <v>42122.693159722221</v>
      </c>
      <c r="T3737" s="10">
        <f t="shared" si="354"/>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9"/>
        <v>6.6666666666666671E-3</v>
      </c>
      <c r="P3738" s="6">
        <f t="shared" si="350"/>
        <v>10</v>
      </c>
      <c r="Q3738" t="str">
        <f t="shared" si="351"/>
        <v>theater</v>
      </c>
      <c r="R3738" t="str">
        <f t="shared" si="352"/>
        <v>plays</v>
      </c>
      <c r="S3738" s="10">
        <f t="shared" si="353"/>
        <v>42048.711724537032</v>
      </c>
      <c r="T3738" s="10">
        <f t="shared" si="354"/>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9"/>
        <v>0.21428571428571427</v>
      </c>
      <c r="P3739" s="6">
        <f t="shared" si="350"/>
        <v>37.5</v>
      </c>
      <c r="Q3739" t="str">
        <f t="shared" si="351"/>
        <v>theater</v>
      </c>
      <c r="R3739" t="str">
        <f t="shared" si="352"/>
        <v>plays</v>
      </c>
      <c r="S3739" s="10">
        <f t="shared" si="353"/>
        <v>42297.691006944442</v>
      </c>
      <c r="T3739" s="10">
        <f t="shared" si="354"/>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9"/>
        <v>0.18</v>
      </c>
      <c r="P3740" s="6">
        <f t="shared" si="350"/>
        <v>45</v>
      </c>
      <c r="Q3740" t="str">
        <f t="shared" si="351"/>
        <v>theater</v>
      </c>
      <c r="R3740" t="str">
        <f t="shared" si="352"/>
        <v>plays</v>
      </c>
      <c r="S3740" s="10">
        <f t="shared" si="353"/>
        <v>41813.938715277778</v>
      </c>
      <c r="T3740" s="10">
        <f t="shared" si="354"/>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9"/>
        <v>0.20125000000000001</v>
      </c>
      <c r="P3741" s="6">
        <f t="shared" si="350"/>
        <v>100.625</v>
      </c>
      <c r="Q3741" t="str">
        <f t="shared" si="351"/>
        <v>theater</v>
      </c>
      <c r="R3741" t="str">
        <f t="shared" si="352"/>
        <v>plays</v>
      </c>
      <c r="S3741" s="10">
        <f t="shared" si="353"/>
        <v>42548.449861111112</v>
      </c>
      <c r="T3741" s="10">
        <f t="shared" si="354"/>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9"/>
        <v>0.17899999999999999</v>
      </c>
      <c r="P3742" s="6">
        <f t="shared" si="350"/>
        <v>25.571428571428573</v>
      </c>
      <c r="Q3742" t="str">
        <f t="shared" si="351"/>
        <v>theater</v>
      </c>
      <c r="R3742" t="str">
        <f t="shared" si="352"/>
        <v>plays</v>
      </c>
      <c r="S3742" s="10">
        <f t="shared" si="353"/>
        <v>41833.089756944442</v>
      </c>
      <c r="T3742" s="10">
        <f t="shared" si="354"/>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9"/>
        <v>0</v>
      </c>
      <c r="P3743" s="6">
        <f t="shared" si="350"/>
        <v>0</v>
      </c>
      <c r="Q3743" t="str">
        <f t="shared" si="351"/>
        <v>theater</v>
      </c>
      <c r="R3743" t="str">
        <f t="shared" si="352"/>
        <v>plays</v>
      </c>
      <c r="S3743" s="10">
        <f t="shared" si="353"/>
        <v>42325.920717592591</v>
      </c>
      <c r="T3743" s="10">
        <f t="shared" si="354"/>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9"/>
        <v>0.02</v>
      </c>
      <c r="P3744" s="6">
        <f t="shared" si="350"/>
        <v>25</v>
      </c>
      <c r="Q3744" t="str">
        <f t="shared" si="351"/>
        <v>theater</v>
      </c>
      <c r="R3744" t="str">
        <f t="shared" si="352"/>
        <v>plays</v>
      </c>
      <c r="S3744" s="10">
        <f t="shared" si="353"/>
        <v>41858.214629629627</v>
      </c>
      <c r="T3744" s="10">
        <f t="shared" si="354"/>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9"/>
        <v>0</v>
      </c>
      <c r="P3745" s="6">
        <f t="shared" si="350"/>
        <v>0</v>
      </c>
      <c r="Q3745" t="str">
        <f t="shared" si="351"/>
        <v>theater</v>
      </c>
      <c r="R3745" t="str">
        <f t="shared" si="352"/>
        <v>plays</v>
      </c>
      <c r="S3745" s="10">
        <f t="shared" si="353"/>
        <v>41793.710231481484</v>
      </c>
      <c r="T3745" s="10">
        <f t="shared" si="354"/>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9"/>
        <v>0</v>
      </c>
      <c r="P3746" s="6">
        <f t="shared" si="350"/>
        <v>0</v>
      </c>
      <c r="Q3746" t="str">
        <f t="shared" si="351"/>
        <v>theater</v>
      </c>
      <c r="R3746" t="str">
        <f t="shared" si="352"/>
        <v>plays</v>
      </c>
      <c r="S3746" s="10">
        <f t="shared" si="353"/>
        <v>41793.814259259263</v>
      </c>
      <c r="T3746" s="10">
        <f t="shared" si="354"/>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9"/>
        <v>0.1</v>
      </c>
      <c r="P3747" s="6">
        <f t="shared" si="350"/>
        <v>10</v>
      </c>
      <c r="Q3747" t="str">
        <f t="shared" si="351"/>
        <v>theater</v>
      </c>
      <c r="R3747" t="str">
        <f t="shared" si="352"/>
        <v>plays</v>
      </c>
      <c r="S3747" s="10">
        <f t="shared" si="353"/>
        <v>41831.697939814818</v>
      </c>
      <c r="T3747" s="10">
        <f t="shared" si="354"/>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9"/>
        <v>2.3764705882352941E-2</v>
      </c>
      <c r="P3748" s="6">
        <f t="shared" si="350"/>
        <v>202</v>
      </c>
      <c r="Q3748" t="str">
        <f t="shared" si="351"/>
        <v>theater</v>
      </c>
      <c r="R3748" t="str">
        <f t="shared" si="352"/>
        <v>plays</v>
      </c>
      <c r="S3748" s="10">
        <f t="shared" si="353"/>
        <v>42621.389340277776</v>
      </c>
      <c r="T3748" s="10">
        <f t="shared" si="354"/>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9"/>
        <v>0.01</v>
      </c>
      <c r="P3749" s="6">
        <f t="shared" si="350"/>
        <v>25</v>
      </c>
      <c r="Q3749" t="str">
        <f t="shared" si="351"/>
        <v>theater</v>
      </c>
      <c r="R3749" t="str">
        <f t="shared" si="352"/>
        <v>plays</v>
      </c>
      <c r="S3749" s="10">
        <f t="shared" si="353"/>
        <v>42164.299722222218</v>
      </c>
      <c r="T3749" s="10">
        <f t="shared" si="354"/>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9"/>
        <v>1.0351999999999999</v>
      </c>
      <c r="P3750" s="6">
        <f t="shared" si="350"/>
        <v>99.538461538461533</v>
      </c>
      <c r="Q3750" t="str">
        <f t="shared" si="351"/>
        <v>theater</v>
      </c>
      <c r="R3750" t="str">
        <f t="shared" si="352"/>
        <v>musical</v>
      </c>
      <c r="S3750" s="10">
        <f t="shared" si="353"/>
        <v>42395.706435185188</v>
      </c>
      <c r="T3750" s="10">
        <f t="shared" si="354"/>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9"/>
        <v>1.05</v>
      </c>
      <c r="P3751" s="6">
        <f t="shared" si="350"/>
        <v>75</v>
      </c>
      <c r="Q3751" t="str">
        <f t="shared" si="351"/>
        <v>theater</v>
      </c>
      <c r="R3751" t="str">
        <f t="shared" si="352"/>
        <v>musical</v>
      </c>
      <c r="S3751" s="10">
        <f t="shared" si="353"/>
        <v>42458.127175925925</v>
      </c>
      <c r="T3751" s="10">
        <f t="shared" si="354"/>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9"/>
        <v>1.0044999999999999</v>
      </c>
      <c r="P3752" s="6">
        <f t="shared" si="350"/>
        <v>215.25</v>
      </c>
      <c r="Q3752" t="str">
        <f t="shared" si="351"/>
        <v>theater</v>
      </c>
      <c r="R3752" t="str">
        <f t="shared" si="352"/>
        <v>musical</v>
      </c>
      <c r="S3752" s="10">
        <f t="shared" si="353"/>
        <v>42016.981574074074</v>
      </c>
      <c r="T3752" s="10">
        <f t="shared" si="354"/>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9"/>
        <v>1.3260000000000001</v>
      </c>
      <c r="P3753" s="6">
        <f t="shared" si="350"/>
        <v>120.54545454545455</v>
      </c>
      <c r="Q3753" t="str">
        <f t="shared" si="351"/>
        <v>theater</v>
      </c>
      <c r="R3753" t="str">
        <f t="shared" si="352"/>
        <v>musical</v>
      </c>
      <c r="S3753" s="10">
        <f t="shared" si="353"/>
        <v>42403.035567129627</v>
      </c>
      <c r="T3753" s="10">
        <f t="shared" si="354"/>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9"/>
        <v>1.1299999999999999</v>
      </c>
      <c r="P3754" s="6">
        <f t="shared" si="350"/>
        <v>37.666666666666664</v>
      </c>
      <c r="Q3754" t="str">
        <f t="shared" si="351"/>
        <v>theater</v>
      </c>
      <c r="R3754" t="str">
        <f t="shared" si="352"/>
        <v>musical</v>
      </c>
      <c r="S3754" s="10">
        <f t="shared" si="353"/>
        <v>42619.802488425921</v>
      </c>
      <c r="T3754" s="10">
        <f t="shared" si="354"/>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9"/>
        <v>1.0334000000000001</v>
      </c>
      <c r="P3755" s="6">
        <f t="shared" si="350"/>
        <v>172.23333333333332</v>
      </c>
      <c r="Q3755" t="str">
        <f t="shared" si="351"/>
        <v>theater</v>
      </c>
      <c r="R3755" t="str">
        <f t="shared" si="352"/>
        <v>musical</v>
      </c>
      <c r="S3755" s="10">
        <f t="shared" si="353"/>
        <v>42128.824074074073</v>
      </c>
      <c r="T3755" s="10">
        <f t="shared" si="354"/>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9"/>
        <v>1.2</v>
      </c>
      <c r="P3756" s="6">
        <f t="shared" si="350"/>
        <v>111.11111111111111</v>
      </c>
      <c r="Q3756" t="str">
        <f t="shared" si="351"/>
        <v>theater</v>
      </c>
      <c r="R3756" t="str">
        <f t="shared" si="352"/>
        <v>musical</v>
      </c>
      <c r="S3756" s="10">
        <f t="shared" si="353"/>
        <v>41808.881215277775</v>
      </c>
      <c r="T3756" s="10">
        <f t="shared" si="354"/>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9"/>
        <v>1.2963636363636364</v>
      </c>
      <c r="P3757" s="6">
        <f t="shared" si="350"/>
        <v>25.464285714285715</v>
      </c>
      <c r="Q3757" t="str">
        <f t="shared" si="351"/>
        <v>theater</v>
      </c>
      <c r="R3757" t="str">
        <f t="shared" si="352"/>
        <v>musical</v>
      </c>
      <c r="S3757" s="10">
        <f t="shared" si="353"/>
        <v>42445.866979166662</v>
      </c>
      <c r="T3757" s="10">
        <f t="shared" si="354"/>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9"/>
        <v>1.0111111111111111</v>
      </c>
      <c r="P3758" s="6">
        <f t="shared" si="350"/>
        <v>267.64705882352939</v>
      </c>
      <c r="Q3758" t="str">
        <f t="shared" si="351"/>
        <v>theater</v>
      </c>
      <c r="R3758" t="str">
        <f t="shared" si="352"/>
        <v>musical</v>
      </c>
      <c r="S3758" s="10">
        <f t="shared" si="353"/>
        <v>41771.814791666664</v>
      </c>
      <c r="T3758" s="10">
        <f t="shared" si="354"/>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9"/>
        <v>1.0851428571428572</v>
      </c>
      <c r="P3759" s="6">
        <f t="shared" si="350"/>
        <v>75.959999999999994</v>
      </c>
      <c r="Q3759" t="str">
        <f t="shared" si="351"/>
        <v>theater</v>
      </c>
      <c r="R3759" t="str">
        <f t="shared" si="352"/>
        <v>musical</v>
      </c>
      <c r="S3759" s="10">
        <f t="shared" si="353"/>
        <v>41954.850868055553</v>
      </c>
      <c r="T3759" s="10">
        <f t="shared" si="354"/>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9"/>
        <v>1.0233333333333334</v>
      </c>
      <c r="P3760" s="6">
        <f t="shared" si="350"/>
        <v>59.03846153846154</v>
      </c>
      <c r="Q3760" t="str">
        <f t="shared" si="351"/>
        <v>theater</v>
      </c>
      <c r="R3760" t="str">
        <f t="shared" si="352"/>
        <v>musical</v>
      </c>
      <c r="S3760" s="10">
        <f t="shared" si="353"/>
        <v>41747.471504629626</v>
      </c>
      <c r="T3760" s="10">
        <f t="shared" si="354"/>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9"/>
        <v>1.1024425000000002</v>
      </c>
      <c r="P3761" s="6">
        <f t="shared" si="350"/>
        <v>50.111022727272733</v>
      </c>
      <c r="Q3761" t="str">
        <f t="shared" si="351"/>
        <v>theater</v>
      </c>
      <c r="R3761" t="str">
        <f t="shared" si="352"/>
        <v>musical</v>
      </c>
      <c r="S3761" s="10">
        <f t="shared" si="353"/>
        <v>42182.108252314814</v>
      </c>
      <c r="T3761" s="10">
        <f t="shared" si="354"/>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9"/>
        <v>1.010154</v>
      </c>
      <c r="P3762" s="6">
        <f t="shared" si="350"/>
        <v>55.502967032967035</v>
      </c>
      <c r="Q3762" t="str">
        <f t="shared" si="351"/>
        <v>theater</v>
      </c>
      <c r="R3762" t="str">
        <f t="shared" si="352"/>
        <v>musical</v>
      </c>
      <c r="S3762" s="10">
        <f t="shared" si="353"/>
        <v>41739.525300925925</v>
      </c>
      <c r="T3762" s="10">
        <f t="shared" si="354"/>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9"/>
        <v>1</v>
      </c>
      <c r="P3763" s="6">
        <f t="shared" si="350"/>
        <v>166.66666666666666</v>
      </c>
      <c r="Q3763" t="str">
        <f t="shared" si="351"/>
        <v>theater</v>
      </c>
      <c r="R3763" t="str">
        <f t="shared" si="352"/>
        <v>musical</v>
      </c>
      <c r="S3763" s="10">
        <f t="shared" si="353"/>
        <v>42173.466863425929</v>
      </c>
      <c r="T3763" s="10">
        <f t="shared" si="354"/>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9"/>
        <v>1.0624</v>
      </c>
      <c r="P3764" s="6">
        <f t="shared" si="350"/>
        <v>47.428571428571431</v>
      </c>
      <c r="Q3764" t="str">
        <f t="shared" si="351"/>
        <v>theater</v>
      </c>
      <c r="R3764" t="str">
        <f t="shared" si="352"/>
        <v>musical</v>
      </c>
      <c r="S3764" s="10">
        <f t="shared" si="353"/>
        <v>42193.813530092593</v>
      </c>
      <c r="T3764" s="10">
        <f t="shared" si="354"/>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9"/>
        <v>1</v>
      </c>
      <c r="P3765" s="6">
        <f t="shared" si="350"/>
        <v>64.935064935064929</v>
      </c>
      <c r="Q3765" t="str">
        <f t="shared" si="351"/>
        <v>theater</v>
      </c>
      <c r="R3765" t="str">
        <f t="shared" si="352"/>
        <v>musical</v>
      </c>
      <c r="S3765" s="10">
        <f t="shared" si="353"/>
        <v>42065.750300925924</v>
      </c>
      <c r="T3765" s="10">
        <f t="shared" si="354"/>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9"/>
        <v>1</v>
      </c>
      <c r="P3766" s="6">
        <f t="shared" si="350"/>
        <v>55.555555555555557</v>
      </c>
      <c r="Q3766" t="str">
        <f t="shared" si="351"/>
        <v>theater</v>
      </c>
      <c r="R3766" t="str">
        <f t="shared" si="352"/>
        <v>musical</v>
      </c>
      <c r="S3766" s="10">
        <f t="shared" si="353"/>
        <v>42499.842962962968</v>
      </c>
      <c r="T3766" s="10">
        <f t="shared" si="354"/>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9"/>
        <v>1.1345714285714286</v>
      </c>
      <c r="P3767" s="6">
        <f t="shared" si="350"/>
        <v>74.224299065420567</v>
      </c>
      <c r="Q3767" t="str">
        <f t="shared" si="351"/>
        <v>theater</v>
      </c>
      <c r="R3767" t="str">
        <f t="shared" si="352"/>
        <v>musical</v>
      </c>
      <c r="S3767" s="10">
        <f t="shared" si="353"/>
        <v>41820.776412037041</v>
      </c>
      <c r="T3767" s="10">
        <f t="shared" si="354"/>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9"/>
        <v>1.0265010000000001</v>
      </c>
      <c r="P3768" s="6">
        <f t="shared" si="350"/>
        <v>106.9271875</v>
      </c>
      <c r="Q3768" t="str">
        <f t="shared" si="351"/>
        <v>theater</v>
      </c>
      <c r="R3768" t="str">
        <f t="shared" si="352"/>
        <v>musical</v>
      </c>
      <c r="S3768" s="10">
        <f t="shared" si="353"/>
        <v>41788.167187500003</v>
      </c>
      <c r="T3768" s="10">
        <f t="shared" si="354"/>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9"/>
        <v>1.1675</v>
      </c>
      <c r="P3769" s="6">
        <f t="shared" si="350"/>
        <v>41.696428571428569</v>
      </c>
      <c r="Q3769" t="str">
        <f t="shared" si="351"/>
        <v>theater</v>
      </c>
      <c r="R3769" t="str">
        <f t="shared" si="352"/>
        <v>musical</v>
      </c>
      <c r="S3769" s="10">
        <f t="shared" si="353"/>
        <v>42050.019641203704</v>
      </c>
      <c r="T3769" s="10">
        <f t="shared" si="354"/>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9"/>
        <v>1.0765274999999999</v>
      </c>
      <c r="P3770" s="6">
        <f t="shared" si="350"/>
        <v>74.243275862068955</v>
      </c>
      <c r="Q3770" t="str">
        <f t="shared" si="351"/>
        <v>theater</v>
      </c>
      <c r="R3770" t="str">
        <f t="shared" si="352"/>
        <v>musical</v>
      </c>
      <c r="S3770" s="10">
        <f t="shared" si="353"/>
        <v>41772.727893518517</v>
      </c>
      <c r="T3770" s="10">
        <f t="shared" si="354"/>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9"/>
        <v>1</v>
      </c>
      <c r="P3771" s="6">
        <f t="shared" si="350"/>
        <v>73.333333333333329</v>
      </c>
      <c r="Q3771" t="str">
        <f t="shared" si="351"/>
        <v>theater</v>
      </c>
      <c r="R3771" t="str">
        <f t="shared" si="352"/>
        <v>musical</v>
      </c>
      <c r="S3771" s="10">
        <f t="shared" si="353"/>
        <v>42445.598136574074</v>
      </c>
      <c r="T3771" s="10">
        <f t="shared" si="354"/>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9"/>
        <v>1</v>
      </c>
      <c r="P3772" s="6">
        <f t="shared" si="350"/>
        <v>100</v>
      </c>
      <c r="Q3772" t="str">
        <f t="shared" si="351"/>
        <v>theater</v>
      </c>
      <c r="R3772" t="str">
        <f t="shared" si="352"/>
        <v>musical</v>
      </c>
      <c r="S3772" s="10">
        <f t="shared" si="353"/>
        <v>42138.930671296301</v>
      </c>
      <c r="T3772" s="10">
        <f t="shared" si="354"/>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9"/>
        <v>1.46</v>
      </c>
      <c r="P3773" s="6">
        <f t="shared" si="350"/>
        <v>38.421052631578945</v>
      </c>
      <c r="Q3773" t="str">
        <f t="shared" si="351"/>
        <v>theater</v>
      </c>
      <c r="R3773" t="str">
        <f t="shared" si="352"/>
        <v>musical</v>
      </c>
      <c r="S3773" s="10">
        <f t="shared" si="353"/>
        <v>42493.857083333336</v>
      </c>
      <c r="T3773" s="10">
        <f t="shared" si="354"/>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9"/>
        <v>1.1020000000000001</v>
      </c>
      <c r="P3774" s="6">
        <f t="shared" si="350"/>
        <v>166.96969696969697</v>
      </c>
      <c r="Q3774" t="str">
        <f t="shared" si="351"/>
        <v>theater</v>
      </c>
      <c r="R3774" t="str">
        <f t="shared" si="352"/>
        <v>musical</v>
      </c>
      <c r="S3774" s="10">
        <f t="shared" si="353"/>
        <v>42682.616967592592</v>
      </c>
      <c r="T3774" s="10">
        <f t="shared" si="354"/>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9"/>
        <v>1.0820000000000001</v>
      </c>
      <c r="P3775" s="6">
        <f t="shared" si="350"/>
        <v>94.912280701754383</v>
      </c>
      <c r="Q3775" t="str">
        <f t="shared" si="351"/>
        <v>theater</v>
      </c>
      <c r="R3775" t="str">
        <f t="shared" si="352"/>
        <v>musical</v>
      </c>
      <c r="S3775" s="10">
        <f t="shared" si="353"/>
        <v>42656.005173611105</v>
      </c>
      <c r="T3775" s="10">
        <f t="shared" si="354"/>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9"/>
        <v>1</v>
      </c>
      <c r="P3776" s="6">
        <f t="shared" si="350"/>
        <v>100</v>
      </c>
      <c r="Q3776" t="str">
        <f t="shared" si="351"/>
        <v>theater</v>
      </c>
      <c r="R3776" t="str">
        <f t="shared" si="352"/>
        <v>musical</v>
      </c>
      <c r="S3776" s="10">
        <f t="shared" si="353"/>
        <v>42087.792303240742</v>
      </c>
      <c r="T3776" s="10">
        <f t="shared" si="354"/>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9"/>
        <v>1.0024999999999999</v>
      </c>
      <c r="P3777" s="6">
        <f t="shared" si="350"/>
        <v>143.21428571428572</v>
      </c>
      <c r="Q3777" t="str">
        <f t="shared" si="351"/>
        <v>theater</v>
      </c>
      <c r="R3777" t="str">
        <f t="shared" si="352"/>
        <v>musical</v>
      </c>
      <c r="S3777" s="10">
        <f t="shared" si="353"/>
        <v>42075.942627314813</v>
      </c>
      <c r="T3777" s="10">
        <f t="shared" si="354"/>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9"/>
        <v>1.0671250000000001</v>
      </c>
      <c r="P3778" s="6">
        <f t="shared" si="350"/>
        <v>90.819148936170208</v>
      </c>
      <c r="Q3778" t="str">
        <f t="shared" si="351"/>
        <v>theater</v>
      </c>
      <c r="R3778" t="str">
        <f t="shared" si="352"/>
        <v>musical</v>
      </c>
      <c r="S3778" s="10">
        <f t="shared" si="353"/>
        <v>41814.367800925924</v>
      </c>
      <c r="T3778" s="10">
        <f t="shared" si="354"/>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5">E3779/D3779</f>
        <v>1.4319999999999999</v>
      </c>
      <c r="P3779" s="6">
        <f t="shared" ref="P3779:P3842" si="356">IFERROR(E3779/L3779,0)</f>
        <v>48.542372881355931</v>
      </c>
      <c r="Q3779" t="str">
        <f t="shared" ref="Q3779:Q3842" si="357">LEFT(N3779,SEARCH("/",N3779)-1)</f>
        <v>theater</v>
      </c>
      <c r="R3779" t="str">
        <f t="shared" ref="R3779:R3842" si="358">RIGHT(N3779,LEN(N3779)-SEARCH("/",N3779))</f>
        <v>musical</v>
      </c>
      <c r="S3779" s="10">
        <f t="shared" ref="S3779:S3842" si="359">(((J3779/60)/60)/24+DATE(1970,1,1))</f>
        <v>41887.111354166671</v>
      </c>
      <c r="T3779" s="10">
        <f t="shared" ref="T3779:T3842" si="360">(((I3779/60)/60)/24+DATE(1970,1,1))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5"/>
        <v>1.0504166666666668</v>
      </c>
      <c r="P3780" s="6">
        <f t="shared" si="356"/>
        <v>70.027777777777771</v>
      </c>
      <c r="Q3780" t="str">
        <f t="shared" si="357"/>
        <v>theater</v>
      </c>
      <c r="R3780" t="str">
        <f t="shared" si="358"/>
        <v>musical</v>
      </c>
      <c r="S3780" s="10">
        <f t="shared" si="359"/>
        <v>41989.819212962961</v>
      </c>
      <c r="T3780" s="10">
        <f t="shared" si="360"/>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5"/>
        <v>1.0398000000000001</v>
      </c>
      <c r="P3781" s="6">
        <f t="shared" si="356"/>
        <v>135.62608695652173</v>
      </c>
      <c r="Q3781" t="str">
        <f t="shared" si="357"/>
        <v>theater</v>
      </c>
      <c r="R3781" t="str">
        <f t="shared" si="358"/>
        <v>musical</v>
      </c>
      <c r="S3781" s="10">
        <f t="shared" si="359"/>
        <v>42425.735416666663</v>
      </c>
      <c r="T3781" s="10">
        <f t="shared" si="360"/>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5"/>
        <v>1.2</v>
      </c>
      <c r="P3782" s="6">
        <f t="shared" si="356"/>
        <v>100</v>
      </c>
      <c r="Q3782" t="str">
        <f t="shared" si="357"/>
        <v>theater</v>
      </c>
      <c r="R3782" t="str">
        <f t="shared" si="358"/>
        <v>musical</v>
      </c>
      <c r="S3782" s="10">
        <f t="shared" si="359"/>
        <v>42166.219733796301</v>
      </c>
      <c r="T3782" s="10">
        <f t="shared" si="360"/>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5"/>
        <v>1.0966666666666667</v>
      </c>
      <c r="P3783" s="6">
        <f t="shared" si="356"/>
        <v>94.90384615384616</v>
      </c>
      <c r="Q3783" t="str">
        <f t="shared" si="357"/>
        <v>theater</v>
      </c>
      <c r="R3783" t="str">
        <f t="shared" si="358"/>
        <v>musical</v>
      </c>
      <c r="S3783" s="10">
        <f t="shared" si="359"/>
        <v>41865.882928240739</v>
      </c>
      <c r="T3783" s="10">
        <f t="shared" si="360"/>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5"/>
        <v>1.0175000000000001</v>
      </c>
      <c r="P3784" s="6">
        <f t="shared" si="356"/>
        <v>75.370370370370367</v>
      </c>
      <c r="Q3784" t="str">
        <f t="shared" si="357"/>
        <v>theater</v>
      </c>
      <c r="R3784" t="str">
        <f t="shared" si="358"/>
        <v>musical</v>
      </c>
      <c r="S3784" s="10">
        <f t="shared" si="359"/>
        <v>42546.862233796302</v>
      </c>
      <c r="T3784" s="10">
        <f t="shared" si="360"/>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5"/>
        <v>1.2891666666666666</v>
      </c>
      <c r="P3785" s="6">
        <f t="shared" si="356"/>
        <v>64.458333333333329</v>
      </c>
      <c r="Q3785" t="str">
        <f t="shared" si="357"/>
        <v>theater</v>
      </c>
      <c r="R3785" t="str">
        <f t="shared" si="358"/>
        <v>musical</v>
      </c>
      <c r="S3785" s="10">
        <f t="shared" si="359"/>
        <v>42420.140277777777</v>
      </c>
      <c r="T3785" s="10">
        <f t="shared" si="360"/>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5"/>
        <v>1.1499999999999999</v>
      </c>
      <c r="P3786" s="6">
        <f t="shared" si="356"/>
        <v>115</v>
      </c>
      <c r="Q3786" t="str">
        <f t="shared" si="357"/>
        <v>theater</v>
      </c>
      <c r="R3786" t="str">
        <f t="shared" si="358"/>
        <v>musical</v>
      </c>
      <c r="S3786" s="10">
        <f t="shared" si="359"/>
        <v>42531.980694444443</v>
      </c>
      <c r="T3786" s="10">
        <f t="shared" si="360"/>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5"/>
        <v>1.5075000000000001</v>
      </c>
      <c r="P3787" s="6">
        <f t="shared" si="356"/>
        <v>100.5</v>
      </c>
      <c r="Q3787" t="str">
        <f t="shared" si="357"/>
        <v>theater</v>
      </c>
      <c r="R3787" t="str">
        <f t="shared" si="358"/>
        <v>musical</v>
      </c>
      <c r="S3787" s="10">
        <f t="shared" si="359"/>
        <v>42548.63853009259</v>
      </c>
      <c r="T3787" s="10">
        <f t="shared" si="360"/>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5"/>
        <v>1.1096666666666666</v>
      </c>
      <c r="P3788" s="6">
        <f t="shared" si="356"/>
        <v>93.774647887323937</v>
      </c>
      <c r="Q3788" t="str">
        <f t="shared" si="357"/>
        <v>theater</v>
      </c>
      <c r="R3788" t="str">
        <f t="shared" si="358"/>
        <v>musical</v>
      </c>
      <c r="S3788" s="10">
        <f t="shared" si="359"/>
        <v>42487.037905092591</v>
      </c>
      <c r="T3788" s="10">
        <f t="shared" si="360"/>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5"/>
        <v>1.0028571428571429</v>
      </c>
      <c r="P3789" s="6">
        <f t="shared" si="356"/>
        <v>35.1</v>
      </c>
      <c r="Q3789" t="str">
        <f t="shared" si="357"/>
        <v>theater</v>
      </c>
      <c r="R3789" t="str">
        <f t="shared" si="358"/>
        <v>musical</v>
      </c>
      <c r="S3789" s="10">
        <f t="shared" si="359"/>
        <v>42167.534791666665</v>
      </c>
      <c r="T3789" s="10">
        <f t="shared" si="360"/>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5"/>
        <v>6.6666666666666671E-3</v>
      </c>
      <c r="P3790" s="6">
        <f t="shared" si="356"/>
        <v>500</v>
      </c>
      <c r="Q3790" t="str">
        <f t="shared" si="357"/>
        <v>theater</v>
      </c>
      <c r="R3790" t="str">
        <f t="shared" si="358"/>
        <v>musical</v>
      </c>
      <c r="S3790" s="10">
        <f t="shared" si="359"/>
        <v>42333.695821759262</v>
      </c>
      <c r="T3790" s="10">
        <f t="shared" si="360"/>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5"/>
        <v>3.267605633802817E-2</v>
      </c>
      <c r="P3791" s="6">
        <f t="shared" si="356"/>
        <v>29</v>
      </c>
      <c r="Q3791" t="str">
        <f t="shared" si="357"/>
        <v>theater</v>
      </c>
      <c r="R3791" t="str">
        <f t="shared" si="358"/>
        <v>musical</v>
      </c>
      <c r="S3791" s="10">
        <f t="shared" si="359"/>
        <v>42138.798819444448</v>
      </c>
      <c r="T3791" s="10">
        <f t="shared" si="360"/>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5"/>
        <v>0</v>
      </c>
      <c r="P3792" s="6">
        <f t="shared" si="356"/>
        <v>0</v>
      </c>
      <c r="Q3792" t="str">
        <f t="shared" si="357"/>
        <v>theater</v>
      </c>
      <c r="R3792" t="str">
        <f t="shared" si="358"/>
        <v>musical</v>
      </c>
      <c r="S3792" s="10">
        <f t="shared" si="359"/>
        <v>42666.666932870372</v>
      </c>
      <c r="T3792" s="10">
        <f t="shared" si="360"/>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5"/>
        <v>0</v>
      </c>
      <c r="P3793" s="6">
        <f t="shared" si="356"/>
        <v>0</v>
      </c>
      <c r="Q3793" t="str">
        <f t="shared" si="357"/>
        <v>theater</v>
      </c>
      <c r="R3793" t="str">
        <f t="shared" si="358"/>
        <v>musical</v>
      </c>
      <c r="S3793" s="10">
        <f t="shared" si="359"/>
        <v>41766.692037037035</v>
      </c>
      <c r="T3793" s="10">
        <f t="shared" si="360"/>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5"/>
        <v>2.8E-3</v>
      </c>
      <c r="P3794" s="6">
        <f t="shared" si="356"/>
        <v>17.5</v>
      </c>
      <c r="Q3794" t="str">
        <f t="shared" si="357"/>
        <v>theater</v>
      </c>
      <c r="R3794" t="str">
        <f t="shared" si="358"/>
        <v>musical</v>
      </c>
      <c r="S3794" s="10">
        <f t="shared" si="359"/>
        <v>42170.447013888886</v>
      </c>
      <c r="T3794" s="10">
        <f t="shared" si="360"/>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5"/>
        <v>0.59657142857142853</v>
      </c>
      <c r="P3795" s="6">
        <f t="shared" si="356"/>
        <v>174</v>
      </c>
      <c r="Q3795" t="str">
        <f t="shared" si="357"/>
        <v>theater</v>
      </c>
      <c r="R3795" t="str">
        <f t="shared" si="358"/>
        <v>musical</v>
      </c>
      <c r="S3795" s="10">
        <f t="shared" si="359"/>
        <v>41968.938993055555</v>
      </c>
      <c r="T3795" s="10">
        <f t="shared" si="360"/>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5"/>
        <v>0.01</v>
      </c>
      <c r="P3796" s="6">
        <f t="shared" si="356"/>
        <v>50</v>
      </c>
      <c r="Q3796" t="str">
        <f t="shared" si="357"/>
        <v>theater</v>
      </c>
      <c r="R3796" t="str">
        <f t="shared" si="358"/>
        <v>musical</v>
      </c>
      <c r="S3796" s="10">
        <f t="shared" si="359"/>
        <v>42132.58048611111</v>
      </c>
      <c r="T3796" s="10">
        <f t="shared" si="360"/>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5"/>
        <v>1.6666666666666666E-2</v>
      </c>
      <c r="P3797" s="6">
        <f t="shared" si="356"/>
        <v>5</v>
      </c>
      <c r="Q3797" t="str">
        <f t="shared" si="357"/>
        <v>theater</v>
      </c>
      <c r="R3797" t="str">
        <f t="shared" si="358"/>
        <v>musical</v>
      </c>
      <c r="S3797" s="10">
        <f t="shared" si="359"/>
        <v>42201.436226851853</v>
      </c>
      <c r="T3797" s="10">
        <f t="shared" si="360"/>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5"/>
        <v>4.4444444444444447E-5</v>
      </c>
      <c r="P3798" s="6">
        <f t="shared" si="356"/>
        <v>1</v>
      </c>
      <c r="Q3798" t="str">
        <f t="shared" si="357"/>
        <v>theater</v>
      </c>
      <c r="R3798" t="str">
        <f t="shared" si="358"/>
        <v>musical</v>
      </c>
      <c r="S3798" s="10">
        <f t="shared" si="359"/>
        <v>42689.029583333337</v>
      </c>
      <c r="T3798" s="10">
        <f t="shared" si="360"/>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5"/>
        <v>0.89666666666666661</v>
      </c>
      <c r="P3799" s="6">
        <f t="shared" si="356"/>
        <v>145.40540540540542</v>
      </c>
      <c r="Q3799" t="str">
        <f t="shared" si="357"/>
        <v>theater</v>
      </c>
      <c r="R3799" t="str">
        <f t="shared" si="358"/>
        <v>musical</v>
      </c>
      <c r="S3799" s="10">
        <f t="shared" si="359"/>
        <v>42084.881539351853</v>
      </c>
      <c r="T3799" s="10">
        <f t="shared" si="360"/>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5"/>
        <v>1.4642857142857143E-2</v>
      </c>
      <c r="P3800" s="6">
        <f t="shared" si="356"/>
        <v>205</v>
      </c>
      <c r="Q3800" t="str">
        <f t="shared" si="357"/>
        <v>theater</v>
      </c>
      <c r="R3800" t="str">
        <f t="shared" si="358"/>
        <v>musical</v>
      </c>
      <c r="S3800" s="10">
        <f t="shared" si="359"/>
        <v>41831.722777777781</v>
      </c>
      <c r="T3800" s="10">
        <f t="shared" si="360"/>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5"/>
        <v>4.02E-2</v>
      </c>
      <c r="P3801" s="6">
        <f t="shared" si="356"/>
        <v>100.5</v>
      </c>
      <c r="Q3801" t="str">
        <f t="shared" si="357"/>
        <v>theater</v>
      </c>
      <c r="R3801" t="str">
        <f t="shared" si="358"/>
        <v>musical</v>
      </c>
      <c r="S3801" s="10">
        <f t="shared" si="359"/>
        <v>42410.93105324074</v>
      </c>
      <c r="T3801" s="10">
        <f t="shared" si="360"/>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5"/>
        <v>4.0045454545454544E-2</v>
      </c>
      <c r="P3802" s="6">
        <f t="shared" si="356"/>
        <v>55.0625</v>
      </c>
      <c r="Q3802" t="str">
        <f t="shared" si="357"/>
        <v>theater</v>
      </c>
      <c r="R3802" t="str">
        <f t="shared" si="358"/>
        <v>musical</v>
      </c>
      <c r="S3802" s="10">
        <f t="shared" si="359"/>
        <v>41982.737071759257</v>
      </c>
      <c r="T3802" s="10">
        <f t="shared" si="360"/>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5"/>
        <v>8.5199999999999998E-2</v>
      </c>
      <c r="P3803" s="6">
        <f t="shared" si="356"/>
        <v>47.333333333333336</v>
      </c>
      <c r="Q3803" t="str">
        <f t="shared" si="357"/>
        <v>theater</v>
      </c>
      <c r="R3803" t="str">
        <f t="shared" si="358"/>
        <v>musical</v>
      </c>
      <c r="S3803" s="10">
        <f t="shared" si="359"/>
        <v>41975.676111111112</v>
      </c>
      <c r="T3803" s="10">
        <f t="shared" si="360"/>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5"/>
        <v>0</v>
      </c>
      <c r="P3804" s="6">
        <f t="shared" si="356"/>
        <v>0</v>
      </c>
      <c r="Q3804" t="str">
        <f t="shared" si="357"/>
        <v>theater</v>
      </c>
      <c r="R3804" t="str">
        <f t="shared" si="358"/>
        <v>musical</v>
      </c>
      <c r="S3804" s="10">
        <f t="shared" si="359"/>
        <v>42269.126226851848</v>
      </c>
      <c r="T3804" s="10">
        <f t="shared" si="360"/>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5"/>
        <v>0.19650000000000001</v>
      </c>
      <c r="P3805" s="6">
        <f t="shared" si="356"/>
        <v>58.95</v>
      </c>
      <c r="Q3805" t="str">
        <f t="shared" si="357"/>
        <v>theater</v>
      </c>
      <c r="R3805" t="str">
        <f t="shared" si="358"/>
        <v>musical</v>
      </c>
      <c r="S3805" s="10">
        <f t="shared" si="359"/>
        <v>42403.971851851849</v>
      </c>
      <c r="T3805" s="10">
        <f t="shared" si="360"/>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5"/>
        <v>0</v>
      </c>
      <c r="P3806" s="6">
        <f t="shared" si="356"/>
        <v>0</v>
      </c>
      <c r="Q3806" t="str">
        <f t="shared" si="357"/>
        <v>theater</v>
      </c>
      <c r="R3806" t="str">
        <f t="shared" si="358"/>
        <v>musical</v>
      </c>
      <c r="S3806" s="10">
        <f t="shared" si="359"/>
        <v>42527.00953703704</v>
      </c>
      <c r="T3806" s="10">
        <f t="shared" si="360"/>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5"/>
        <v>2.0000000000000002E-5</v>
      </c>
      <c r="P3807" s="6">
        <f t="shared" si="356"/>
        <v>1.5</v>
      </c>
      <c r="Q3807" t="str">
        <f t="shared" si="357"/>
        <v>theater</v>
      </c>
      <c r="R3807" t="str">
        <f t="shared" si="358"/>
        <v>musical</v>
      </c>
      <c r="S3807" s="10">
        <f t="shared" si="359"/>
        <v>41849.887037037035</v>
      </c>
      <c r="T3807" s="10">
        <f t="shared" si="360"/>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5"/>
        <v>6.6666666666666664E-4</v>
      </c>
      <c r="P3808" s="6">
        <f t="shared" si="356"/>
        <v>5</v>
      </c>
      <c r="Q3808" t="str">
        <f t="shared" si="357"/>
        <v>theater</v>
      </c>
      <c r="R3808" t="str">
        <f t="shared" si="358"/>
        <v>musical</v>
      </c>
      <c r="S3808" s="10">
        <f t="shared" si="359"/>
        <v>41799.259039351848</v>
      </c>
      <c r="T3808" s="10">
        <f t="shared" si="360"/>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5"/>
        <v>0.30333333333333334</v>
      </c>
      <c r="P3809" s="6">
        <f t="shared" si="356"/>
        <v>50.555555555555557</v>
      </c>
      <c r="Q3809" t="str">
        <f t="shared" si="357"/>
        <v>theater</v>
      </c>
      <c r="R3809" t="str">
        <f t="shared" si="358"/>
        <v>musical</v>
      </c>
      <c r="S3809" s="10">
        <f t="shared" si="359"/>
        <v>42090.909016203703</v>
      </c>
      <c r="T3809" s="10">
        <f t="shared" si="360"/>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5"/>
        <v>1</v>
      </c>
      <c r="P3810" s="6">
        <f t="shared" si="356"/>
        <v>41.666666666666664</v>
      </c>
      <c r="Q3810" t="str">
        <f t="shared" si="357"/>
        <v>theater</v>
      </c>
      <c r="R3810" t="str">
        <f t="shared" si="358"/>
        <v>plays</v>
      </c>
      <c r="S3810" s="10">
        <f t="shared" si="359"/>
        <v>42059.453923611116</v>
      </c>
      <c r="T3810" s="10">
        <f t="shared" si="360"/>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5"/>
        <v>1.0125</v>
      </c>
      <c r="P3811" s="6">
        <f t="shared" si="356"/>
        <v>53.289473684210527</v>
      </c>
      <c r="Q3811" t="str">
        <f t="shared" si="357"/>
        <v>theater</v>
      </c>
      <c r="R3811" t="str">
        <f t="shared" si="358"/>
        <v>plays</v>
      </c>
      <c r="S3811" s="10">
        <f t="shared" si="359"/>
        <v>41800.526701388888</v>
      </c>
      <c r="T3811" s="10">
        <f t="shared" si="360"/>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5"/>
        <v>1.2173333333333334</v>
      </c>
      <c r="P3812" s="6">
        <f t="shared" si="356"/>
        <v>70.230769230769226</v>
      </c>
      <c r="Q3812" t="str">
        <f t="shared" si="357"/>
        <v>theater</v>
      </c>
      <c r="R3812" t="str">
        <f t="shared" si="358"/>
        <v>plays</v>
      </c>
      <c r="S3812" s="10">
        <f t="shared" si="359"/>
        <v>42054.849050925928</v>
      </c>
      <c r="T3812" s="10">
        <f t="shared" si="360"/>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5"/>
        <v>3.3</v>
      </c>
      <c r="P3813" s="6">
        <f t="shared" si="356"/>
        <v>43.421052631578945</v>
      </c>
      <c r="Q3813" t="str">
        <f t="shared" si="357"/>
        <v>theater</v>
      </c>
      <c r="R3813" t="str">
        <f t="shared" si="358"/>
        <v>plays</v>
      </c>
      <c r="S3813" s="10">
        <f t="shared" si="359"/>
        <v>42487.62700231481</v>
      </c>
      <c r="T3813" s="10">
        <f t="shared" si="360"/>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5"/>
        <v>1.0954999999999999</v>
      </c>
      <c r="P3814" s="6">
        <f t="shared" si="356"/>
        <v>199.18181818181819</v>
      </c>
      <c r="Q3814" t="str">
        <f t="shared" si="357"/>
        <v>theater</v>
      </c>
      <c r="R3814" t="str">
        <f t="shared" si="358"/>
        <v>plays</v>
      </c>
      <c r="S3814" s="10">
        <f t="shared" si="359"/>
        <v>42109.751250000001</v>
      </c>
      <c r="T3814" s="10">
        <f t="shared" si="360"/>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5"/>
        <v>1.0095190476190474</v>
      </c>
      <c r="P3815" s="6">
        <f t="shared" si="356"/>
        <v>78.518148148148143</v>
      </c>
      <c r="Q3815" t="str">
        <f t="shared" si="357"/>
        <v>theater</v>
      </c>
      <c r="R3815" t="str">
        <f t="shared" si="358"/>
        <v>plays</v>
      </c>
      <c r="S3815" s="10">
        <f t="shared" si="359"/>
        <v>42497.275706018518</v>
      </c>
      <c r="T3815" s="10">
        <f t="shared" si="360"/>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5"/>
        <v>1.4013333333333333</v>
      </c>
      <c r="P3816" s="6">
        <f t="shared" si="356"/>
        <v>61.823529411764703</v>
      </c>
      <c r="Q3816" t="str">
        <f t="shared" si="357"/>
        <v>theater</v>
      </c>
      <c r="R3816" t="str">
        <f t="shared" si="358"/>
        <v>plays</v>
      </c>
      <c r="S3816" s="10">
        <f t="shared" si="359"/>
        <v>42058.904074074075</v>
      </c>
      <c r="T3816" s="10">
        <f t="shared" si="360"/>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5"/>
        <v>1.0000100000000001</v>
      </c>
      <c r="P3817" s="6">
        <f t="shared" si="356"/>
        <v>50.000500000000002</v>
      </c>
      <c r="Q3817" t="str">
        <f t="shared" si="357"/>
        <v>theater</v>
      </c>
      <c r="R3817" t="str">
        <f t="shared" si="358"/>
        <v>plays</v>
      </c>
      <c r="S3817" s="10">
        <f t="shared" si="359"/>
        <v>42207.259918981479</v>
      </c>
      <c r="T3817" s="10">
        <f t="shared" si="360"/>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5"/>
        <v>1.19238</v>
      </c>
      <c r="P3818" s="6">
        <f t="shared" si="356"/>
        <v>48.339729729729726</v>
      </c>
      <c r="Q3818" t="str">
        <f t="shared" si="357"/>
        <v>theater</v>
      </c>
      <c r="R3818" t="str">
        <f t="shared" si="358"/>
        <v>plays</v>
      </c>
      <c r="S3818" s="10">
        <f t="shared" si="359"/>
        <v>41807.690081018518</v>
      </c>
      <c r="T3818" s="10">
        <f t="shared" si="360"/>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5"/>
        <v>1.0725</v>
      </c>
      <c r="P3819" s="6">
        <f t="shared" si="356"/>
        <v>107.25</v>
      </c>
      <c r="Q3819" t="str">
        <f t="shared" si="357"/>
        <v>theater</v>
      </c>
      <c r="R3819" t="str">
        <f t="shared" si="358"/>
        <v>plays</v>
      </c>
      <c r="S3819" s="10">
        <f t="shared" si="359"/>
        <v>42284.69694444444</v>
      </c>
      <c r="T3819" s="10">
        <f t="shared" si="360"/>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5"/>
        <v>2.2799999999999998</v>
      </c>
      <c r="P3820" s="6">
        <f t="shared" si="356"/>
        <v>57</v>
      </c>
      <c r="Q3820" t="str">
        <f t="shared" si="357"/>
        <v>theater</v>
      </c>
      <c r="R3820" t="str">
        <f t="shared" si="358"/>
        <v>plays</v>
      </c>
      <c r="S3820" s="10">
        <f t="shared" si="359"/>
        <v>42045.84238425926</v>
      </c>
      <c r="T3820" s="10">
        <f t="shared" si="360"/>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5"/>
        <v>1.0640000000000001</v>
      </c>
      <c r="P3821" s="6">
        <f t="shared" si="356"/>
        <v>40.92307692307692</v>
      </c>
      <c r="Q3821" t="str">
        <f t="shared" si="357"/>
        <v>theater</v>
      </c>
      <c r="R3821" t="str">
        <f t="shared" si="358"/>
        <v>plays</v>
      </c>
      <c r="S3821" s="10">
        <f t="shared" si="359"/>
        <v>42184.209537037037</v>
      </c>
      <c r="T3821" s="10">
        <f t="shared" si="360"/>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5"/>
        <v>1.4333333333333333</v>
      </c>
      <c r="P3822" s="6">
        <f t="shared" si="356"/>
        <v>21.5</v>
      </c>
      <c r="Q3822" t="str">
        <f t="shared" si="357"/>
        <v>theater</v>
      </c>
      <c r="R3822" t="str">
        <f t="shared" si="358"/>
        <v>plays</v>
      </c>
      <c r="S3822" s="10">
        <f t="shared" si="359"/>
        <v>42160.651817129634</v>
      </c>
      <c r="T3822" s="10">
        <f t="shared" si="360"/>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5"/>
        <v>1.0454285714285714</v>
      </c>
      <c r="P3823" s="6">
        <f t="shared" si="356"/>
        <v>79.543478260869563</v>
      </c>
      <c r="Q3823" t="str">
        <f t="shared" si="357"/>
        <v>theater</v>
      </c>
      <c r="R3823" t="str">
        <f t="shared" si="358"/>
        <v>plays</v>
      </c>
      <c r="S3823" s="10">
        <f t="shared" si="359"/>
        <v>42341.180636574078</v>
      </c>
      <c r="T3823" s="10">
        <f t="shared" si="360"/>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5"/>
        <v>1.1002000000000001</v>
      </c>
      <c r="P3824" s="6">
        <f t="shared" si="356"/>
        <v>72.381578947368425</v>
      </c>
      <c r="Q3824" t="str">
        <f t="shared" si="357"/>
        <v>theater</v>
      </c>
      <c r="R3824" t="str">
        <f t="shared" si="358"/>
        <v>plays</v>
      </c>
      <c r="S3824" s="10">
        <f t="shared" si="359"/>
        <v>42329.838159722218</v>
      </c>
      <c r="T3824" s="10">
        <f t="shared" si="360"/>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5"/>
        <v>1.06</v>
      </c>
      <c r="P3825" s="6">
        <f t="shared" si="356"/>
        <v>64.634146341463421</v>
      </c>
      <c r="Q3825" t="str">
        <f t="shared" si="357"/>
        <v>theater</v>
      </c>
      <c r="R3825" t="str">
        <f t="shared" si="358"/>
        <v>plays</v>
      </c>
      <c r="S3825" s="10">
        <f t="shared" si="359"/>
        <v>42170.910231481481</v>
      </c>
      <c r="T3825" s="10">
        <f t="shared" si="360"/>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5"/>
        <v>1.08</v>
      </c>
      <c r="P3826" s="6">
        <f t="shared" si="356"/>
        <v>38.571428571428569</v>
      </c>
      <c r="Q3826" t="str">
        <f t="shared" si="357"/>
        <v>theater</v>
      </c>
      <c r="R3826" t="str">
        <f t="shared" si="358"/>
        <v>plays</v>
      </c>
      <c r="S3826" s="10">
        <f t="shared" si="359"/>
        <v>42571.626192129625</v>
      </c>
      <c r="T3826" s="10">
        <f t="shared" si="360"/>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5"/>
        <v>1.0542</v>
      </c>
      <c r="P3827" s="6">
        <f t="shared" si="356"/>
        <v>107.57142857142857</v>
      </c>
      <c r="Q3827" t="str">
        <f t="shared" si="357"/>
        <v>theater</v>
      </c>
      <c r="R3827" t="str">
        <f t="shared" si="358"/>
        <v>plays</v>
      </c>
      <c r="S3827" s="10">
        <f t="shared" si="359"/>
        <v>42151.069606481484</v>
      </c>
      <c r="T3827" s="10">
        <f t="shared" si="360"/>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5"/>
        <v>1.1916666666666667</v>
      </c>
      <c r="P3828" s="6">
        <f t="shared" si="356"/>
        <v>27.5</v>
      </c>
      <c r="Q3828" t="str">
        <f t="shared" si="357"/>
        <v>theater</v>
      </c>
      <c r="R3828" t="str">
        <f t="shared" si="358"/>
        <v>plays</v>
      </c>
      <c r="S3828" s="10">
        <f t="shared" si="359"/>
        <v>42101.423541666663</v>
      </c>
      <c r="T3828" s="10">
        <f t="shared" si="360"/>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5"/>
        <v>1.5266666666666666</v>
      </c>
      <c r="P3829" s="6">
        <f t="shared" si="356"/>
        <v>70.461538461538467</v>
      </c>
      <c r="Q3829" t="str">
        <f t="shared" si="357"/>
        <v>theater</v>
      </c>
      <c r="R3829" t="str">
        <f t="shared" si="358"/>
        <v>plays</v>
      </c>
      <c r="S3829" s="10">
        <f t="shared" si="359"/>
        <v>42034.928252314814</v>
      </c>
      <c r="T3829" s="10">
        <f t="shared" si="360"/>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5"/>
        <v>1</v>
      </c>
      <c r="P3830" s="6">
        <f t="shared" si="356"/>
        <v>178.57142857142858</v>
      </c>
      <c r="Q3830" t="str">
        <f t="shared" si="357"/>
        <v>theater</v>
      </c>
      <c r="R3830" t="str">
        <f t="shared" si="358"/>
        <v>plays</v>
      </c>
      <c r="S3830" s="10">
        <f t="shared" si="359"/>
        <v>41944.527627314819</v>
      </c>
      <c r="T3830" s="10">
        <f t="shared" si="360"/>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5"/>
        <v>1.002</v>
      </c>
      <c r="P3831" s="6">
        <f t="shared" si="356"/>
        <v>62.625</v>
      </c>
      <c r="Q3831" t="str">
        <f t="shared" si="357"/>
        <v>theater</v>
      </c>
      <c r="R3831" t="str">
        <f t="shared" si="358"/>
        <v>plays</v>
      </c>
      <c r="S3831" s="10">
        <f t="shared" si="359"/>
        <v>42593.865405092598</v>
      </c>
      <c r="T3831" s="10">
        <f t="shared" si="360"/>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5"/>
        <v>2.25</v>
      </c>
      <c r="P3832" s="6">
        <f t="shared" si="356"/>
        <v>75</v>
      </c>
      <c r="Q3832" t="str">
        <f t="shared" si="357"/>
        <v>theater</v>
      </c>
      <c r="R3832" t="str">
        <f t="shared" si="358"/>
        <v>plays</v>
      </c>
      <c r="S3832" s="10">
        <f t="shared" si="359"/>
        <v>42503.740868055553</v>
      </c>
      <c r="T3832" s="10">
        <f t="shared" si="360"/>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5"/>
        <v>1.0602199999999999</v>
      </c>
      <c r="P3833" s="6">
        <f t="shared" si="356"/>
        <v>58.901111111111113</v>
      </c>
      <c r="Q3833" t="str">
        <f t="shared" si="357"/>
        <v>theater</v>
      </c>
      <c r="R3833" t="str">
        <f t="shared" si="358"/>
        <v>plays</v>
      </c>
      <c r="S3833" s="10">
        <f t="shared" si="359"/>
        <v>41927.848900462966</v>
      </c>
      <c r="T3833" s="10">
        <f t="shared" si="360"/>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5"/>
        <v>1.0466666666666666</v>
      </c>
      <c r="P3834" s="6">
        <f t="shared" si="356"/>
        <v>139.55555555555554</v>
      </c>
      <c r="Q3834" t="str">
        <f t="shared" si="357"/>
        <v>theater</v>
      </c>
      <c r="R3834" t="str">
        <f t="shared" si="358"/>
        <v>plays</v>
      </c>
      <c r="S3834" s="10">
        <f t="shared" si="359"/>
        <v>42375.114988425921</v>
      </c>
      <c r="T3834" s="10">
        <f t="shared" si="360"/>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5"/>
        <v>1.1666666666666667</v>
      </c>
      <c r="P3835" s="6">
        <f t="shared" si="356"/>
        <v>70</v>
      </c>
      <c r="Q3835" t="str">
        <f t="shared" si="357"/>
        <v>theater</v>
      </c>
      <c r="R3835" t="str">
        <f t="shared" si="358"/>
        <v>plays</v>
      </c>
      <c r="S3835" s="10">
        <f t="shared" si="359"/>
        <v>41963.872361111105</v>
      </c>
      <c r="T3835" s="10">
        <f t="shared" si="360"/>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5"/>
        <v>1.0903333333333334</v>
      </c>
      <c r="P3836" s="6">
        <f t="shared" si="356"/>
        <v>57.385964912280699</v>
      </c>
      <c r="Q3836" t="str">
        <f t="shared" si="357"/>
        <v>theater</v>
      </c>
      <c r="R3836" t="str">
        <f t="shared" si="358"/>
        <v>plays</v>
      </c>
      <c r="S3836" s="10">
        <f t="shared" si="359"/>
        <v>42143.445219907408</v>
      </c>
      <c r="T3836" s="10">
        <f t="shared" si="360"/>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5"/>
        <v>1.6</v>
      </c>
      <c r="P3837" s="6">
        <f t="shared" si="356"/>
        <v>40</v>
      </c>
      <c r="Q3837" t="str">
        <f t="shared" si="357"/>
        <v>theater</v>
      </c>
      <c r="R3837" t="str">
        <f t="shared" si="358"/>
        <v>plays</v>
      </c>
      <c r="S3837" s="10">
        <f t="shared" si="359"/>
        <v>42460.94222222222</v>
      </c>
      <c r="T3837" s="10">
        <f t="shared" si="360"/>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5"/>
        <v>1.125</v>
      </c>
      <c r="P3838" s="6">
        <f t="shared" si="356"/>
        <v>64.285714285714292</v>
      </c>
      <c r="Q3838" t="str">
        <f t="shared" si="357"/>
        <v>theater</v>
      </c>
      <c r="R3838" t="str">
        <f t="shared" si="358"/>
        <v>plays</v>
      </c>
      <c r="S3838" s="10">
        <f t="shared" si="359"/>
        <v>42553.926527777774</v>
      </c>
      <c r="T3838" s="10">
        <f t="shared" si="360"/>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5"/>
        <v>1.0209999999999999</v>
      </c>
      <c r="P3839" s="6">
        <f t="shared" si="356"/>
        <v>120.11764705882354</v>
      </c>
      <c r="Q3839" t="str">
        <f t="shared" si="357"/>
        <v>theater</v>
      </c>
      <c r="R3839" t="str">
        <f t="shared" si="358"/>
        <v>plays</v>
      </c>
      <c r="S3839" s="10">
        <f t="shared" si="359"/>
        <v>42152.765717592592</v>
      </c>
      <c r="T3839" s="10">
        <f t="shared" si="360"/>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5"/>
        <v>1.00824</v>
      </c>
      <c r="P3840" s="6">
        <f t="shared" si="356"/>
        <v>1008.24</v>
      </c>
      <c r="Q3840" t="str">
        <f t="shared" si="357"/>
        <v>theater</v>
      </c>
      <c r="R3840" t="str">
        <f t="shared" si="358"/>
        <v>plays</v>
      </c>
      <c r="S3840" s="10">
        <f t="shared" si="359"/>
        <v>42116.710752314815</v>
      </c>
      <c r="T3840" s="10">
        <f t="shared" si="360"/>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5"/>
        <v>1.0125</v>
      </c>
      <c r="P3841" s="6">
        <f t="shared" si="356"/>
        <v>63.28125</v>
      </c>
      <c r="Q3841" t="str">
        <f t="shared" si="357"/>
        <v>theater</v>
      </c>
      <c r="R3841" t="str">
        <f t="shared" si="358"/>
        <v>plays</v>
      </c>
      <c r="S3841" s="10">
        <f t="shared" si="359"/>
        <v>42155.142638888887</v>
      </c>
      <c r="T3841" s="10">
        <f t="shared" si="360"/>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5"/>
        <v>65</v>
      </c>
      <c r="P3842" s="6">
        <f t="shared" si="356"/>
        <v>21.666666666666668</v>
      </c>
      <c r="Q3842" t="str">
        <f t="shared" si="357"/>
        <v>theater</v>
      </c>
      <c r="R3842" t="str">
        <f t="shared" si="358"/>
        <v>plays</v>
      </c>
      <c r="S3842" s="10">
        <f t="shared" si="359"/>
        <v>42432.701724537037</v>
      </c>
      <c r="T3842" s="10">
        <f t="shared" si="360"/>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1">E3843/D3843</f>
        <v>8.72E-2</v>
      </c>
      <c r="P3843" s="6">
        <f t="shared" ref="P3843:P3906" si="362">IFERROR(E3843/L3843,0)</f>
        <v>25.647058823529413</v>
      </c>
      <c r="Q3843" t="str">
        <f t="shared" ref="Q3843:Q3906" si="363">LEFT(N3843,SEARCH("/",N3843)-1)</f>
        <v>theater</v>
      </c>
      <c r="R3843" t="str">
        <f t="shared" ref="R3843:R3906" si="364">RIGHT(N3843,LEN(N3843)-SEARCH("/",N3843))</f>
        <v>plays</v>
      </c>
      <c r="S3843" s="10">
        <f t="shared" ref="S3843:S3906" si="365">(((J3843/60)/60)/24+DATE(1970,1,1))</f>
        <v>41780.785729166666</v>
      </c>
      <c r="T3843" s="10">
        <f t="shared" ref="T3843:T3906" si="366">(((I3843/60)/60)/24+DATE(1970,1,1))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1"/>
        <v>0.21940000000000001</v>
      </c>
      <c r="P3844" s="6">
        <f t="shared" si="362"/>
        <v>47.695652173913047</v>
      </c>
      <c r="Q3844" t="str">
        <f t="shared" si="363"/>
        <v>theater</v>
      </c>
      <c r="R3844" t="str">
        <f t="shared" si="364"/>
        <v>plays</v>
      </c>
      <c r="S3844" s="10">
        <f t="shared" si="365"/>
        <v>41740.493657407409</v>
      </c>
      <c r="T3844" s="10">
        <f t="shared" si="366"/>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1"/>
        <v>0.21299999999999999</v>
      </c>
      <c r="P3845" s="6">
        <f t="shared" si="362"/>
        <v>56.05263157894737</v>
      </c>
      <c r="Q3845" t="str">
        <f t="shared" si="363"/>
        <v>theater</v>
      </c>
      <c r="R3845" t="str">
        <f t="shared" si="364"/>
        <v>plays</v>
      </c>
      <c r="S3845" s="10">
        <f t="shared" si="365"/>
        <v>41766.072500000002</v>
      </c>
      <c r="T3845" s="10">
        <f t="shared" si="366"/>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1"/>
        <v>0.41489795918367345</v>
      </c>
      <c r="P3846" s="6">
        <f t="shared" si="362"/>
        <v>81.319999999999993</v>
      </c>
      <c r="Q3846" t="str">
        <f t="shared" si="363"/>
        <v>theater</v>
      </c>
      <c r="R3846" t="str">
        <f t="shared" si="364"/>
        <v>plays</v>
      </c>
      <c r="S3846" s="10">
        <f t="shared" si="365"/>
        <v>41766.617291666669</v>
      </c>
      <c r="T3846" s="10">
        <f t="shared" si="366"/>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1"/>
        <v>2.1049999999999999E-2</v>
      </c>
      <c r="P3847" s="6">
        <f t="shared" si="362"/>
        <v>70.166666666666671</v>
      </c>
      <c r="Q3847" t="str">
        <f t="shared" si="363"/>
        <v>theater</v>
      </c>
      <c r="R3847" t="str">
        <f t="shared" si="364"/>
        <v>plays</v>
      </c>
      <c r="S3847" s="10">
        <f t="shared" si="365"/>
        <v>42248.627013888887</v>
      </c>
      <c r="T3847" s="10">
        <f t="shared" si="366"/>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1"/>
        <v>2.7E-2</v>
      </c>
      <c r="P3848" s="6">
        <f t="shared" si="362"/>
        <v>23.625</v>
      </c>
      <c r="Q3848" t="str">
        <f t="shared" si="363"/>
        <v>theater</v>
      </c>
      <c r="R3848" t="str">
        <f t="shared" si="364"/>
        <v>plays</v>
      </c>
      <c r="S3848" s="10">
        <f t="shared" si="365"/>
        <v>41885.221550925926</v>
      </c>
      <c r="T3848" s="10">
        <f t="shared" si="366"/>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1"/>
        <v>0.16161904761904761</v>
      </c>
      <c r="P3849" s="6">
        <f t="shared" si="362"/>
        <v>188.55555555555554</v>
      </c>
      <c r="Q3849" t="str">
        <f t="shared" si="363"/>
        <v>theater</v>
      </c>
      <c r="R3849" t="str">
        <f t="shared" si="364"/>
        <v>plays</v>
      </c>
      <c r="S3849" s="10">
        <f t="shared" si="365"/>
        <v>42159.224432870367</v>
      </c>
      <c r="T3849" s="10">
        <f t="shared" si="366"/>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1"/>
        <v>0.16376923076923078</v>
      </c>
      <c r="P3850" s="6">
        <f t="shared" si="362"/>
        <v>49.511627906976742</v>
      </c>
      <c r="Q3850" t="str">
        <f t="shared" si="363"/>
        <v>theater</v>
      </c>
      <c r="R3850" t="str">
        <f t="shared" si="364"/>
        <v>plays</v>
      </c>
      <c r="S3850" s="10">
        <f t="shared" si="365"/>
        <v>42265.817002314812</v>
      </c>
      <c r="T3850" s="10">
        <f t="shared" si="366"/>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1"/>
        <v>7.0433333333333334E-2</v>
      </c>
      <c r="P3851" s="6">
        <f t="shared" si="362"/>
        <v>75.464285714285708</v>
      </c>
      <c r="Q3851" t="str">
        <f t="shared" si="363"/>
        <v>theater</v>
      </c>
      <c r="R3851" t="str">
        <f t="shared" si="364"/>
        <v>plays</v>
      </c>
      <c r="S3851" s="10">
        <f t="shared" si="365"/>
        <v>42136.767175925925</v>
      </c>
      <c r="T3851" s="10">
        <f t="shared" si="366"/>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1"/>
        <v>3.7999999999999999E-2</v>
      </c>
      <c r="P3852" s="6">
        <f t="shared" si="362"/>
        <v>9.5</v>
      </c>
      <c r="Q3852" t="str">
        <f t="shared" si="363"/>
        <v>theater</v>
      </c>
      <c r="R3852" t="str">
        <f t="shared" si="364"/>
        <v>plays</v>
      </c>
      <c r="S3852" s="10">
        <f t="shared" si="365"/>
        <v>41975.124340277776</v>
      </c>
      <c r="T3852" s="10">
        <f t="shared" si="366"/>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1"/>
        <v>0.34079999999999999</v>
      </c>
      <c r="P3853" s="6">
        <f t="shared" si="362"/>
        <v>35.5</v>
      </c>
      <c r="Q3853" t="str">
        <f t="shared" si="363"/>
        <v>theater</v>
      </c>
      <c r="R3853" t="str">
        <f t="shared" si="364"/>
        <v>plays</v>
      </c>
      <c r="S3853" s="10">
        <f t="shared" si="365"/>
        <v>42172.439571759256</v>
      </c>
      <c r="T3853" s="10">
        <f t="shared" si="366"/>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1"/>
        <v>2E-3</v>
      </c>
      <c r="P3854" s="6">
        <f t="shared" si="362"/>
        <v>10</v>
      </c>
      <c r="Q3854" t="str">
        <f t="shared" si="363"/>
        <v>theater</v>
      </c>
      <c r="R3854" t="str">
        <f t="shared" si="364"/>
        <v>plays</v>
      </c>
      <c r="S3854" s="10">
        <f t="shared" si="365"/>
        <v>42065.190694444449</v>
      </c>
      <c r="T3854" s="10">
        <f t="shared" si="366"/>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1"/>
        <v>2.5999999999999998E-4</v>
      </c>
      <c r="P3855" s="6">
        <f t="shared" si="362"/>
        <v>13</v>
      </c>
      <c r="Q3855" t="str">
        <f t="shared" si="363"/>
        <v>theater</v>
      </c>
      <c r="R3855" t="str">
        <f t="shared" si="364"/>
        <v>plays</v>
      </c>
      <c r="S3855" s="10">
        <f t="shared" si="365"/>
        <v>41848.84002314815</v>
      </c>
      <c r="T3855" s="10">
        <f t="shared" si="366"/>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1"/>
        <v>0.16254545454545455</v>
      </c>
      <c r="P3856" s="6">
        <f t="shared" si="362"/>
        <v>89.4</v>
      </c>
      <c r="Q3856" t="str">
        <f t="shared" si="363"/>
        <v>theater</v>
      </c>
      <c r="R3856" t="str">
        <f t="shared" si="364"/>
        <v>plays</v>
      </c>
      <c r="S3856" s="10">
        <f t="shared" si="365"/>
        <v>42103.884930555556</v>
      </c>
      <c r="T3856" s="10">
        <f t="shared" si="366"/>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1"/>
        <v>2.5000000000000001E-2</v>
      </c>
      <c r="P3857" s="6">
        <f t="shared" si="362"/>
        <v>25</v>
      </c>
      <c r="Q3857" t="str">
        <f t="shared" si="363"/>
        <v>theater</v>
      </c>
      <c r="R3857" t="str">
        <f t="shared" si="364"/>
        <v>plays</v>
      </c>
      <c r="S3857" s="10">
        <f t="shared" si="365"/>
        <v>42059.970729166671</v>
      </c>
      <c r="T3857" s="10">
        <f t="shared" si="366"/>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1"/>
        <v>2.0000000000000001E-4</v>
      </c>
      <c r="P3858" s="6">
        <f t="shared" si="362"/>
        <v>1</v>
      </c>
      <c r="Q3858" t="str">
        <f t="shared" si="363"/>
        <v>theater</v>
      </c>
      <c r="R3858" t="str">
        <f t="shared" si="364"/>
        <v>plays</v>
      </c>
      <c r="S3858" s="10">
        <f t="shared" si="365"/>
        <v>42041.743090277778</v>
      </c>
      <c r="T3858" s="10">
        <f t="shared" si="366"/>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1"/>
        <v>5.1999999999999998E-2</v>
      </c>
      <c r="P3859" s="6">
        <f t="shared" si="362"/>
        <v>65</v>
      </c>
      <c r="Q3859" t="str">
        <f t="shared" si="363"/>
        <v>theater</v>
      </c>
      <c r="R3859" t="str">
        <f t="shared" si="364"/>
        <v>plays</v>
      </c>
      <c r="S3859" s="10">
        <f t="shared" si="365"/>
        <v>41829.73715277778</v>
      </c>
      <c r="T3859" s="10">
        <f t="shared" si="366"/>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1"/>
        <v>0.02</v>
      </c>
      <c r="P3860" s="6">
        <f t="shared" si="362"/>
        <v>10</v>
      </c>
      <c r="Q3860" t="str">
        <f t="shared" si="363"/>
        <v>theater</v>
      </c>
      <c r="R3860" t="str">
        <f t="shared" si="364"/>
        <v>plays</v>
      </c>
      <c r="S3860" s="10">
        <f t="shared" si="365"/>
        <v>42128.431064814817</v>
      </c>
      <c r="T3860" s="10">
        <f t="shared" si="366"/>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1"/>
        <v>4.0000000000000002E-4</v>
      </c>
      <c r="P3861" s="6">
        <f t="shared" si="362"/>
        <v>1</v>
      </c>
      <c r="Q3861" t="str">
        <f t="shared" si="363"/>
        <v>theater</v>
      </c>
      <c r="R3861" t="str">
        <f t="shared" si="364"/>
        <v>plays</v>
      </c>
      <c r="S3861" s="10">
        <f t="shared" si="365"/>
        <v>41789.893599537041</v>
      </c>
      <c r="T3861" s="10">
        <f t="shared" si="366"/>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1"/>
        <v>0.17666666666666667</v>
      </c>
      <c r="P3862" s="6">
        <f t="shared" si="362"/>
        <v>81.538461538461533</v>
      </c>
      <c r="Q3862" t="str">
        <f t="shared" si="363"/>
        <v>theater</v>
      </c>
      <c r="R3862" t="str">
        <f t="shared" si="364"/>
        <v>plays</v>
      </c>
      <c r="S3862" s="10">
        <f t="shared" si="365"/>
        <v>41833.660995370366</v>
      </c>
      <c r="T3862" s="10">
        <f t="shared" si="366"/>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1"/>
        <v>0.05</v>
      </c>
      <c r="P3863" s="6">
        <f t="shared" si="362"/>
        <v>100</v>
      </c>
      <c r="Q3863" t="str">
        <f t="shared" si="363"/>
        <v>theater</v>
      </c>
      <c r="R3863" t="str">
        <f t="shared" si="364"/>
        <v>plays</v>
      </c>
      <c r="S3863" s="10">
        <f t="shared" si="365"/>
        <v>41914.590011574073</v>
      </c>
      <c r="T3863" s="10">
        <f t="shared" si="366"/>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1"/>
        <v>1.3333333333333334E-4</v>
      </c>
      <c r="P3864" s="6">
        <f t="shared" si="362"/>
        <v>1</v>
      </c>
      <c r="Q3864" t="str">
        <f t="shared" si="363"/>
        <v>theater</v>
      </c>
      <c r="R3864" t="str">
        <f t="shared" si="364"/>
        <v>plays</v>
      </c>
      <c r="S3864" s="10">
        <f t="shared" si="365"/>
        <v>42611.261064814811</v>
      </c>
      <c r="T3864" s="10">
        <f t="shared" si="366"/>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1"/>
        <v>0</v>
      </c>
      <c r="P3865" s="6">
        <f t="shared" si="362"/>
        <v>0</v>
      </c>
      <c r="Q3865" t="str">
        <f t="shared" si="363"/>
        <v>theater</v>
      </c>
      <c r="R3865" t="str">
        <f t="shared" si="364"/>
        <v>plays</v>
      </c>
      <c r="S3865" s="10">
        <f t="shared" si="365"/>
        <v>42253.633159722223</v>
      </c>
      <c r="T3865" s="10">
        <f t="shared" si="366"/>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1"/>
        <v>1.2E-2</v>
      </c>
      <c r="P3866" s="6">
        <f t="shared" si="362"/>
        <v>20</v>
      </c>
      <c r="Q3866" t="str">
        <f t="shared" si="363"/>
        <v>theater</v>
      </c>
      <c r="R3866" t="str">
        <f t="shared" si="364"/>
        <v>plays</v>
      </c>
      <c r="S3866" s="10">
        <f t="shared" si="365"/>
        <v>42295.891828703709</v>
      </c>
      <c r="T3866" s="10">
        <f t="shared" si="366"/>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1"/>
        <v>0.26937422295897223</v>
      </c>
      <c r="P3867" s="6">
        <f t="shared" si="362"/>
        <v>46.428571428571431</v>
      </c>
      <c r="Q3867" t="str">
        <f t="shared" si="363"/>
        <v>theater</v>
      </c>
      <c r="R3867" t="str">
        <f t="shared" si="364"/>
        <v>plays</v>
      </c>
      <c r="S3867" s="10">
        <f t="shared" si="365"/>
        <v>41841.651597222226</v>
      </c>
      <c r="T3867" s="10">
        <f t="shared" si="366"/>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1"/>
        <v>5.4999999999999997E-3</v>
      </c>
      <c r="P3868" s="6">
        <f t="shared" si="362"/>
        <v>5.5</v>
      </c>
      <c r="Q3868" t="str">
        <f t="shared" si="363"/>
        <v>theater</v>
      </c>
      <c r="R3868" t="str">
        <f t="shared" si="364"/>
        <v>plays</v>
      </c>
      <c r="S3868" s="10">
        <f t="shared" si="365"/>
        <v>42402.947002314817</v>
      </c>
      <c r="T3868" s="10">
        <f t="shared" si="366"/>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1"/>
        <v>0.1255</v>
      </c>
      <c r="P3869" s="6">
        <f t="shared" si="362"/>
        <v>50.2</v>
      </c>
      <c r="Q3869" t="str">
        <f t="shared" si="363"/>
        <v>theater</v>
      </c>
      <c r="R3869" t="str">
        <f t="shared" si="364"/>
        <v>plays</v>
      </c>
      <c r="S3869" s="10">
        <f t="shared" si="365"/>
        <v>42509.814108796301</v>
      </c>
      <c r="T3869" s="10">
        <f t="shared" si="366"/>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1"/>
        <v>2E-3</v>
      </c>
      <c r="P3870" s="6">
        <f t="shared" si="362"/>
        <v>10</v>
      </c>
      <c r="Q3870" t="str">
        <f t="shared" si="363"/>
        <v>theater</v>
      </c>
      <c r="R3870" t="str">
        <f t="shared" si="364"/>
        <v>musical</v>
      </c>
      <c r="S3870" s="10">
        <f t="shared" si="365"/>
        <v>41865.659780092588</v>
      </c>
      <c r="T3870" s="10">
        <f t="shared" si="366"/>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1"/>
        <v>3.44748684310884E-2</v>
      </c>
      <c r="P3871" s="6">
        <f t="shared" si="362"/>
        <v>30.133333333333333</v>
      </c>
      <c r="Q3871" t="str">
        <f t="shared" si="363"/>
        <v>theater</v>
      </c>
      <c r="R3871" t="str">
        <f t="shared" si="364"/>
        <v>musical</v>
      </c>
      <c r="S3871" s="10">
        <f t="shared" si="365"/>
        <v>42047.724444444444</v>
      </c>
      <c r="T3871" s="10">
        <f t="shared" si="366"/>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1"/>
        <v>0.15</v>
      </c>
      <c r="P3872" s="6">
        <f t="shared" si="362"/>
        <v>150</v>
      </c>
      <c r="Q3872" t="str">
        <f t="shared" si="363"/>
        <v>theater</v>
      </c>
      <c r="R3872" t="str">
        <f t="shared" si="364"/>
        <v>musical</v>
      </c>
      <c r="S3872" s="10">
        <f t="shared" si="365"/>
        <v>41793.17219907407</v>
      </c>
      <c r="T3872" s="10">
        <f t="shared" si="366"/>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1"/>
        <v>2.6666666666666668E-2</v>
      </c>
      <c r="P3873" s="6">
        <f t="shared" si="362"/>
        <v>13.333333333333334</v>
      </c>
      <c r="Q3873" t="str">
        <f t="shared" si="363"/>
        <v>theater</v>
      </c>
      <c r="R3873" t="str">
        <f t="shared" si="364"/>
        <v>musical</v>
      </c>
      <c r="S3873" s="10">
        <f t="shared" si="365"/>
        <v>42763.780671296292</v>
      </c>
      <c r="T3873" s="10">
        <f t="shared" si="366"/>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1"/>
        <v>0</v>
      </c>
      <c r="P3874" s="6">
        <f t="shared" si="362"/>
        <v>0</v>
      </c>
      <c r="Q3874" t="str">
        <f t="shared" si="363"/>
        <v>theater</v>
      </c>
      <c r="R3874" t="str">
        <f t="shared" si="364"/>
        <v>musical</v>
      </c>
      <c r="S3874" s="10">
        <f t="shared" si="365"/>
        <v>42180.145787037036</v>
      </c>
      <c r="T3874" s="10">
        <f t="shared" si="366"/>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1"/>
        <v>0</v>
      </c>
      <c r="P3875" s="6">
        <f t="shared" si="362"/>
        <v>0</v>
      </c>
      <c r="Q3875" t="str">
        <f t="shared" si="363"/>
        <v>theater</v>
      </c>
      <c r="R3875" t="str">
        <f t="shared" si="364"/>
        <v>musical</v>
      </c>
      <c r="S3875" s="10">
        <f t="shared" si="365"/>
        <v>42255.696006944447</v>
      </c>
      <c r="T3875" s="10">
        <f t="shared" si="366"/>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1"/>
        <v>0</v>
      </c>
      <c r="P3876" s="6">
        <f t="shared" si="362"/>
        <v>0</v>
      </c>
      <c r="Q3876" t="str">
        <f t="shared" si="363"/>
        <v>theater</v>
      </c>
      <c r="R3876" t="str">
        <f t="shared" si="364"/>
        <v>musical</v>
      </c>
      <c r="S3876" s="10">
        <f t="shared" si="365"/>
        <v>42007.016458333332</v>
      </c>
      <c r="T3876" s="10">
        <f t="shared" si="366"/>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1"/>
        <v>0</v>
      </c>
      <c r="P3877" s="6">
        <f t="shared" si="362"/>
        <v>0</v>
      </c>
      <c r="Q3877" t="str">
        <f t="shared" si="363"/>
        <v>theater</v>
      </c>
      <c r="R3877" t="str">
        <f t="shared" si="364"/>
        <v>musical</v>
      </c>
      <c r="S3877" s="10">
        <f t="shared" si="365"/>
        <v>42615.346817129626</v>
      </c>
      <c r="T3877" s="10">
        <f t="shared" si="366"/>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1"/>
        <v>0.52794871794871789</v>
      </c>
      <c r="P3878" s="6">
        <f t="shared" si="362"/>
        <v>44.760869565217391</v>
      </c>
      <c r="Q3878" t="str">
        <f t="shared" si="363"/>
        <v>theater</v>
      </c>
      <c r="R3878" t="str">
        <f t="shared" si="364"/>
        <v>musical</v>
      </c>
      <c r="S3878" s="10">
        <f t="shared" si="365"/>
        <v>42372.624166666668</v>
      </c>
      <c r="T3878" s="10">
        <f t="shared" si="366"/>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1"/>
        <v>4.9639999999999997E-2</v>
      </c>
      <c r="P3879" s="6">
        <f t="shared" si="362"/>
        <v>88.642857142857139</v>
      </c>
      <c r="Q3879" t="str">
        <f t="shared" si="363"/>
        <v>theater</v>
      </c>
      <c r="R3879" t="str">
        <f t="shared" si="364"/>
        <v>musical</v>
      </c>
      <c r="S3879" s="10">
        <f t="shared" si="365"/>
        <v>42682.67768518519</v>
      </c>
      <c r="T3879" s="10">
        <f t="shared" si="366"/>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1"/>
        <v>5.5555555555555556E-4</v>
      </c>
      <c r="P3880" s="6">
        <f t="shared" si="362"/>
        <v>10</v>
      </c>
      <c r="Q3880" t="str">
        <f t="shared" si="363"/>
        <v>theater</v>
      </c>
      <c r="R3880" t="str">
        <f t="shared" si="364"/>
        <v>musical</v>
      </c>
      <c r="S3880" s="10">
        <f t="shared" si="365"/>
        <v>42154.818819444445</v>
      </c>
      <c r="T3880" s="10">
        <f t="shared" si="366"/>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1"/>
        <v>0</v>
      </c>
      <c r="P3881" s="6">
        <f t="shared" si="362"/>
        <v>0</v>
      </c>
      <c r="Q3881" t="str">
        <f t="shared" si="363"/>
        <v>theater</v>
      </c>
      <c r="R3881" t="str">
        <f t="shared" si="364"/>
        <v>musical</v>
      </c>
      <c r="S3881" s="10">
        <f t="shared" si="365"/>
        <v>41999.861064814817</v>
      </c>
      <c r="T3881" s="10">
        <f t="shared" si="366"/>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1"/>
        <v>0.13066666666666665</v>
      </c>
      <c r="P3882" s="6">
        <f t="shared" si="362"/>
        <v>57.647058823529413</v>
      </c>
      <c r="Q3882" t="str">
        <f t="shared" si="363"/>
        <v>theater</v>
      </c>
      <c r="R3882" t="str">
        <f t="shared" si="364"/>
        <v>musical</v>
      </c>
      <c r="S3882" s="10">
        <f t="shared" si="365"/>
        <v>41815.815046296295</v>
      </c>
      <c r="T3882" s="10">
        <f t="shared" si="366"/>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1"/>
        <v>0.05</v>
      </c>
      <c r="P3883" s="6">
        <f t="shared" si="362"/>
        <v>25</v>
      </c>
      <c r="Q3883" t="str">
        <f t="shared" si="363"/>
        <v>theater</v>
      </c>
      <c r="R3883" t="str">
        <f t="shared" si="364"/>
        <v>musical</v>
      </c>
      <c r="S3883" s="10">
        <f t="shared" si="365"/>
        <v>42756.018506944441</v>
      </c>
      <c r="T3883" s="10">
        <f t="shared" si="366"/>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1"/>
        <v>0</v>
      </c>
      <c r="P3884" s="6">
        <f t="shared" si="362"/>
        <v>0</v>
      </c>
      <c r="Q3884" t="str">
        <f t="shared" si="363"/>
        <v>theater</v>
      </c>
      <c r="R3884" t="str">
        <f t="shared" si="364"/>
        <v>musical</v>
      </c>
      <c r="S3884" s="10">
        <f t="shared" si="365"/>
        <v>42373.983449074076</v>
      </c>
      <c r="T3884" s="10">
        <f t="shared" si="366"/>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1"/>
        <v>0</v>
      </c>
      <c r="P3885" s="6">
        <f t="shared" si="362"/>
        <v>0</v>
      </c>
      <c r="Q3885" t="str">
        <f t="shared" si="363"/>
        <v>theater</v>
      </c>
      <c r="R3885" t="str">
        <f t="shared" si="364"/>
        <v>musical</v>
      </c>
      <c r="S3885" s="10">
        <f t="shared" si="365"/>
        <v>41854.602650462963</v>
      </c>
      <c r="T3885" s="10">
        <f t="shared" si="366"/>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1"/>
        <v>0</v>
      </c>
      <c r="P3886" s="6">
        <f t="shared" si="362"/>
        <v>0</v>
      </c>
      <c r="Q3886" t="str">
        <f t="shared" si="363"/>
        <v>theater</v>
      </c>
      <c r="R3886" t="str">
        <f t="shared" si="364"/>
        <v>musical</v>
      </c>
      <c r="S3886" s="10">
        <f t="shared" si="365"/>
        <v>42065.791574074072</v>
      </c>
      <c r="T3886" s="10">
        <f t="shared" si="366"/>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1"/>
        <v>0</v>
      </c>
      <c r="P3887" s="6">
        <f t="shared" si="362"/>
        <v>0</v>
      </c>
      <c r="Q3887" t="str">
        <f t="shared" si="363"/>
        <v>theater</v>
      </c>
      <c r="R3887" t="str">
        <f t="shared" si="364"/>
        <v>musical</v>
      </c>
      <c r="S3887" s="10">
        <f t="shared" si="365"/>
        <v>42469.951284722221</v>
      </c>
      <c r="T3887" s="10">
        <f t="shared" si="366"/>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1"/>
        <v>0</v>
      </c>
      <c r="P3888" s="6">
        <f t="shared" si="362"/>
        <v>0</v>
      </c>
      <c r="Q3888" t="str">
        <f t="shared" si="363"/>
        <v>theater</v>
      </c>
      <c r="R3888" t="str">
        <f t="shared" si="364"/>
        <v>musical</v>
      </c>
      <c r="S3888" s="10">
        <f t="shared" si="365"/>
        <v>41954.228032407409</v>
      </c>
      <c r="T3888" s="10">
        <f t="shared" si="366"/>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1"/>
        <v>1.7500000000000002E-2</v>
      </c>
      <c r="P3889" s="6">
        <f t="shared" si="362"/>
        <v>17.5</v>
      </c>
      <c r="Q3889" t="str">
        <f t="shared" si="363"/>
        <v>theater</v>
      </c>
      <c r="R3889" t="str">
        <f t="shared" si="364"/>
        <v>musical</v>
      </c>
      <c r="S3889" s="10">
        <f t="shared" si="365"/>
        <v>42079.857974537037</v>
      </c>
      <c r="T3889" s="10">
        <f t="shared" si="366"/>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1"/>
        <v>0.27100000000000002</v>
      </c>
      <c r="P3890" s="6">
        <f t="shared" si="362"/>
        <v>38.714285714285715</v>
      </c>
      <c r="Q3890" t="str">
        <f t="shared" si="363"/>
        <v>theater</v>
      </c>
      <c r="R3890" t="str">
        <f t="shared" si="364"/>
        <v>plays</v>
      </c>
      <c r="S3890" s="10">
        <f t="shared" si="365"/>
        <v>42762.545810185184</v>
      </c>
      <c r="T3890" s="10">
        <f t="shared" si="366"/>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1"/>
        <v>1.4749999999999999E-2</v>
      </c>
      <c r="P3891" s="6">
        <f t="shared" si="362"/>
        <v>13.111111111111111</v>
      </c>
      <c r="Q3891" t="str">
        <f t="shared" si="363"/>
        <v>theater</v>
      </c>
      <c r="R3891" t="str">
        <f t="shared" si="364"/>
        <v>plays</v>
      </c>
      <c r="S3891" s="10">
        <f t="shared" si="365"/>
        <v>41977.004976851851</v>
      </c>
      <c r="T3891" s="10">
        <f t="shared" si="366"/>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1"/>
        <v>0.16826666666666668</v>
      </c>
      <c r="P3892" s="6">
        <f t="shared" si="362"/>
        <v>315.5</v>
      </c>
      <c r="Q3892" t="str">
        <f t="shared" si="363"/>
        <v>theater</v>
      </c>
      <c r="R3892" t="str">
        <f t="shared" si="364"/>
        <v>plays</v>
      </c>
      <c r="S3892" s="10">
        <f t="shared" si="365"/>
        <v>42171.758611111116</v>
      </c>
      <c r="T3892" s="10">
        <f t="shared" si="366"/>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1"/>
        <v>0.32500000000000001</v>
      </c>
      <c r="P3893" s="6">
        <f t="shared" si="362"/>
        <v>37.142857142857146</v>
      </c>
      <c r="Q3893" t="str">
        <f t="shared" si="363"/>
        <v>theater</v>
      </c>
      <c r="R3893" t="str">
        <f t="shared" si="364"/>
        <v>plays</v>
      </c>
      <c r="S3893" s="10">
        <f t="shared" si="365"/>
        <v>42056.1324537037</v>
      </c>
      <c r="T3893" s="10">
        <f t="shared" si="366"/>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1"/>
        <v>0</v>
      </c>
      <c r="P3894" s="6">
        <f t="shared" si="362"/>
        <v>0</v>
      </c>
      <c r="Q3894" t="str">
        <f t="shared" si="363"/>
        <v>theater</v>
      </c>
      <c r="R3894" t="str">
        <f t="shared" si="364"/>
        <v>plays</v>
      </c>
      <c r="S3894" s="10">
        <f t="shared" si="365"/>
        <v>41867.652280092596</v>
      </c>
      <c r="T3894" s="10">
        <f t="shared" si="366"/>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1"/>
        <v>0.2155</v>
      </c>
      <c r="P3895" s="6">
        <f t="shared" si="362"/>
        <v>128.27380952380952</v>
      </c>
      <c r="Q3895" t="str">
        <f t="shared" si="363"/>
        <v>theater</v>
      </c>
      <c r="R3895" t="str">
        <f t="shared" si="364"/>
        <v>plays</v>
      </c>
      <c r="S3895" s="10">
        <f t="shared" si="365"/>
        <v>41779.657870370371</v>
      </c>
      <c r="T3895" s="10">
        <f t="shared" si="366"/>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1"/>
        <v>3.4666666666666665E-2</v>
      </c>
      <c r="P3896" s="6">
        <f t="shared" si="362"/>
        <v>47.272727272727273</v>
      </c>
      <c r="Q3896" t="str">
        <f t="shared" si="363"/>
        <v>theater</v>
      </c>
      <c r="R3896" t="str">
        <f t="shared" si="364"/>
        <v>plays</v>
      </c>
      <c r="S3896" s="10">
        <f t="shared" si="365"/>
        <v>42679.958472222221</v>
      </c>
      <c r="T3896" s="10">
        <f t="shared" si="366"/>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1"/>
        <v>0.05</v>
      </c>
      <c r="P3897" s="6">
        <f t="shared" si="362"/>
        <v>50</v>
      </c>
      <c r="Q3897" t="str">
        <f t="shared" si="363"/>
        <v>theater</v>
      </c>
      <c r="R3897" t="str">
        <f t="shared" si="364"/>
        <v>plays</v>
      </c>
      <c r="S3897" s="10">
        <f t="shared" si="365"/>
        <v>42032.250208333338</v>
      </c>
      <c r="T3897" s="10">
        <f t="shared" si="366"/>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1"/>
        <v>0.10625</v>
      </c>
      <c r="P3898" s="6">
        <f t="shared" si="362"/>
        <v>42.5</v>
      </c>
      <c r="Q3898" t="str">
        <f t="shared" si="363"/>
        <v>theater</v>
      </c>
      <c r="R3898" t="str">
        <f t="shared" si="364"/>
        <v>plays</v>
      </c>
      <c r="S3898" s="10">
        <f t="shared" si="365"/>
        <v>41793.191875000004</v>
      </c>
      <c r="T3898" s="10">
        <f t="shared" si="366"/>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1"/>
        <v>0.17599999999999999</v>
      </c>
      <c r="P3899" s="6">
        <f t="shared" si="362"/>
        <v>44</v>
      </c>
      <c r="Q3899" t="str">
        <f t="shared" si="363"/>
        <v>theater</v>
      </c>
      <c r="R3899" t="str">
        <f t="shared" si="364"/>
        <v>plays</v>
      </c>
      <c r="S3899" s="10">
        <f t="shared" si="365"/>
        <v>41982.87364583333</v>
      </c>
      <c r="T3899" s="10">
        <f t="shared" si="366"/>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1"/>
        <v>0.3256</v>
      </c>
      <c r="P3900" s="6">
        <f t="shared" si="362"/>
        <v>50.875</v>
      </c>
      <c r="Q3900" t="str">
        <f t="shared" si="363"/>
        <v>theater</v>
      </c>
      <c r="R3900" t="str">
        <f t="shared" si="364"/>
        <v>plays</v>
      </c>
      <c r="S3900" s="10">
        <f t="shared" si="365"/>
        <v>42193.482291666667</v>
      </c>
      <c r="T3900" s="10">
        <f t="shared" si="366"/>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1"/>
        <v>1.2500000000000001E-2</v>
      </c>
      <c r="P3901" s="6">
        <f t="shared" si="362"/>
        <v>62.5</v>
      </c>
      <c r="Q3901" t="str">
        <f t="shared" si="363"/>
        <v>theater</v>
      </c>
      <c r="R3901" t="str">
        <f t="shared" si="364"/>
        <v>plays</v>
      </c>
      <c r="S3901" s="10">
        <f t="shared" si="365"/>
        <v>41843.775011574071</v>
      </c>
      <c r="T3901" s="10">
        <f t="shared" si="366"/>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1"/>
        <v>5.3999999999999999E-2</v>
      </c>
      <c r="P3902" s="6">
        <f t="shared" si="362"/>
        <v>27</v>
      </c>
      <c r="Q3902" t="str">
        <f t="shared" si="363"/>
        <v>theater</v>
      </c>
      <c r="R3902" t="str">
        <f t="shared" si="364"/>
        <v>plays</v>
      </c>
      <c r="S3902" s="10">
        <f t="shared" si="365"/>
        <v>42136.092488425929</v>
      </c>
      <c r="T3902" s="10">
        <f t="shared" si="366"/>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1"/>
        <v>8.3333333333333332E-3</v>
      </c>
      <c r="P3903" s="6">
        <f t="shared" si="362"/>
        <v>25</v>
      </c>
      <c r="Q3903" t="str">
        <f t="shared" si="363"/>
        <v>theater</v>
      </c>
      <c r="R3903" t="str">
        <f t="shared" si="364"/>
        <v>plays</v>
      </c>
      <c r="S3903" s="10">
        <f t="shared" si="365"/>
        <v>42317.826377314821</v>
      </c>
      <c r="T3903" s="10">
        <f t="shared" si="366"/>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1"/>
        <v>0.48833333333333334</v>
      </c>
      <c r="P3904" s="6">
        <f t="shared" si="362"/>
        <v>47.258064516129032</v>
      </c>
      <c r="Q3904" t="str">
        <f t="shared" si="363"/>
        <v>theater</v>
      </c>
      <c r="R3904" t="str">
        <f t="shared" si="364"/>
        <v>plays</v>
      </c>
      <c r="S3904" s="10">
        <f t="shared" si="365"/>
        <v>42663.468078703707</v>
      </c>
      <c r="T3904" s="10">
        <f t="shared" si="366"/>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1"/>
        <v>0</v>
      </c>
      <c r="P3905" s="6">
        <f t="shared" si="362"/>
        <v>0</v>
      </c>
      <c r="Q3905" t="str">
        <f t="shared" si="363"/>
        <v>theater</v>
      </c>
      <c r="R3905" t="str">
        <f t="shared" si="364"/>
        <v>plays</v>
      </c>
      <c r="S3905" s="10">
        <f t="shared" si="365"/>
        <v>42186.01116898148</v>
      </c>
      <c r="T3905" s="10">
        <f t="shared" si="366"/>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1"/>
        <v>2.9999999999999997E-4</v>
      </c>
      <c r="P3906" s="6">
        <f t="shared" si="362"/>
        <v>1.5</v>
      </c>
      <c r="Q3906" t="str">
        <f t="shared" si="363"/>
        <v>theater</v>
      </c>
      <c r="R3906" t="str">
        <f t="shared" si="364"/>
        <v>plays</v>
      </c>
      <c r="S3906" s="10">
        <f t="shared" si="365"/>
        <v>42095.229166666672</v>
      </c>
      <c r="T3906" s="10">
        <f t="shared" si="366"/>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7">E3907/D3907</f>
        <v>0.11533333333333333</v>
      </c>
      <c r="P3907" s="6">
        <f t="shared" ref="P3907:P3970" si="368">IFERROR(E3907/L3907,0)</f>
        <v>24.714285714285715</v>
      </c>
      <c r="Q3907" t="str">
        <f t="shared" ref="Q3907:Q3970" si="369">LEFT(N3907,SEARCH("/",N3907)-1)</f>
        <v>theater</v>
      </c>
      <c r="R3907" t="str">
        <f t="shared" ref="R3907:R3970" si="370">RIGHT(N3907,LEN(N3907)-SEARCH("/",N3907))</f>
        <v>plays</v>
      </c>
      <c r="S3907" s="10">
        <f t="shared" ref="S3907:S3970" si="371">(((J3907/60)/60)/24+DATE(1970,1,1))</f>
        <v>42124.623877314814</v>
      </c>
      <c r="T3907" s="10">
        <f t="shared" ref="T3907:T3970" si="372">(((I3907/60)/60)/24+DATE(1970,1,1))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7"/>
        <v>0.67333333333333334</v>
      </c>
      <c r="P3908" s="6">
        <f t="shared" si="368"/>
        <v>63.125</v>
      </c>
      <c r="Q3908" t="str">
        <f t="shared" si="369"/>
        <v>theater</v>
      </c>
      <c r="R3908" t="str">
        <f t="shared" si="370"/>
        <v>plays</v>
      </c>
      <c r="S3908" s="10">
        <f t="shared" si="371"/>
        <v>42143.917743055557</v>
      </c>
      <c r="T3908" s="10">
        <f t="shared" si="372"/>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7"/>
        <v>0.153</v>
      </c>
      <c r="P3909" s="6">
        <f t="shared" si="368"/>
        <v>38.25</v>
      </c>
      <c r="Q3909" t="str">
        <f t="shared" si="369"/>
        <v>theater</v>
      </c>
      <c r="R3909" t="str">
        <f t="shared" si="370"/>
        <v>plays</v>
      </c>
      <c r="S3909" s="10">
        <f t="shared" si="371"/>
        <v>41906.819513888891</v>
      </c>
      <c r="T3909" s="10">
        <f t="shared" si="372"/>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7"/>
        <v>8.666666666666667E-2</v>
      </c>
      <c r="P3910" s="6">
        <f t="shared" si="368"/>
        <v>16.25</v>
      </c>
      <c r="Q3910" t="str">
        <f t="shared" si="369"/>
        <v>theater</v>
      </c>
      <c r="R3910" t="str">
        <f t="shared" si="370"/>
        <v>plays</v>
      </c>
      <c r="S3910" s="10">
        <f t="shared" si="371"/>
        <v>41834.135370370372</v>
      </c>
      <c r="T3910" s="10">
        <f t="shared" si="372"/>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7"/>
        <v>2.2499999999999998E-3</v>
      </c>
      <c r="P3911" s="6">
        <f t="shared" si="368"/>
        <v>33.75</v>
      </c>
      <c r="Q3911" t="str">
        <f t="shared" si="369"/>
        <v>theater</v>
      </c>
      <c r="R3911" t="str">
        <f t="shared" si="370"/>
        <v>plays</v>
      </c>
      <c r="S3911" s="10">
        <f t="shared" si="371"/>
        <v>41863.359282407408</v>
      </c>
      <c r="T3911" s="10">
        <f t="shared" si="372"/>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7"/>
        <v>3.0833333333333334E-2</v>
      </c>
      <c r="P3912" s="6">
        <f t="shared" si="368"/>
        <v>61.666666666666664</v>
      </c>
      <c r="Q3912" t="str">
        <f t="shared" si="369"/>
        <v>theater</v>
      </c>
      <c r="R3912" t="str">
        <f t="shared" si="370"/>
        <v>plays</v>
      </c>
      <c r="S3912" s="10">
        <f t="shared" si="371"/>
        <v>42224.756909722222</v>
      </c>
      <c r="T3912" s="10">
        <f t="shared" si="372"/>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7"/>
        <v>0.37412499999999999</v>
      </c>
      <c r="P3913" s="6">
        <f t="shared" si="368"/>
        <v>83.138888888888886</v>
      </c>
      <c r="Q3913" t="str">
        <f t="shared" si="369"/>
        <v>theater</v>
      </c>
      <c r="R3913" t="str">
        <f t="shared" si="370"/>
        <v>plays</v>
      </c>
      <c r="S3913" s="10">
        <f t="shared" si="371"/>
        <v>41939.8122337963</v>
      </c>
      <c r="T3913" s="10">
        <f t="shared" si="372"/>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7"/>
        <v>6.666666666666667E-5</v>
      </c>
      <c r="P3914" s="6">
        <f t="shared" si="368"/>
        <v>1</v>
      </c>
      <c r="Q3914" t="str">
        <f t="shared" si="369"/>
        <v>theater</v>
      </c>
      <c r="R3914" t="str">
        <f t="shared" si="370"/>
        <v>plays</v>
      </c>
      <c r="S3914" s="10">
        <f t="shared" si="371"/>
        <v>42059.270023148143</v>
      </c>
      <c r="T3914" s="10">
        <f t="shared" si="372"/>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7"/>
        <v>0.1</v>
      </c>
      <c r="P3915" s="6">
        <f t="shared" si="368"/>
        <v>142.85714285714286</v>
      </c>
      <c r="Q3915" t="str">
        <f t="shared" si="369"/>
        <v>theater</v>
      </c>
      <c r="R3915" t="str">
        <f t="shared" si="370"/>
        <v>plays</v>
      </c>
      <c r="S3915" s="10">
        <f t="shared" si="371"/>
        <v>42308.211215277777</v>
      </c>
      <c r="T3915" s="10">
        <f t="shared" si="372"/>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7"/>
        <v>0.36359999999999998</v>
      </c>
      <c r="P3916" s="6">
        <f t="shared" si="368"/>
        <v>33.666666666666664</v>
      </c>
      <c r="Q3916" t="str">
        <f t="shared" si="369"/>
        <v>theater</v>
      </c>
      <c r="R3916" t="str">
        <f t="shared" si="370"/>
        <v>plays</v>
      </c>
      <c r="S3916" s="10">
        <f t="shared" si="371"/>
        <v>42114.818935185183</v>
      </c>
      <c r="T3916" s="10">
        <f t="shared" si="372"/>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7"/>
        <v>3.3333333333333335E-3</v>
      </c>
      <c r="P3917" s="6">
        <f t="shared" si="368"/>
        <v>5</v>
      </c>
      <c r="Q3917" t="str">
        <f t="shared" si="369"/>
        <v>theater</v>
      </c>
      <c r="R3917" t="str">
        <f t="shared" si="370"/>
        <v>plays</v>
      </c>
      <c r="S3917" s="10">
        <f t="shared" si="371"/>
        <v>42492.98505787037</v>
      </c>
      <c r="T3917" s="10">
        <f t="shared" si="372"/>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7"/>
        <v>0</v>
      </c>
      <c r="P3918" s="6">
        <f t="shared" si="368"/>
        <v>0</v>
      </c>
      <c r="Q3918" t="str">
        <f t="shared" si="369"/>
        <v>theater</v>
      </c>
      <c r="R3918" t="str">
        <f t="shared" si="370"/>
        <v>plays</v>
      </c>
      <c r="S3918" s="10">
        <f t="shared" si="371"/>
        <v>42494.471666666665</v>
      </c>
      <c r="T3918" s="10">
        <f t="shared" si="372"/>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7"/>
        <v>2.8571428571428571E-3</v>
      </c>
      <c r="P3919" s="6">
        <f t="shared" si="368"/>
        <v>10</v>
      </c>
      <c r="Q3919" t="str">
        <f t="shared" si="369"/>
        <v>theater</v>
      </c>
      <c r="R3919" t="str">
        <f t="shared" si="370"/>
        <v>plays</v>
      </c>
      <c r="S3919" s="10">
        <f t="shared" si="371"/>
        <v>41863.527326388888</v>
      </c>
      <c r="T3919" s="10">
        <f t="shared" si="372"/>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7"/>
        <v>2E-3</v>
      </c>
      <c r="P3920" s="6">
        <f t="shared" si="368"/>
        <v>40</v>
      </c>
      <c r="Q3920" t="str">
        <f t="shared" si="369"/>
        <v>theater</v>
      </c>
      <c r="R3920" t="str">
        <f t="shared" si="370"/>
        <v>plays</v>
      </c>
      <c r="S3920" s="10">
        <f t="shared" si="371"/>
        <v>41843.664618055554</v>
      </c>
      <c r="T3920" s="10">
        <f t="shared" si="372"/>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7"/>
        <v>1.7999999999999999E-2</v>
      </c>
      <c r="P3921" s="6">
        <f t="shared" si="368"/>
        <v>30</v>
      </c>
      <c r="Q3921" t="str">
        <f t="shared" si="369"/>
        <v>theater</v>
      </c>
      <c r="R3921" t="str">
        <f t="shared" si="370"/>
        <v>plays</v>
      </c>
      <c r="S3921" s="10">
        <f t="shared" si="371"/>
        <v>42358.684872685189</v>
      </c>
      <c r="T3921" s="10">
        <f t="shared" si="372"/>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7"/>
        <v>5.3999999999999999E-2</v>
      </c>
      <c r="P3922" s="6">
        <f t="shared" si="368"/>
        <v>45</v>
      </c>
      <c r="Q3922" t="str">
        <f t="shared" si="369"/>
        <v>theater</v>
      </c>
      <c r="R3922" t="str">
        <f t="shared" si="370"/>
        <v>plays</v>
      </c>
      <c r="S3922" s="10">
        <f t="shared" si="371"/>
        <v>42657.38726851852</v>
      </c>
      <c r="T3922" s="10">
        <f t="shared" si="372"/>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7"/>
        <v>0</v>
      </c>
      <c r="P3923" s="6">
        <f t="shared" si="368"/>
        <v>0</v>
      </c>
      <c r="Q3923" t="str">
        <f t="shared" si="369"/>
        <v>theater</v>
      </c>
      <c r="R3923" t="str">
        <f t="shared" si="370"/>
        <v>plays</v>
      </c>
      <c r="S3923" s="10">
        <f t="shared" si="371"/>
        <v>41926.542303240742</v>
      </c>
      <c r="T3923" s="10">
        <f t="shared" si="372"/>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7"/>
        <v>8.1333333333333327E-2</v>
      </c>
      <c r="P3924" s="6">
        <f t="shared" si="368"/>
        <v>10.166666666666666</v>
      </c>
      <c r="Q3924" t="str">
        <f t="shared" si="369"/>
        <v>theater</v>
      </c>
      <c r="R3924" t="str">
        <f t="shared" si="370"/>
        <v>plays</v>
      </c>
      <c r="S3924" s="10">
        <f t="shared" si="371"/>
        <v>42020.768634259264</v>
      </c>
      <c r="T3924" s="10">
        <f t="shared" si="372"/>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7"/>
        <v>0.12034782608695652</v>
      </c>
      <c r="P3925" s="6">
        <f t="shared" si="368"/>
        <v>81.411764705882348</v>
      </c>
      <c r="Q3925" t="str">
        <f t="shared" si="369"/>
        <v>theater</v>
      </c>
      <c r="R3925" t="str">
        <f t="shared" si="370"/>
        <v>plays</v>
      </c>
      <c r="S3925" s="10">
        <f t="shared" si="371"/>
        <v>42075.979988425926</v>
      </c>
      <c r="T3925" s="10">
        <f t="shared" si="372"/>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7"/>
        <v>0.15266666666666667</v>
      </c>
      <c r="P3926" s="6">
        <f t="shared" si="368"/>
        <v>57.25</v>
      </c>
      <c r="Q3926" t="str">
        <f t="shared" si="369"/>
        <v>theater</v>
      </c>
      <c r="R3926" t="str">
        <f t="shared" si="370"/>
        <v>plays</v>
      </c>
      <c r="S3926" s="10">
        <f t="shared" si="371"/>
        <v>41786.959745370368</v>
      </c>
      <c r="T3926" s="10">
        <f t="shared" si="372"/>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7"/>
        <v>0.1</v>
      </c>
      <c r="P3927" s="6">
        <f t="shared" si="368"/>
        <v>5</v>
      </c>
      <c r="Q3927" t="str">
        <f t="shared" si="369"/>
        <v>theater</v>
      </c>
      <c r="R3927" t="str">
        <f t="shared" si="370"/>
        <v>plays</v>
      </c>
      <c r="S3927" s="10">
        <f t="shared" si="371"/>
        <v>41820.870821759258</v>
      </c>
      <c r="T3927" s="10">
        <f t="shared" si="372"/>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7"/>
        <v>3.0000000000000001E-3</v>
      </c>
      <c r="P3928" s="6">
        <f t="shared" si="368"/>
        <v>15</v>
      </c>
      <c r="Q3928" t="str">
        <f t="shared" si="369"/>
        <v>theater</v>
      </c>
      <c r="R3928" t="str">
        <f t="shared" si="370"/>
        <v>plays</v>
      </c>
      <c r="S3928" s="10">
        <f t="shared" si="371"/>
        <v>41970.085046296299</v>
      </c>
      <c r="T3928" s="10">
        <f t="shared" si="372"/>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7"/>
        <v>0.01</v>
      </c>
      <c r="P3929" s="6">
        <f t="shared" si="368"/>
        <v>12.5</v>
      </c>
      <c r="Q3929" t="str">
        <f t="shared" si="369"/>
        <v>theater</v>
      </c>
      <c r="R3929" t="str">
        <f t="shared" si="370"/>
        <v>plays</v>
      </c>
      <c r="S3929" s="10">
        <f t="shared" si="371"/>
        <v>41830.267407407409</v>
      </c>
      <c r="T3929" s="10">
        <f t="shared" si="372"/>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7"/>
        <v>0.13020000000000001</v>
      </c>
      <c r="P3930" s="6">
        <f t="shared" si="368"/>
        <v>93</v>
      </c>
      <c r="Q3930" t="str">
        <f t="shared" si="369"/>
        <v>theater</v>
      </c>
      <c r="R3930" t="str">
        <f t="shared" si="370"/>
        <v>plays</v>
      </c>
      <c r="S3930" s="10">
        <f t="shared" si="371"/>
        <v>42265.683182870373</v>
      </c>
      <c r="T3930" s="10">
        <f t="shared" si="372"/>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7"/>
        <v>2.265E-2</v>
      </c>
      <c r="P3931" s="6">
        <f t="shared" si="368"/>
        <v>32.357142857142854</v>
      </c>
      <c r="Q3931" t="str">
        <f t="shared" si="369"/>
        <v>theater</v>
      </c>
      <c r="R3931" t="str">
        <f t="shared" si="370"/>
        <v>plays</v>
      </c>
      <c r="S3931" s="10">
        <f t="shared" si="371"/>
        <v>42601.827141203699</v>
      </c>
      <c r="T3931" s="10">
        <f t="shared" si="372"/>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7"/>
        <v>0</v>
      </c>
      <c r="P3932" s="6">
        <f t="shared" si="368"/>
        <v>0</v>
      </c>
      <c r="Q3932" t="str">
        <f t="shared" si="369"/>
        <v>theater</v>
      </c>
      <c r="R3932" t="str">
        <f t="shared" si="370"/>
        <v>plays</v>
      </c>
      <c r="S3932" s="10">
        <f t="shared" si="371"/>
        <v>42433.338749999995</v>
      </c>
      <c r="T3932" s="10">
        <f t="shared" si="372"/>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7"/>
        <v>0</v>
      </c>
      <c r="P3933" s="6">
        <f t="shared" si="368"/>
        <v>0</v>
      </c>
      <c r="Q3933" t="str">
        <f t="shared" si="369"/>
        <v>theater</v>
      </c>
      <c r="R3933" t="str">
        <f t="shared" si="370"/>
        <v>plays</v>
      </c>
      <c r="S3933" s="10">
        <f t="shared" si="371"/>
        <v>42228.151701388888</v>
      </c>
      <c r="T3933" s="10">
        <f t="shared" si="372"/>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7"/>
        <v>8.3333333333333331E-5</v>
      </c>
      <c r="P3934" s="6">
        <f t="shared" si="368"/>
        <v>1</v>
      </c>
      <c r="Q3934" t="str">
        <f t="shared" si="369"/>
        <v>theater</v>
      </c>
      <c r="R3934" t="str">
        <f t="shared" si="370"/>
        <v>plays</v>
      </c>
      <c r="S3934" s="10">
        <f t="shared" si="371"/>
        <v>42415.168564814812</v>
      </c>
      <c r="T3934" s="10">
        <f t="shared" si="372"/>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7"/>
        <v>0.15742857142857142</v>
      </c>
      <c r="P3935" s="6">
        <f t="shared" si="368"/>
        <v>91.833333333333329</v>
      </c>
      <c r="Q3935" t="str">
        <f t="shared" si="369"/>
        <v>theater</v>
      </c>
      <c r="R3935" t="str">
        <f t="shared" si="370"/>
        <v>plays</v>
      </c>
      <c r="S3935" s="10">
        <f t="shared" si="371"/>
        <v>42538.968310185184</v>
      </c>
      <c r="T3935" s="10">
        <f t="shared" si="372"/>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7"/>
        <v>0.11</v>
      </c>
      <c r="P3936" s="6">
        <f t="shared" si="368"/>
        <v>45.833333333333336</v>
      </c>
      <c r="Q3936" t="str">
        <f t="shared" si="369"/>
        <v>theater</v>
      </c>
      <c r="R3936" t="str">
        <f t="shared" si="370"/>
        <v>plays</v>
      </c>
      <c r="S3936" s="10">
        <f t="shared" si="371"/>
        <v>42233.671747685185</v>
      </c>
      <c r="T3936" s="10">
        <f t="shared" si="372"/>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7"/>
        <v>0.43833333333333335</v>
      </c>
      <c r="P3937" s="6">
        <f t="shared" si="368"/>
        <v>57.173913043478258</v>
      </c>
      <c r="Q3937" t="str">
        <f t="shared" si="369"/>
        <v>theater</v>
      </c>
      <c r="R3937" t="str">
        <f t="shared" si="370"/>
        <v>plays</v>
      </c>
      <c r="S3937" s="10">
        <f t="shared" si="371"/>
        <v>42221.656782407401</v>
      </c>
      <c r="T3937" s="10">
        <f t="shared" si="372"/>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7"/>
        <v>0</v>
      </c>
      <c r="P3938" s="6">
        <f t="shared" si="368"/>
        <v>0</v>
      </c>
      <c r="Q3938" t="str">
        <f t="shared" si="369"/>
        <v>theater</v>
      </c>
      <c r="R3938" t="str">
        <f t="shared" si="370"/>
        <v>plays</v>
      </c>
      <c r="S3938" s="10">
        <f t="shared" si="371"/>
        <v>42675.262962962966</v>
      </c>
      <c r="T3938" s="10">
        <f t="shared" si="372"/>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7"/>
        <v>0.86135181975736563</v>
      </c>
      <c r="P3939" s="6">
        <f t="shared" si="368"/>
        <v>248.5</v>
      </c>
      <c r="Q3939" t="str">
        <f t="shared" si="369"/>
        <v>theater</v>
      </c>
      <c r="R3939" t="str">
        <f t="shared" si="370"/>
        <v>plays</v>
      </c>
      <c r="S3939" s="10">
        <f t="shared" si="371"/>
        <v>42534.631481481483</v>
      </c>
      <c r="T3939" s="10">
        <f t="shared" si="372"/>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7"/>
        <v>0.12196620583717357</v>
      </c>
      <c r="P3940" s="6">
        <f t="shared" si="368"/>
        <v>79.400000000000006</v>
      </c>
      <c r="Q3940" t="str">
        <f t="shared" si="369"/>
        <v>theater</v>
      </c>
      <c r="R3940" t="str">
        <f t="shared" si="370"/>
        <v>plays</v>
      </c>
      <c r="S3940" s="10">
        <f t="shared" si="371"/>
        <v>42151.905717592599</v>
      </c>
      <c r="T3940" s="10">
        <f t="shared" si="372"/>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7"/>
        <v>1E-3</v>
      </c>
      <c r="P3941" s="6">
        <f t="shared" si="368"/>
        <v>5</v>
      </c>
      <c r="Q3941" t="str">
        <f t="shared" si="369"/>
        <v>theater</v>
      </c>
      <c r="R3941" t="str">
        <f t="shared" si="370"/>
        <v>plays</v>
      </c>
      <c r="S3941" s="10">
        <f t="shared" si="371"/>
        <v>41915.400219907409</v>
      </c>
      <c r="T3941" s="10">
        <f t="shared" si="372"/>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7"/>
        <v>2.2000000000000001E-3</v>
      </c>
      <c r="P3942" s="6">
        <f t="shared" si="368"/>
        <v>5.5</v>
      </c>
      <c r="Q3942" t="str">
        <f t="shared" si="369"/>
        <v>theater</v>
      </c>
      <c r="R3942" t="str">
        <f t="shared" si="370"/>
        <v>plays</v>
      </c>
      <c r="S3942" s="10">
        <f t="shared" si="371"/>
        <v>41961.492488425924</v>
      </c>
      <c r="T3942" s="10">
        <f t="shared" si="372"/>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7"/>
        <v>9.0909090909090905E-3</v>
      </c>
      <c r="P3943" s="6">
        <f t="shared" si="368"/>
        <v>25</v>
      </c>
      <c r="Q3943" t="str">
        <f t="shared" si="369"/>
        <v>theater</v>
      </c>
      <c r="R3943" t="str">
        <f t="shared" si="370"/>
        <v>plays</v>
      </c>
      <c r="S3943" s="10">
        <f t="shared" si="371"/>
        <v>41940.587233796294</v>
      </c>
      <c r="T3943" s="10">
        <f t="shared" si="372"/>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7"/>
        <v>0</v>
      </c>
      <c r="P3944" s="6">
        <f t="shared" si="368"/>
        <v>0</v>
      </c>
      <c r="Q3944" t="str">
        <f t="shared" si="369"/>
        <v>theater</v>
      </c>
      <c r="R3944" t="str">
        <f t="shared" si="370"/>
        <v>plays</v>
      </c>
      <c r="S3944" s="10">
        <f t="shared" si="371"/>
        <v>42111.904097222221</v>
      </c>
      <c r="T3944" s="10">
        <f t="shared" si="372"/>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7"/>
        <v>0.35639999999999999</v>
      </c>
      <c r="P3945" s="6">
        <f t="shared" si="368"/>
        <v>137.07692307692307</v>
      </c>
      <c r="Q3945" t="str">
        <f t="shared" si="369"/>
        <v>theater</v>
      </c>
      <c r="R3945" t="str">
        <f t="shared" si="370"/>
        <v>plays</v>
      </c>
      <c r="S3945" s="10">
        <f t="shared" si="371"/>
        <v>42279.778564814813</v>
      </c>
      <c r="T3945" s="10">
        <f t="shared" si="372"/>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7"/>
        <v>0</v>
      </c>
      <c r="P3946" s="6">
        <f t="shared" si="368"/>
        <v>0</v>
      </c>
      <c r="Q3946" t="str">
        <f t="shared" si="369"/>
        <v>theater</v>
      </c>
      <c r="R3946" t="str">
        <f t="shared" si="370"/>
        <v>plays</v>
      </c>
      <c r="S3946" s="10">
        <f t="shared" si="371"/>
        <v>42213.662905092591</v>
      </c>
      <c r="T3946" s="10">
        <f t="shared" si="372"/>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7"/>
        <v>2.5000000000000001E-3</v>
      </c>
      <c r="P3947" s="6">
        <f t="shared" si="368"/>
        <v>5</v>
      </c>
      <c r="Q3947" t="str">
        <f t="shared" si="369"/>
        <v>theater</v>
      </c>
      <c r="R3947" t="str">
        <f t="shared" si="370"/>
        <v>plays</v>
      </c>
      <c r="S3947" s="10">
        <f t="shared" si="371"/>
        <v>42109.801712962959</v>
      </c>
      <c r="T3947" s="10">
        <f t="shared" si="372"/>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7"/>
        <v>3.2500000000000001E-2</v>
      </c>
      <c r="P3948" s="6">
        <f t="shared" si="368"/>
        <v>39</v>
      </c>
      <c r="Q3948" t="str">
        <f t="shared" si="369"/>
        <v>theater</v>
      </c>
      <c r="R3948" t="str">
        <f t="shared" si="370"/>
        <v>plays</v>
      </c>
      <c r="S3948" s="10">
        <f t="shared" si="371"/>
        <v>42031.833587962959</v>
      </c>
      <c r="T3948" s="10">
        <f t="shared" si="372"/>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7"/>
        <v>3.3666666666666664E-2</v>
      </c>
      <c r="P3949" s="6">
        <f t="shared" si="368"/>
        <v>50.5</v>
      </c>
      <c r="Q3949" t="str">
        <f t="shared" si="369"/>
        <v>theater</v>
      </c>
      <c r="R3949" t="str">
        <f t="shared" si="370"/>
        <v>plays</v>
      </c>
      <c r="S3949" s="10">
        <f t="shared" si="371"/>
        <v>42615.142870370371</v>
      </c>
      <c r="T3949" s="10">
        <f t="shared" si="372"/>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7"/>
        <v>0</v>
      </c>
      <c r="P3950" s="6">
        <f t="shared" si="368"/>
        <v>0</v>
      </c>
      <c r="Q3950" t="str">
        <f t="shared" si="369"/>
        <v>theater</v>
      </c>
      <c r="R3950" t="str">
        <f t="shared" si="370"/>
        <v>plays</v>
      </c>
      <c r="S3950" s="10">
        <f t="shared" si="371"/>
        <v>41829.325497685182</v>
      </c>
      <c r="T3950" s="10">
        <f t="shared" si="372"/>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7"/>
        <v>0.15770000000000001</v>
      </c>
      <c r="P3951" s="6">
        <f t="shared" si="368"/>
        <v>49.28125</v>
      </c>
      <c r="Q3951" t="str">
        <f t="shared" si="369"/>
        <v>theater</v>
      </c>
      <c r="R3951" t="str">
        <f t="shared" si="370"/>
        <v>plays</v>
      </c>
      <c r="S3951" s="10">
        <f t="shared" si="371"/>
        <v>42016.120613425926</v>
      </c>
      <c r="T3951" s="10">
        <f t="shared" si="372"/>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7"/>
        <v>6.2500000000000003E-3</v>
      </c>
      <c r="P3952" s="6">
        <f t="shared" si="368"/>
        <v>25</v>
      </c>
      <c r="Q3952" t="str">
        <f t="shared" si="369"/>
        <v>theater</v>
      </c>
      <c r="R3952" t="str">
        <f t="shared" si="370"/>
        <v>plays</v>
      </c>
      <c r="S3952" s="10">
        <f t="shared" si="371"/>
        <v>42439.702314814815</v>
      </c>
      <c r="T3952" s="10">
        <f t="shared" si="372"/>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7"/>
        <v>5.0000000000000004E-6</v>
      </c>
      <c r="P3953" s="6">
        <f t="shared" si="368"/>
        <v>1</v>
      </c>
      <c r="Q3953" t="str">
        <f t="shared" si="369"/>
        <v>theater</v>
      </c>
      <c r="R3953" t="str">
        <f t="shared" si="370"/>
        <v>plays</v>
      </c>
      <c r="S3953" s="10">
        <f t="shared" si="371"/>
        <v>42433.825717592597</v>
      </c>
      <c r="T3953" s="10">
        <f t="shared" si="372"/>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7"/>
        <v>9.6153846153846159E-4</v>
      </c>
      <c r="P3954" s="6">
        <f t="shared" si="368"/>
        <v>25</v>
      </c>
      <c r="Q3954" t="str">
        <f t="shared" si="369"/>
        <v>theater</v>
      </c>
      <c r="R3954" t="str">
        <f t="shared" si="370"/>
        <v>plays</v>
      </c>
      <c r="S3954" s="10">
        <f t="shared" si="371"/>
        <v>42243.790393518517</v>
      </c>
      <c r="T3954" s="10">
        <f t="shared" si="372"/>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7"/>
        <v>0</v>
      </c>
      <c r="P3955" s="6">
        <f t="shared" si="368"/>
        <v>0</v>
      </c>
      <c r="Q3955" t="str">
        <f t="shared" si="369"/>
        <v>theater</v>
      </c>
      <c r="R3955" t="str">
        <f t="shared" si="370"/>
        <v>plays</v>
      </c>
      <c r="S3955" s="10">
        <f t="shared" si="371"/>
        <v>42550.048449074078</v>
      </c>
      <c r="T3955" s="10">
        <f t="shared" si="372"/>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7"/>
        <v>0</v>
      </c>
      <c r="P3956" s="6">
        <f t="shared" si="368"/>
        <v>0</v>
      </c>
      <c r="Q3956" t="str">
        <f t="shared" si="369"/>
        <v>theater</v>
      </c>
      <c r="R3956" t="str">
        <f t="shared" si="370"/>
        <v>plays</v>
      </c>
      <c r="S3956" s="10">
        <f t="shared" si="371"/>
        <v>41774.651203703703</v>
      </c>
      <c r="T3956" s="10">
        <f t="shared" si="372"/>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7"/>
        <v>0.24285714285714285</v>
      </c>
      <c r="P3957" s="6">
        <f t="shared" si="368"/>
        <v>53.125</v>
      </c>
      <c r="Q3957" t="str">
        <f t="shared" si="369"/>
        <v>theater</v>
      </c>
      <c r="R3957" t="str">
        <f t="shared" si="370"/>
        <v>plays</v>
      </c>
      <c r="S3957" s="10">
        <f t="shared" si="371"/>
        <v>42306.848854166667</v>
      </c>
      <c r="T3957" s="10">
        <f t="shared" si="372"/>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7"/>
        <v>0</v>
      </c>
      <c r="P3958" s="6">
        <f t="shared" si="368"/>
        <v>0</v>
      </c>
      <c r="Q3958" t="str">
        <f t="shared" si="369"/>
        <v>theater</v>
      </c>
      <c r="R3958" t="str">
        <f t="shared" si="370"/>
        <v>plays</v>
      </c>
      <c r="S3958" s="10">
        <f t="shared" si="371"/>
        <v>42457.932025462964</v>
      </c>
      <c r="T3958" s="10">
        <f t="shared" si="372"/>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7"/>
        <v>2.5000000000000001E-4</v>
      </c>
      <c r="P3959" s="6">
        <f t="shared" si="368"/>
        <v>7</v>
      </c>
      <c r="Q3959" t="str">
        <f t="shared" si="369"/>
        <v>theater</v>
      </c>
      <c r="R3959" t="str">
        <f t="shared" si="370"/>
        <v>plays</v>
      </c>
      <c r="S3959" s="10">
        <f t="shared" si="371"/>
        <v>42513.976319444439</v>
      </c>
      <c r="T3959" s="10">
        <f t="shared" si="372"/>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7"/>
        <v>0.32050000000000001</v>
      </c>
      <c r="P3960" s="6">
        <f t="shared" si="368"/>
        <v>40.0625</v>
      </c>
      <c r="Q3960" t="str">
        <f t="shared" si="369"/>
        <v>theater</v>
      </c>
      <c r="R3960" t="str">
        <f t="shared" si="370"/>
        <v>plays</v>
      </c>
      <c r="S3960" s="10">
        <f t="shared" si="371"/>
        <v>41816.950370370374</v>
      </c>
      <c r="T3960" s="10">
        <f t="shared" si="372"/>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7"/>
        <v>0.24333333333333335</v>
      </c>
      <c r="P3961" s="6">
        <f t="shared" si="368"/>
        <v>24.333333333333332</v>
      </c>
      <c r="Q3961" t="str">
        <f t="shared" si="369"/>
        <v>theater</v>
      </c>
      <c r="R3961" t="str">
        <f t="shared" si="370"/>
        <v>plays</v>
      </c>
      <c r="S3961" s="10">
        <f t="shared" si="371"/>
        <v>41880.788842592592</v>
      </c>
      <c r="T3961" s="10">
        <f t="shared" si="372"/>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7"/>
        <v>1.4999999999999999E-2</v>
      </c>
      <c r="P3962" s="6">
        <f t="shared" si="368"/>
        <v>11.25</v>
      </c>
      <c r="Q3962" t="str">
        <f t="shared" si="369"/>
        <v>theater</v>
      </c>
      <c r="R3962" t="str">
        <f t="shared" si="370"/>
        <v>plays</v>
      </c>
      <c r="S3962" s="10">
        <f t="shared" si="371"/>
        <v>42342.845555555556</v>
      </c>
      <c r="T3962" s="10">
        <f t="shared" si="372"/>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7"/>
        <v>4.1999999999999997E-3</v>
      </c>
      <c r="P3963" s="6">
        <f t="shared" si="368"/>
        <v>10.5</v>
      </c>
      <c r="Q3963" t="str">
        <f t="shared" si="369"/>
        <v>theater</v>
      </c>
      <c r="R3963" t="str">
        <f t="shared" si="370"/>
        <v>plays</v>
      </c>
      <c r="S3963" s="10">
        <f t="shared" si="371"/>
        <v>41745.891319444447</v>
      </c>
      <c r="T3963" s="10">
        <f t="shared" si="372"/>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7"/>
        <v>3.214285714285714E-2</v>
      </c>
      <c r="P3964" s="6">
        <f t="shared" si="368"/>
        <v>15</v>
      </c>
      <c r="Q3964" t="str">
        <f t="shared" si="369"/>
        <v>theater</v>
      </c>
      <c r="R3964" t="str">
        <f t="shared" si="370"/>
        <v>plays</v>
      </c>
      <c r="S3964" s="10">
        <f t="shared" si="371"/>
        <v>42311.621458333335</v>
      </c>
      <c r="T3964" s="10">
        <f t="shared" si="372"/>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7"/>
        <v>0</v>
      </c>
      <c r="P3965" s="6">
        <f t="shared" si="368"/>
        <v>0</v>
      </c>
      <c r="Q3965" t="str">
        <f t="shared" si="369"/>
        <v>theater</v>
      </c>
      <c r="R3965" t="str">
        <f t="shared" si="370"/>
        <v>plays</v>
      </c>
      <c r="S3965" s="10">
        <f t="shared" si="371"/>
        <v>42296.154131944444</v>
      </c>
      <c r="T3965" s="10">
        <f t="shared" si="372"/>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7"/>
        <v>6.3E-2</v>
      </c>
      <c r="P3966" s="6">
        <f t="shared" si="368"/>
        <v>42</v>
      </c>
      <c r="Q3966" t="str">
        <f t="shared" si="369"/>
        <v>theater</v>
      </c>
      <c r="R3966" t="str">
        <f t="shared" si="370"/>
        <v>plays</v>
      </c>
      <c r="S3966" s="10">
        <f t="shared" si="371"/>
        <v>42053.722060185188</v>
      </c>
      <c r="T3966" s="10">
        <f t="shared" si="372"/>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7"/>
        <v>0.14249999999999999</v>
      </c>
      <c r="P3967" s="6">
        <f t="shared" si="368"/>
        <v>71.25</v>
      </c>
      <c r="Q3967" t="str">
        <f t="shared" si="369"/>
        <v>theater</v>
      </c>
      <c r="R3967" t="str">
        <f t="shared" si="370"/>
        <v>plays</v>
      </c>
      <c r="S3967" s="10">
        <f t="shared" si="371"/>
        <v>42414.235879629632</v>
      </c>
      <c r="T3967" s="10">
        <f t="shared" si="372"/>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7"/>
        <v>6.0000000000000001E-3</v>
      </c>
      <c r="P3968" s="6">
        <f t="shared" si="368"/>
        <v>22.5</v>
      </c>
      <c r="Q3968" t="str">
        <f t="shared" si="369"/>
        <v>theater</v>
      </c>
      <c r="R3968" t="str">
        <f t="shared" si="370"/>
        <v>plays</v>
      </c>
      <c r="S3968" s="10">
        <f t="shared" si="371"/>
        <v>41801.711550925924</v>
      </c>
      <c r="T3968" s="10">
        <f t="shared" si="372"/>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7"/>
        <v>0.2411764705882353</v>
      </c>
      <c r="P3969" s="6">
        <f t="shared" si="368"/>
        <v>41</v>
      </c>
      <c r="Q3969" t="str">
        <f t="shared" si="369"/>
        <v>theater</v>
      </c>
      <c r="R3969" t="str">
        <f t="shared" si="370"/>
        <v>plays</v>
      </c>
      <c r="S3969" s="10">
        <f t="shared" si="371"/>
        <v>42770.290590277778</v>
      </c>
      <c r="T3969" s="10">
        <f t="shared" si="372"/>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7"/>
        <v>0.10539999999999999</v>
      </c>
      <c r="P3970" s="6">
        <f t="shared" si="368"/>
        <v>47.909090909090907</v>
      </c>
      <c r="Q3970" t="str">
        <f t="shared" si="369"/>
        <v>theater</v>
      </c>
      <c r="R3970" t="str">
        <f t="shared" si="370"/>
        <v>plays</v>
      </c>
      <c r="S3970" s="10">
        <f t="shared" si="371"/>
        <v>42452.815659722226</v>
      </c>
      <c r="T3970" s="10">
        <f t="shared" si="372"/>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3">E3971/D3971</f>
        <v>7.4690265486725665E-2</v>
      </c>
      <c r="P3971" s="6">
        <f t="shared" ref="P3971:P4034" si="374">IFERROR(E3971/L3971,0)</f>
        <v>35.166666666666664</v>
      </c>
      <c r="Q3971" t="str">
        <f t="shared" ref="Q3971:Q4034" si="375">LEFT(N3971,SEARCH("/",N3971)-1)</f>
        <v>theater</v>
      </c>
      <c r="R3971" t="str">
        <f t="shared" ref="R3971:R4034" si="376">RIGHT(N3971,LEN(N3971)-SEARCH("/",N3971))</f>
        <v>plays</v>
      </c>
      <c r="S3971" s="10">
        <f t="shared" ref="S3971:S4034" si="377">(((J3971/60)/60)/24+DATE(1970,1,1))</f>
        <v>42601.854699074072</v>
      </c>
      <c r="T3971" s="10">
        <f t="shared" ref="T3971:T4034" si="378">(((I3971/60)/60)/24+DATE(1970,1,1))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3"/>
        <v>7.3333333333333334E-4</v>
      </c>
      <c r="P3972" s="6">
        <f t="shared" si="374"/>
        <v>5.5</v>
      </c>
      <c r="Q3972" t="str">
        <f t="shared" si="375"/>
        <v>theater</v>
      </c>
      <c r="R3972" t="str">
        <f t="shared" si="376"/>
        <v>plays</v>
      </c>
      <c r="S3972" s="10">
        <f t="shared" si="377"/>
        <v>42447.863553240735</v>
      </c>
      <c r="T3972" s="10">
        <f t="shared" si="378"/>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3"/>
        <v>9.7142857142857135E-3</v>
      </c>
      <c r="P3973" s="6">
        <f t="shared" si="374"/>
        <v>22.666666666666668</v>
      </c>
      <c r="Q3973" t="str">
        <f t="shared" si="375"/>
        <v>theater</v>
      </c>
      <c r="R3973" t="str">
        <f t="shared" si="376"/>
        <v>plays</v>
      </c>
      <c r="S3973" s="10">
        <f t="shared" si="377"/>
        <v>41811.536180555559</v>
      </c>
      <c r="T3973" s="10">
        <f t="shared" si="378"/>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3"/>
        <v>0.21099999999999999</v>
      </c>
      <c r="P3974" s="6">
        <f t="shared" si="374"/>
        <v>26.375</v>
      </c>
      <c r="Q3974" t="str">
        <f t="shared" si="375"/>
        <v>theater</v>
      </c>
      <c r="R3974" t="str">
        <f t="shared" si="376"/>
        <v>plays</v>
      </c>
      <c r="S3974" s="10">
        <f t="shared" si="377"/>
        <v>41981.067523148144</v>
      </c>
      <c r="T3974" s="10">
        <f t="shared" si="378"/>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3"/>
        <v>0.78100000000000003</v>
      </c>
      <c r="P3975" s="6">
        <f t="shared" si="374"/>
        <v>105.54054054054055</v>
      </c>
      <c r="Q3975" t="str">
        <f t="shared" si="375"/>
        <v>theater</v>
      </c>
      <c r="R3975" t="str">
        <f t="shared" si="376"/>
        <v>plays</v>
      </c>
      <c r="S3975" s="10">
        <f t="shared" si="377"/>
        <v>42469.68414351852</v>
      </c>
      <c r="T3975" s="10">
        <f t="shared" si="378"/>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3"/>
        <v>0.32</v>
      </c>
      <c r="P3976" s="6">
        <f t="shared" si="374"/>
        <v>29.09090909090909</v>
      </c>
      <c r="Q3976" t="str">
        <f t="shared" si="375"/>
        <v>theater</v>
      </c>
      <c r="R3976" t="str">
        <f t="shared" si="376"/>
        <v>plays</v>
      </c>
      <c r="S3976" s="10">
        <f t="shared" si="377"/>
        <v>42493.546851851846</v>
      </c>
      <c r="T3976" s="10">
        <f t="shared" si="378"/>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3"/>
        <v>0</v>
      </c>
      <c r="P3977" s="6">
        <f t="shared" si="374"/>
        <v>0</v>
      </c>
      <c r="Q3977" t="str">
        <f t="shared" si="375"/>
        <v>theater</v>
      </c>
      <c r="R3977" t="str">
        <f t="shared" si="376"/>
        <v>plays</v>
      </c>
      <c r="S3977" s="10">
        <f t="shared" si="377"/>
        <v>42534.866875</v>
      </c>
      <c r="T3977" s="10">
        <f t="shared" si="378"/>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3"/>
        <v>0.47692307692307695</v>
      </c>
      <c r="P3978" s="6">
        <f t="shared" si="374"/>
        <v>62</v>
      </c>
      <c r="Q3978" t="str">
        <f t="shared" si="375"/>
        <v>theater</v>
      </c>
      <c r="R3978" t="str">
        <f t="shared" si="376"/>
        <v>plays</v>
      </c>
      <c r="S3978" s="10">
        <f t="shared" si="377"/>
        <v>41830.858344907407</v>
      </c>
      <c r="T3978" s="10">
        <f t="shared" si="378"/>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3"/>
        <v>1.4500000000000001E-2</v>
      </c>
      <c r="P3979" s="6">
        <f t="shared" si="374"/>
        <v>217.5</v>
      </c>
      <c r="Q3979" t="str">
        <f t="shared" si="375"/>
        <v>theater</v>
      </c>
      <c r="R3979" t="str">
        <f t="shared" si="376"/>
        <v>plays</v>
      </c>
      <c r="S3979" s="10">
        <f t="shared" si="377"/>
        <v>42543.788564814815</v>
      </c>
      <c r="T3979" s="10">
        <f t="shared" si="378"/>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3"/>
        <v>0.107</v>
      </c>
      <c r="P3980" s="6">
        <f t="shared" si="374"/>
        <v>26.75</v>
      </c>
      <c r="Q3980" t="str">
        <f t="shared" si="375"/>
        <v>theater</v>
      </c>
      <c r="R3980" t="str">
        <f t="shared" si="376"/>
        <v>plays</v>
      </c>
      <c r="S3980" s="10">
        <f t="shared" si="377"/>
        <v>41975.642974537041</v>
      </c>
      <c r="T3980" s="10">
        <f t="shared" si="378"/>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3"/>
        <v>1.8333333333333333E-2</v>
      </c>
      <c r="P3981" s="6">
        <f t="shared" si="374"/>
        <v>18.333333333333332</v>
      </c>
      <c r="Q3981" t="str">
        <f t="shared" si="375"/>
        <v>theater</v>
      </c>
      <c r="R3981" t="str">
        <f t="shared" si="376"/>
        <v>plays</v>
      </c>
      <c r="S3981" s="10">
        <f t="shared" si="377"/>
        <v>42069.903437500005</v>
      </c>
      <c r="T3981" s="10">
        <f t="shared" si="378"/>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3"/>
        <v>0.18</v>
      </c>
      <c r="P3982" s="6">
        <f t="shared" si="374"/>
        <v>64.285714285714292</v>
      </c>
      <c r="Q3982" t="str">
        <f t="shared" si="375"/>
        <v>theater</v>
      </c>
      <c r="R3982" t="str">
        <f t="shared" si="376"/>
        <v>plays</v>
      </c>
      <c r="S3982" s="10">
        <f t="shared" si="377"/>
        <v>41795.598923611113</v>
      </c>
      <c r="T3982" s="10">
        <f t="shared" si="378"/>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3"/>
        <v>4.0833333333333333E-2</v>
      </c>
      <c r="P3983" s="6">
        <f t="shared" si="374"/>
        <v>175</v>
      </c>
      <c r="Q3983" t="str">
        <f t="shared" si="375"/>
        <v>theater</v>
      </c>
      <c r="R3983" t="str">
        <f t="shared" si="376"/>
        <v>plays</v>
      </c>
      <c r="S3983" s="10">
        <f t="shared" si="377"/>
        <v>42508.179965277777</v>
      </c>
      <c r="T3983" s="10">
        <f t="shared" si="378"/>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3"/>
        <v>0.2</v>
      </c>
      <c r="P3984" s="6">
        <f t="shared" si="374"/>
        <v>34</v>
      </c>
      <c r="Q3984" t="str">
        <f t="shared" si="375"/>
        <v>theater</v>
      </c>
      <c r="R3984" t="str">
        <f t="shared" si="376"/>
        <v>plays</v>
      </c>
      <c r="S3984" s="10">
        <f t="shared" si="377"/>
        <v>42132.809953703705</v>
      </c>
      <c r="T3984" s="10">
        <f t="shared" si="378"/>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3"/>
        <v>0.34802513464991025</v>
      </c>
      <c r="P3985" s="6">
        <f t="shared" si="374"/>
        <v>84.282608695652172</v>
      </c>
      <c r="Q3985" t="str">
        <f t="shared" si="375"/>
        <v>theater</v>
      </c>
      <c r="R3985" t="str">
        <f t="shared" si="376"/>
        <v>plays</v>
      </c>
      <c r="S3985" s="10">
        <f t="shared" si="377"/>
        <v>41747.86986111111</v>
      </c>
      <c r="T3985" s="10">
        <f t="shared" si="378"/>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3"/>
        <v>6.3333333333333339E-2</v>
      </c>
      <c r="P3986" s="6">
        <f t="shared" si="374"/>
        <v>9.5</v>
      </c>
      <c r="Q3986" t="str">
        <f t="shared" si="375"/>
        <v>theater</v>
      </c>
      <c r="R3986" t="str">
        <f t="shared" si="376"/>
        <v>plays</v>
      </c>
      <c r="S3986" s="10">
        <f t="shared" si="377"/>
        <v>41920.963472222218</v>
      </c>
      <c r="T3986" s="10">
        <f t="shared" si="378"/>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3"/>
        <v>0.32050000000000001</v>
      </c>
      <c r="P3987" s="6">
        <f t="shared" si="374"/>
        <v>33.736842105263158</v>
      </c>
      <c r="Q3987" t="str">
        <f t="shared" si="375"/>
        <v>theater</v>
      </c>
      <c r="R3987" t="str">
        <f t="shared" si="376"/>
        <v>plays</v>
      </c>
      <c r="S3987" s="10">
        <f t="shared" si="377"/>
        <v>42399.707407407404</v>
      </c>
      <c r="T3987" s="10">
        <f t="shared" si="378"/>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3"/>
        <v>9.7600000000000006E-2</v>
      </c>
      <c r="P3988" s="6">
        <f t="shared" si="374"/>
        <v>37.53846153846154</v>
      </c>
      <c r="Q3988" t="str">
        <f t="shared" si="375"/>
        <v>theater</v>
      </c>
      <c r="R3988" t="str">
        <f t="shared" si="376"/>
        <v>plays</v>
      </c>
      <c r="S3988" s="10">
        <f t="shared" si="377"/>
        <v>42467.548541666663</v>
      </c>
      <c r="T3988" s="10">
        <f t="shared" si="378"/>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3"/>
        <v>0.3775</v>
      </c>
      <c r="P3989" s="6">
        <f t="shared" si="374"/>
        <v>11.615384615384615</v>
      </c>
      <c r="Q3989" t="str">
        <f t="shared" si="375"/>
        <v>theater</v>
      </c>
      <c r="R3989" t="str">
        <f t="shared" si="376"/>
        <v>plays</v>
      </c>
      <c r="S3989" s="10">
        <f t="shared" si="377"/>
        <v>41765.92465277778</v>
      </c>
      <c r="T3989" s="10">
        <f t="shared" si="378"/>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3"/>
        <v>2.1333333333333333E-2</v>
      </c>
      <c r="P3990" s="6">
        <f t="shared" si="374"/>
        <v>8</v>
      </c>
      <c r="Q3990" t="str">
        <f t="shared" si="375"/>
        <v>theater</v>
      </c>
      <c r="R3990" t="str">
        <f t="shared" si="376"/>
        <v>plays</v>
      </c>
      <c r="S3990" s="10">
        <f t="shared" si="377"/>
        <v>42230.08116898148</v>
      </c>
      <c r="T3990" s="10">
        <f t="shared" si="378"/>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3"/>
        <v>0</v>
      </c>
      <c r="P3991" s="6">
        <f t="shared" si="374"/>
        <v>0</v>
      </c>
      <c r="Q3991" t="str">
        <f t="shared" si="375"/>
        <v>theater</v>
      </c>
      <c r="R3991" t="str">
        <f t="shared" si="376"/>
        <v>plays</v>
      </c>
      <c r="S3991" s="10">
        <f t="shared" si="377"/>
        <v>42286.749780092592</v>
      </c>
      <c r="T3991" s="10">
        <f t="shared" si="378"/>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3"/>
        <v>4.1818181818181817E-2</v>
      </c>
      <c r="P3992" s="6">
        <f t="shared" si="374"/>
        <v>23</v>
      </c>
      <c r="Q3992" t="str">
        <f t="shared" si="375"/>
        <v>theater</v>
      </c>
      <c r="R3992" t="str">
        <f t="shared" si="376"/>
        <v>plays</v>
      </c>
      <c r="S3992" s="10">
        <f t="shared" si="377"/>
        <v>42401.672372685185</v>
      </c>
      <c r="T3992" s="10">
        <f t="shared" si="378"/>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3"/>
        <v>0.2</v>
      </c>
      <c r="P3993" s="6">
        <f t="shared" si="374"/>
        <v>100</v>
      </c>
      <c r="Q3993" t="str">
        <f t="shared" si="375"/>
        <v>theater</v>
      </c>
      <c r="R3993" t="str">
        <f t="shared" si="376"/>
        <v>plays</v>
      </c>
      <c r="S3993" s="10">
        <f t="shared" si="377"/>
        <v>42125.644467592589</v>
      </c>
      <c r="T3993" s="10">
        <f t="shared" si="378"/>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3"/>
        <v>5.4100000000000002E-2</v>
      </c>
      <c r="P3994" s="6">
        <f t="shared" si="374"/>
        <v>60.111111111111114</v>
      </c>
      <c r="Q3994" t="str">
        <f t="shared" si="375"/>
        <v>theater</v>
      </c>
      <c r="R3994" t="str">
        <f t="shared" si="376"/>
        <v>plays</v>
      </c>
      <c r="S3994" s="10">
        <f t="shared" si="377"/>
        <v>42289.94049768518</v>
      </c>
      <c r="T3994" s="10">
        <f t="shared" si="378"/>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3"/>
        <v>6.0000000000000002E-5</v>
      </c>
      <c r="P3995" s="6">
        <f t="shared" si="374"/>
        <v>3</v>
      </c>
      <c r="Q3995" t="str">
        <f t="shared" si="375"/>
        <v>theater</v>
      </c>
      <c r="R3995" t="str">
        <f t="shared" si="376"/>
        <v>plays</v>
      </c>
      <c r="S3995" s="10">
        <f t="shared" si="377"/>
        <v>42107.864722222221</v>
      </c>
      <c r="T3995" s="10">
        <f t="shared" si="378"/>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3"/>
        <v>2.5000000000000001E-3</v>
      </c>
      <c r="P3996" s="6">
        <f t="shared" si="374"/>
        <v>5</v>
      </c>
      <c r="Q3996" t="str">
        <f t="shared" si="375"/>
        <v>theater</v>
      </c>
      <c r="R3996" t="str">
        <f t="shared" si="376"/>
        <v>plays</v>
      </c>
      <c r="S3996" s="10">
        <f t="shared" si="377"/>
        <v>41809.389930555553</v>
      </c>
      <c r="T3996" s="10">
        <f t="shared" si="378"/>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3"/>
        <v>0.35</v>
      </c>
      <c r="P3997" s="6">
        <f t="shared" si="374"/>
        <v>17.5</v>
      </c>
      <c r="Q3997" t="str">
        <f t="shared" si="375"/>
        <v>theater</v>
      </c>
      <c r="R3997" t="str">
        <f t="shared" si="376"/>
        <v>plays</v>
      </c>
      <c r="S3997" s="10">
        <f t="shared" si="377"/>
        <v>42019.683761574073</v>
      </c>
      <c r="T3997" s="10">
        <f t="shared" si="378"/>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3"/>
        <v>0.16566666666666666</v>
      </c>
      <c r="P3998" s="6">
        <f t="shared" si="374"/>
        <v>29.235294117647058</v>
      </c>
      <c r="Q3998" t="str">
        <f t="shared" si="375"/>
        <v>theater</v>
      </c>
      <c r="R3998" t="str">
        <f t="shared" si="376"/>
        <v>plays</v>
      </c>
      <c r="S3998" s="10">
        <f t="shared" si="377"/>
        <v>41950.26694444444</v>
      </c>
      <c r="T3998" s="10">
        <f t="shared" si="378"/>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3"/>
        <v>0</v>
      </c>
      <c r="P3999" s="6">
        <f t="shared" si="374"/>
        <v>0</v>
      </c>
      <c r="Q3999" t="str">
        <f t="shared" si="375"/>
        <v>theater</v>
      </c>
      <c r="R3999" t="str">
        <f t="shared" si="376"/>
        <v>plays</v>
      </c>
      <c r="S3999" s="10">
        <f t="shared" si="377"/>
        <v>42069.391446759255</v>
      </c>
      <c r="T3999" s="10">
        <f t="shared" si="378"/>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3"/>
        <v>0.57199999999999995</v>
      </c>
      <c r="P4000" s="6">
        <f t="shared" si="374"/>
        <v>59.583333333333336</v>
      </c>
      <c r="Q4000" t="str">
        <f t="shared" si="375"/>
        <v>theater</v>
      </c>
      <c r="R4000" t="str">
        <f t="shared" si="376"/>
        <v>plays</v>
      </c>
      <c r="S4000" s="10">
        <f t="shared" si="377"/>
        <v>42061.963263888887</v>
      </c>
      <c r="T4000" s="10">
        <f t="shared" si="378"/>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3"/>
        <v>0.16514285714285715</v>
      </c>
      <c r="P4001" s="6">
        <f t="shared" si="374"/>
        <v>82.571428571428569</v>
      </c>
      <c r="Q4001" t="str">
        <f t="shared" si="375"/>
        <v>theater</v>
      </c>
      <c r="R4001" t="str">
        <f t="shared" si="376"/>
        <v>plays</v>
      </c>
      <c r="S4001" s="10">
        <f t="shared" si="377"/>
        <v>41842.828680555554</v>
      </c>
      <c r="T4001" s="10">
        <f t="shared" si="378"/>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3"/>
        <v>1.25E-3</v>
      </c>
      <c r="P4002" s="6">
        <f t="shared" si="374"/>
        <v>10</v>
      </c>
      <c r="Q4002" t="str">
        <f t="shared" si="375"/>
        <v>theater</v>
      </c>
      <c r="R4002" t="str">
        <f t="shared" si="376"/>
        <v>plays</v>
      </c>
      <c r="S4002" s="10">
        <f t="shared" si="377"/>
        <v>42437.64534722222</v>
      </c>
      <c r="T4002" s="10">
        <f t="shared" si="378"/>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3"/>
        <v>0.3775</v>
      </c>
      <c r="P4003" s="6">
        <f t="shared" si="374"/>
        <v>32.357142857142854</v>
      </c>
      <c r="Q4003" t="str">
        <f t="shared" si="375"/>
        <v>theater</v>
      </c>
      <c r="R4003" t="str">
        <f t="shared" si="376"/>
        <v>plays</v>
      </c>
      <c r="S4003" s="10">
        <f t="shared" si="377"/>
        <v>42775.964212962965</v>
      </c>
      <c r="T4003" s="10">
        <f t="shared" si="378"/>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3"/>
        <v>1.84E-2</v>
      </c>
      <c r="P4004" s="6">
        <f t="shared" si="374"/>
        <v>5.75</v>
      </c>
      <c r="Q4004" t="str">
        <f t="shared" si="375"/>
        <v>theater</v>
      </c>
      <c r="R4004" t="str">
        <f t="shared" si="376"/>
        <v>plays</v>
      </c>
      <c r="S4004" s="10">
        <f t="shared" si="377"/>
        <v>41879.043530092589</v>
      </c>
      <c r="T4004" s="10">
        <f t="shared" si="378"/>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3"/>
        <v>0.10050000000000001</v>
      </c>
      <c r="P4005" s="6">
        <f t="shared" si="374"/>
        <v>100.5</v>
      </c>
      <c r="Q4005" t="str">
        <f t="shared" si="375"/>
        <v>theater</v>
      </c>
      <c r="R4005" t="str">
        <f t="shared" si="376"/>
        <v>plays</v>
      </c>
      <c r="S4005" s="10">
        <f t="shared" si="377"/>
        <v>42020.587349537032</v>
      </c>
      <c r="T4005" s="10">
        <f t="shared" si="378"/>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3"/>
        <v>2E-3</v>
      </c>
      <c r="P4006" s="6">
        <f t="shared" si="374"/>
        <v>1</v>
      </c>
      <c r="Q4006" t="str">
        <f t="shared" si="375"/>
        <v>theater</v>
      </c>
      <c r="R4006" t="str">
        <f t="shared" si="376"/>
        <v>plays</v>
      </c>
      <c r="S4006" s="10">
        <f t="shared" si="377"/>
        <v>41890.16269675926</v>
      </c>
      <c r="T4006" s="10">
        <f t="shared" si="378"/>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3"/>
        <v>1.3333333333333334E-2</v>
      </c>
      <c r="P4007" s="6">
        <f t="shared" si="374"/>
        <v>20</v>
      </c>
      <c r="Q4007" t="str">
        <f t="shared" si="375"/>
        <v>theater</v>
      </c>
      <c r="R4007" t="str">
        <f t="shared" si="376"/>
        <v>plays</v>
      </c>
      <c r="S4007" s="10">
        <f t="shared" si="377"/>
        <v>41872.807696759257</v>
      </c>
      <c r="T4007" s="10">
        <f t="shared" si="378"/>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3"/>
        <v>6.666666666666667E-5</v>
      </c>
      <c r="P4008" s="6">
        <f t="shared" si="374"/>
        <v>2</v>
      </c>
      <c r="Q4008" t="str">
        <f t="shared" si="375"/>
        <v>theater</v>
      </c>
      <c r="R4008" t="str">
        <f t="shared" si="376"/>
        <v>plays</v>
      </c>
      <c r="S4008" s="10">
        <f t="shared" si="377"/>
        <v>42391.772997685184</v>
      </c>
      <c r="T4008" s="10">
        <f t="shared" si="378"/>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3"/>
        <v>2.5000000000000001E-3</v>
      </c>
      <c r="P4009" s="6">
        <f t="shared" si="374"/>
        <v>5</v>
      </c>
      <c r="Q4009" t="str">
        <f t="shared" si="375"/>
        <v>theater</v>
      </c>
      <c r="R4009" t="str">
        <f t="shared" si="376"/>
        <v>plays</v>
      </c>
      <c r="S4009" s="10">
        <f t="shared" si="377"/>
        <v>41848.772928240738</v>
      </c>
      <c r="T4009" s="10">
        <f t="shared" si="378"/>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3"/>
        <v>0.06</v>
      </c>
      <c r="P4010" s="6">
        <f t="shared" si="374"/>
        <v>15</v>
      </c>
      <c r="Q4010" t="str">
        <f t="shared" si="375"/>
        <v>theater</v>
      </c>
      <c r="R4010" t="str">
        <f t="shared" si="376"/>
        <v>plays</v>
      </c>
      <c r="S4010" s="10">
        <f t="shared" si="377"/>
        <v>42177.964201388888</v>
      </c>
      <c r="T4010" s="10">
        <f t="shared" si="378"/>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3"/>
        <v>3.8860103626943004E-2</v>
      </c>
      <c r="P4011" s="6">
        <f t="shared" si="374"/>
        <v>25</v>
      </c>
      <c r="Q4011" t="str">
        <f t="shared" si="375"/>
        <v>theater</v>
      </c>
      <c r="R4011" t="str">
        <f t="shared" si="376"/>
        <v>plays</v>
      </c>
      <c r="S4011" s="10">
        <f t="shared" si="377"/>
        <v>41851.700925925928</v>
      </c>
      <c r="T4011" s="10">
        <f t="shared" si="378"/>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3"/>
        <v>0.24194444444444443</v>
      </c>
      <c r="P4012" s="6">
        <f t="shared" si="374"/>
        <v>45.842105263157897</v>
      </c>
      <c r="Q4012" t="str">
        <f t="shared" si="375"/>
        <v>theater</v>
      </c>
      <c r="R4012" t="str">
        <f t="shared" si="376"/>
        <v>plays</v>
      </c>
      <c r="S4012" s="10">
        <f t="shared" si="377"/>
        <v>41921.770439814813</v>
      </c>
      <c r="T4012" s="10">
        <f t="shared" si="378"/>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3"/>
        <v>7.5999999999999998E-2</v>
      </c>
      <c r="P4013" s="6">
        <f t="shared" si="374"/>
        <v>4.75</v>
      </c>
      <c r="Q4013" t="str">
        <f t="shared" si="375"/>
        <v>theater</v>
      </c>
      <c r="R4013" t="str">
        <f t="shared" si="376"/>
        <v>plays</v>
      </c>
      <c r="S4013" s="10">
        <f t="shared" si="377"/>
        <v>42002.54488425926</v>
      </c>
      <c r="T4013" s="10">
        <f t="shared" si="378"/>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3"/>
        <v>0</v>
      </c>
      <c r="P4014" s="6">
        <f t="shared" si="374"/>
        <v>0</v>
      </c>
      <c r="Q4014" t="str">
        <f t="shared" si="375"/>
        <v>theater</v>
      </c>
      <c r="R4014" t="str">
        <f t="shared" si="376"/>
        <v>plays</v>
      </c>
      <c r="S4014" s="10">
        <f t="shared" si="377"/>
        <v>42096.544548611113</v>
      </c>
      <c r="T4014" s="10">
        <f t="shared" si="378"/>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3"/>
        <v>1.2999999999999999E-2</v>
      </c>
      <c r="P4015" s="6">
        <f t="shared" si="374"/>
        <v>13</v>
      </c>
      <c r="Q4015" t="str">
        <f t="shared" si="375"/>
        <v>theater</v>
      </c>
      <c r="R4015" t="str">
        <f t="shared" si="376"/>
        <v>plays</v>
      </c>
      <c r="S4015" s="10">
        <f t="shared" si="377"/>
        <v>42021.301192129627</v>
      </c>
      <c r="T4015" s="10">
        <f t="shared" si="378"/>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3"/>
        <v>0</v>
      </c>
      <c r="P4016" s="6">
        <f t="shared" si="374"/>
        <v>0</v>
      </c>
      <c r="Q4016" t="str">
        <f t="shared" si="375"/>
        <v>theater</v>
      </c>
      <c r="R4016" t="str">
        <f t="shared" si="376"/>
        <v>plays</v>
      </c>
      <c r="S4016" s="10">
        <f t="shared" si="377"/>
        <v>42419.246168981481</v>
      </c>
      <c r="T4016" s="10">
        <f t="shared" si="378"/>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3"/>
        <v>1.4285714285714287E-4</v>
      </c>
      <c r="P4017" s="6">
        <f t="shared" si="374"/>
        <v>1</v>
      </c>
      <c r="Q4017" t="str">
        <f t="shared" si="375"/>
        <v>theater</v>
      </c>
      <c r="R4017" t="str">
        <f t="shared" si="376"/>
        <v>plays</v>
      </c>
      <c r="S4017" s="10">
        <f t="shared" si="377"/>
        <v>42174.780821759254</v>
      </c>
      <c r="T4017" s="10">
        <f t="shared" si="378"/>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3"/>
        <v>0.14000000000000001</v>
      </c>
      <c r="P4018" s="6">
        <f t="shared" si="374"/>
        <v>10</v>
      </c>
      <c r="Q4018" t="str">
        <f t="shared" si="375"/>
        <v>theater</v>
      </c>
      <c r="R4018" t="str">
        <f t="shared" si="376"/>
        <v>plays</v>
      </c>
      <c r="S4018" s="10">
        <f t="shared" si="377"/>
        <v>41869.872685185182</v>
      </c>
      <c r="T4018" s="10">
        <f t="shared" si="378"/>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3"/>
        <v>1.0500000000000001E-2</v>
      </c>
      <c r="P4019" s="6">
        <f t="shared" si="374"/>
        <v>52.5</v>
      </c>
      <c r="Q4019" t="str">
        <f t="shared" si="375"/>
        <v>theater</v>
      </c>
      <c r="R4019" t="str">
        <f t="shared" si="376"/>
        <v>plays</v>
      </c>
      <c r="S4019" s="10">
        <f t="shared" si="377"/>
        <v>41856.672152777777</v>
      </c>
      <c r="T4019" s="10">
        <f t="shared" si="378"/>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3"/>
        <v>8.666666666666667E-2</v>
      </c>
      <c r="P4020" s="6">
        <f t="shared" si="374"/>
        <v>32.5</v>
      </c>
      <c r="Q4020" t="str">
        <f t="shared" si="375"/>
        <v>theater</v>
      </c>
      <c r="R4020" t="str">
        <f t="shared" si="376"/>
        <v>plays</v>
      </c>
      <c r="S4020" s="10">
        <f t="shared" si="377"/>
        <v>42620.91097222222</v>
      </c>
      <c r="T4020" s="10">
        <f t="shared" si="378"/>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3"/>
        <v>8.2857142857142851E-3</v>
      </c>
      <c r="P4021" s="6">
        <f t="shared" si="374"/>
        <v>7.25</v>
      </c>
      <c r="Q4021" t="str">
        <f t="shared" si="375"/>
        <v>theater</v>
      </c>
      <c r="R4021" t="str">
        <f t="shared" si="376"/>
        <v>plays</v>
      </c>
      <c r="S4021" s="10">
        <f t="shared" si="377"/>
        <v>42417.675879629634</v>
      </c>
      <c r="T4021" s="10">
        <f t="shared" si="378"/>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3"/>
        <v>0.16666666666666666</v>
      </c>
      <c r="P4022" s="6">
        <f t="shared" si="374"/>
        <v>33.333333333333336</v>
      </c>
      <c r="Q4022" t="str">
        <f t="shared" si="375"/>
        <v>theater</v>
      </c>
      <c r="R4022" t="str">
        <f t="shared" si="376"/>
        <v>plays</v>
      </c>
      <c r="S4022" s="10">
        <f t="shared" si="377"/>
        <v>42057.190960648149</v>
      </c>
      <c r="T4022" s="10">
        <f t="shared" si="378"/>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3"/>
        <v>8.3333333333333332E-3</v>
      </c>
      <c r="P4023" s="6">
        <f t="shared" si="374"/>
        <v>62.5</v>
      </c>
      <c r="Q4023" t="str">
        <f t="shared" si="375"/>
        <v>theater</v>
      </c>
      <c r="R4023" t="str">
        <f t="shared" si="376"/>
        <v>plays</v>
      </c>
      <c r="S4023" s="10">
        <f t="shared" si="377"/>
        <v>41878.911550925928</v>
      </c>
      <c r="T4023" s="10">
        <f t="shared" si="378"/>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3"/>
        <v>0.69561111111111107</v>
      </c>
      <c r="P4024" s="6">
        <f t="shared" si="374"/>
        <v>63.558375634517766</v>
      </c>
      <c r="Q4024" t="str">
        <f t="shared" si="375"/>
        <v>theater</v>
      </c>
      <c r="R4024" t="str">
        <f t="shared" si="376"/>
        <v>plays</v>
      </c>
      <c r="S4024" s="10">
        <f t="shared" si="377"/>
        <v>41990.584108796291</v>
      </c>
      <c r="T4024" s="10">
        <f t="shared" si="378"/>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3"/>
        <v>0</v>
      </c>
      <c r="P4025" s="6">
        <f t="shared" si="374"/>
        <v>0</v>
      </c>
      <c r="Q4025" t="str">
        <f t="shared" si="375"/>
        <v>theater</v>
      </c>
      <c r="R4025" t="str">
        <f t="shared" si="376"/>
        <v>plays</v>
      </c>
      <c r="S4025" s="10">
        <f t="shared" si="377"/>
        <v>42408.999571759254</v>
      </c>
      <c r="T4025" s="10">
        <f t="shared" si="378"/>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3"/>
        <v>1.2500000000000001E-2</v>
      </c>
      <c r="P4026" s="6">
        <f t="shared" si="374"/>
        <v>10</v>
      </c>
      <c r="Q4026" t="str">
        <f t="shared" si="375"/>
        <v>theater</v>
      </c>
      <c r="R4026" t="str">
        <f t="shared" si="376"/>
        <v>plays</v>
      </c>
      <c r="S4026" s="10">
        <f t="shared" si="377"/>
        <v>42217.670104166667</v>
      </c>
      <c r="T4026" s="10">
        <f t="shared" si="378"/>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3"/>
        <v>0.05</v>
      </c>
      <c r="P4027" s="6">
        <f t="shared" si="374"/>
        <v>62.5</v>
      </c>
      <c r="Q4027" t="str">
        <f t="shared" si="375"/>
        <v>theater</v>
      </c>
      <c r="R4027" t="str">
        <f t="shared" si="376"/>
        <v>plays</v>
      </c>
      <c r="S4027" s="10">
        <f t="shared" si="377"/>
        <v>42151.237685185188</v>
      </c>
      <c r="T4027" s="10">
        <f t="shared" si="378"/>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3"/>
        <v>0</v>
      </c>
      <c r="P4028" s="6">
        <f t="shared" si="374"/>
        <v>0</v>
      </c>
      <c r="Q4028" t="str">
        <f t="shared" si="375"/>
        <v>theater</v>
      </c>
      <c r="R4028" t="str">
        <f t="shared" si="376"/>
        <v>plays</v>
      </c>
      <c r="S4028" s="10">
        <f t="shared" si="377"/>
        <v>42282.655543981484</v>
      </c>
      <c r="T4028" s="10">
        <f t="shared" si="378"/>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3"/>
        <v>7.166666666666667E-2</v>
      </c>
      <c r="P4029" s="6">
        <f t="shared" si="374"/>
        <v>30.714285714285715</v>
      </c>
      <c r="Q4029" t="str">
        <f t="shared" si="375"/>
        <v>theater</v>
      </c>
      <c r="R4029" t="str">
        <f t="shared" si="376"/>
        <v>plays</v>
      </c>
      <c r="S4029" s="10">
        <f t="shared" si="377"/>
        <v>42768.97084490741</v>
      </c>
      <c r="T4029" s="10">
        <f t="shared" si="378"/>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3"/>
        <v>0.28050000000000003</v>
      </c>
      <c r="P4030" s="6">
        <f t="shared" si="374"/>
        <v>51</v>
      </c>
      <c r="Q4030" t="str">
        <f t="shared" si="375"/>
        <v>theater</v>
      </c>
      <c r="R4030" t="str">
        <f t="shared" si="376"/>
        <v>plays</v>
      </c>
      <c r="S4030" s="10">
        <f t="shared" si="377"/>
        <v>41765.938657407409</v>
      </c>
      <c r="T4030" s="10">
        <f t="shared" si="378"/>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3"/>
        <v>0</v>
      </c>
      <c r="P4031" s="6">
        <f t="shared" si="374"/>
        <v>0</v>
      </c>
      <c r="Q4031" t="str">
        <f t="shared" si="375"/>
        <v>theater</v>
      </c>
      <c r="R4031" t="str">
        <f t="shared" si="376"/>
        <v>plays</v>
      </c>
      <c r="S4031" s="10">
        <f t="shared" si="377"/>
        <v>42322.025115740747</v>
      </c>
      <c r="T4031" s="10">
        <f t="shared" si="378"/>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3"/>
        <v>0.16</v>
      </c>
      <c r="P4032" s="6">
        <f t="shared" si="374"/>
        <v>66.666666666666671</v>
      </c>
      <c r="Q4032" t="str">
        <f t="shared" si="375"/>
        <v>theater</v>
      </c>
      <c r="R4032" t="str">
        <f t="shared" si="376"/>
        <v>plays</v>
      </c>
      <c r="S4032" s="10">
        <f t="shared" si="377"/>
        <v>42374.655081018514</v>
      </c>
      <c r="T4032" s="10">
        <f t="shared" si="378"/>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3"/>
        <v>0</v>
      </c>
      <c r="P4033" s="6">
        <f t="shared" si="374"/>
        <v>0</v>
      </c>
      <c r="Q4033" t="str">
        <f t="shared" si="375"/>
        <v>theater</v>
      </c>
      <c r="R4033" t="str">
        <f t="shared" si="376"/>
        <v>plays</v>
      </c>
      <c r="S4033" s="10">
        <f t="shared" si="377"/>
        <v>41941.585231481484</v>
      </c>
      <c r="T4033" s="10">
        <f t="shared" si="378"/>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3"/>
        <v>6.8287037037037035E-2</v>
      </c>
      <c r="P4034" s="6">
        <f t="shared" si="374"/>
        <v>59</v>
      </c>
      <c r="Q4034" t="str">
        <f t="shared" si="375"/>
        <v>theater</v>
      </c>
      <c r="R4034" t="str">
        <f t="shared" si="376"/>
        <v>plays</v>
      </c>
      <c r="S4034" s="10">
        <f t="shared" si="377"/>
        <v>42293.809212962966</v>
      </c>
      <c r="T4034" s="10">
        <f t="shared" si="378"/>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9">E4035/D4035</f>
        <v>0.25698702928870293</v>
      </c>
      <c r="P4035" s="6">
        <f t="shared" ref="P4035:P4098" si="380">IFERROR(E4035/L4035,0)</f>
        <v>65.340319148936175</v>
      </c>
      <c r="Q4035" t="str">
        <f t="shared" ref="Q4035:Q4098" si="381">LEFT(N4035,SEARCH("/",N4035)-1)</f>
        <v>theater</v>
      </c>
      <c r="R4035" t="str">
        <f t="shared" ref="R4035:R4098" si="382">RIGHT(N4035,LEN(N4035)-SEARCH("/",N4035))</f>
        <v>plays</v>
      </c>
      <c r="S4035" s="10">
        <f t="shared" ref="S4035:S4098" si="383">(((J4035/60)/60)/24+DATE(1970,1,1))</f>
        <v>42614.268796296295</v>
      </c>
      <c r="T4035" s="10">
        <f t="shared" ref="T4035:T4098" si="384">(((I4035/60)/60)/24+DATE(1970,1,1))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9"/>
        <v>1.4814814814814815E-2</v>
      </c>
      <c r="P4036" s="6">
        <f t="shared" si="380"/>
        <v>100</v>
      </c>
      <c r="Q4036" t="str">
        <f t="shared" si="381"/>
        <v>theater</v>
      </c>
      <c r="R4036" t="str">
        <f t="shared" si="382"/>
        <v>plays</v>
      </c>
      <c r="S4036" s="10">
        <f t="shared" si="383"/>
        <v>42067.947337962964</v>
      </c>
      <c r="T4036" s="10">
        <f t="shared" si="384"/>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9"/>
        <v>0.36849999999999999</v>
      </c>
      <c r="P4037" s="6">
        <f t="shared" si="380"/>
        <v>147.4</v>
      </c>
      <c r="Q4037" t="str">
        <f t="shared" si="381"/>
        <v>theater</v>
      </c>
      <c r="R4037" t="str">
        <f t="shared" si="382"/>
        <v>plays</v>
      </c>
      <c r="S4037" s="10">
        <f t="shared" si="383"/>
        <v>41903.882951388885</v>
      </c>
      <c r="T4037" s="10">
        <f t="shared" si="384"/>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9"/>
        <v>0.47049999999999997</v>
      </c>
      <c r="P4038" s="6">
        <f t="shared" si="380"/>
        <v>166.05882352941177</v>
      </c>
      <c r="Q4038" t="str">
        <f t="shared" si="381"/>
        <v>theater</v>
      </c>
      <c r="R4038" t="str">
        <f t="shared" si="382"/>
        <v>plays</v>
      </c>
      <c r="S4038" s="10">
        <f t="shared" si="383"/>
        <v>41804.937083333331</v>
      </c>
      <c r="T4038" s="10">
        <f t="shared" si="384"/>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9"/>
        <v>0.11428571428571428</v>
      </c>
      <c r="P4039" s="6">
        <f t="shared" si="380"/>
        <v>40</v>
      </c>
      <c r="Q4039" t="str">
        <f t="shared" si="381"/>
        <v>theater</v>
      </c>
      <c r="R4039" t="str">
        <f t="shared" si="382"/>
        <v>plays</v>
      </c>
      <c r="S4039" s="10">
        <f t="shared" si="383"/>
        <v>42497.070775462969</v>
      </c>
      <c r="T4039" s="10">
        <f t="shared" si="384"/>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9"/>
        <v>0.12039999999999999</v>
      </c>
      <c r="P4040" s="6">
        <f t="shared" si="380"/>
        <v>75.25</v>
      </c>
      <c r="Q4040" t="str">
        <f t="shared" si="381"/>
        <v>theater</v>
      </c>
      <c r="R4040" t="str">
        <f t="shared" si="382"/>
        <v>plays</v>
      </c>
      <c r="S4040" s="10">
        <f t="shared" si="383"/>
        <v>41869.798726851855</v>
      </c>
      <c r="T4040" s="10">
        <f t="shared" si="384"/>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9"/>
        <v>0.6</v>
      </c>
      <c r="P4041" s="6">
        <f t="shared" si="380"/>
        <v>60</v>
      </c>
      <c r="Q4041" t="str">
        <f t="shared" si="381"/>
        <v>theater</v>
      </c>
      <c r="R4041" t="str">
        <f t="shared" si="382"/>
        <v>plays</v>
      </c>
      <c r="S4041" s="10">
        <f t="shared" si="383"/>
        <v>42305.670914351853</v>
      </c>
      <c r="T4041" s="10">
        <f t="shared" si="384"/>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9"/>
        <v>0.3125</v>
      </c>
      <c r="P4042" s="6">
        <f t="shared" si="380"/>
        <v>1250</v>
      </c>
      <c r="Q4042" t="str">
        <f t="shared" si="381"/>
        <v>theater</v>
      </c>
      <c r="R4042" t="str">
        <f t="shared" si="382"/>
        <v>plays</v>
      </c>
      <c r="S4042" s="10">
        <f t="shared" si="383"/>
        <v>42144.231527777782</v>
      </c>
      <c r="T4042" s="10">
        <f t="shared" si="384"/>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9"/>
        <v>4.1999999999999997E-3</v>
      </c>
      <c r="P4043" s="6">
        <f t="shared" si="380"/>
        <v>10.5</v>
      </c>
      <c r="Q4043" t="str">
        <f t="shared" si="381"/>
        <v>theater</v>
      </c>
      <c r="R4043" t="str">
        <f t="shared" si="382"/>
        <v>plays</v>
      </c>
      <c r="S4043" s="10">
        <f t="shared" si="383"/>
        <v>42559.474004629628</v>
      </c>
      <c r="T4043" s="10">
        <f t="shared" si="384"/>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9"/>
        <v>2.0999999999999999E-3</v>
      </c>
      <c r="P4044" s="6">
        <f t="shared" si="380"/>
        <v>7</v>
      </c>
      <c r="Q4044" t="str">
        <f t="shared" si="381"/>
        <v>theater</v>
      </c>
      <c r="R4044" t="str">
        <f t="shared" si="382"/>
        <v>plays</v>
      </c>
      <c r="S4044" s="10">
        <f t="shared" si="383"/>
        <v>41995.084074074075</v>
      </c>
      <c r="T4044" s="10">
        <f t="shared" si="384"/>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9"/>
        <v>0</v>
      </c>
      <c r="P4045" s="6">
        <f t="shared" si="380"/>
        <v>0</v>
      </c>
      <c r="Q4045" t="str">
        <f t="shared" si="381"/>
        <v>theater</v>
      </c>
      <c r="R4045" t="str">
        <f t="shared" si="382"/>
        <v>plays</v>
      </c>
      <c r="S4045" s="10">
        <f t="shared" si="383"/>
        <v>41948.957465277781</v>
      </c>
      <c r="T4045" s="10">
        <f t="shared" si="384"/>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9"/>
        <v>0.375</v>
      </c>
      <c r="P4046" s="6">
        <f t="shared" si="380"/>
        <v>56.25</v>
      </c>
      <c r="Q4046" t="str">
        <f t="shared" si="381"/>
        <v>theater</v>
      </c>
      <c r="R4046" t="str">
        <f t="shared" si="382"/>
        <v>plays</v>
      </c>
      <c r="S4046" s="10">
        <f t="shared" si="383"/>
        <v>42074.219699074078</v>
      </c>
      <c r="T4046" s="10">
        <f t="shared" si="384"/>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9"/>
        <v>2.0000000000000001E-4</v>
      </c>
      <c r="P4047" s="6">
        <f t="shared" si="380"/>
        <v>1</v>
      </c>
      <c r="Q4047" t="str">
        <f t="shared" si="381"/>
        <v>theater</v>
      </c>
      <c r="R4047" t="str">
        <f t="shared" si="382"/>
        <v>plays</v>
      </c>
      <c r="S4047" s="10">
        <f t="shared" si="383"/>
        <v>41842.201261574075</v>
      </c>
      <c r="T4047" s="10">
        <f t="shared" si="384"/>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9"/>
        <v>8.2142857142857142E-2</v>
      </c>
      <c r="P4048" s="6">
        <f t="shared" si="380"/>
        <v>38.333333333333336</v>
      </c>
      <c r="Q4048" t="str">
        <f t="shared" si="381"/>
        <v>theater</v>
      </c>
      <c r="R4048" t="str">
        <f t="shared" si="382"/>
        <v>plays</v>
      </c>
      <c r="S4048" s="10">
        <f t="shared" si="383"/>
        <v>41904.650578703702</v>
      </c>
      <c r="T4048" s="10">
        <f t="shared" si="384"/>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9"/>
        <v>2.1999999999999999E-2</v>
      </c>
      <c r="P4049" s="6">
        <f t="shared" si="380"/>
        <v>27.5</v>
      </c>
      <c r="Q4049" t="str">
        <f t="shared" si="381"/>
        <v>theater</v>
      </c>
      <c r="R4049" t="str">
        <f t="shared" si="382"/>
        <v>plays</v>
      </c>
      <c r="S4049" s="10">
        <f t="shared" si="383"/>
        <v>41991.022488425922</v>
      </c>
      <c r="T4049" s="10">
        <f t="shared" si="384"/>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9"/>
        <v>0.17652941176470588</v>
      </c>
      <c r="P4050" s="6">
        <f t="shared" si="380"/>
        <v>32.978021978021978</v>
      </c>
      <c r="Q4050" t="str">
        <f t="shared" si="381"/>
        <v>theater</v>
      </c>
      <c r="R4050" t="str">
        <f t="shared" si="382"/>
        <v>plays</v>
      </c>
      <c r="S4050" s="10">
        <f t="shared" si="383"/>
        <v>42436.509108796294</v>
      </c>
      <c r="T4050" s="10">
        <f t="shared" si="384"/>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9"/>
        <v>8.0000000000000004E-4</v>
      </c>
      <c r="P4051" s="6">
        <f t="shared" si="380"/>
        <v>16</v>
      </c>
      <c r="Q4051" t="str">
        <f t="shared" si="381"/>
        <v>theater</v>
      </c>
      <c r="R4051" t="str">
        <f t="shared" si="382"/>
        <v>plays</v>
      </c>
      <c r="S4051" s="10">
        <f t="shared" si="383"/>
        <v>42169.958506944444</v>
      </c>
      <c r="T4051" s="10">
        <f t="shared" si="384"/>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9"/>
        <v>6.6666666666666664E-4</v>
      </c>
      <c r="P4052" s="6">
        <f t="shared" si="380"/>
        <v>1</v>
      </c>
      <c r="Q4052" t="str">
        <f t="shared" si="381"/>
        <v>theater</v>
      </c>
      <c r="R4052" t="str">
        <f t="shared" si="382"/>
        <v>plays</v>
      </c>
      <c r="S4052" s="10">
        <f t="shared" si="383"/>
        <v>41905.636469907404</v>
      </c>
      <c r="T4052" s="10">
        <f t="shared" si="384"/>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9"/>
        <v>0</v>
      </c>
      <c r="P4053" s="6">
        <f t="shared" si="380"/>
        <v>0</v>
      </c>
      <c r="Q4053" t="str">
        <f t="shared" si="381"/>
        <v>theater</v>
      </c>
      <c r="R4053" t="str">
        <f t="shared" si="382"/>
        <v>plays</v>
      </c>
      <c r="S4053" s="10">
        <f t="shared" si="383"/>
        <v>41761.810150462967</v>
      </c>
      <c r="T4053" s="10">
        <f t="shared" si="384"/>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9"/>
        <v>0.37533333333333335</v>
      </c>
      <c r="P4054" s="6">
        <f t="shared" si="380"/>
        <v>86.615384615384613</v>
      </c>
      <c r="Q4054" t="str">
        <f t="shared" si="381"/>
        <v>theater</v>
      </c>
      <c r="R4054" t="str">
        <f t="shared" si="382"/>
        <v>plays</v>
      </c>
      <c r="S4054" s="10">
        <f t="shared" si="383"/>
        <v>41865.878657407404</v>
      </c>
      <c r="T4054" s="10">
        <f t="shared" si="384"/>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9"/>
        <v>0.22</v>
      </c>
      <c r="P4055" s="6">
        <f t="shared" si="380"/>
        <v>55</v>
      </c>
      <c r="Q4055" t="str">
        <f t="shared" si="381"/>
        <v>theater</v>
      </c>
      <c r="R4055" t="str">
        <f t="shared" si="382"/>
        <v>plays</v>
      </c>
      <c r="S4055" s="10">
        <f t="shared" si="383"/>
        <v>41928.690138888887</v>
      </c>
      <c r="T4055" s="10">
        <f t="shared" si="384"/>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9"/>
        <v>0</v>
      </c>
      <c r="P4056" s="6">
        <f t="shared" si="380"/>
        <v>0</v>
      </c>
      <c r="Q4056" t="str">
        <f t="shared" si="381"/>
        <v>theater</v>
      </c>
      <c r="R4056" t="str">
        <f t="shared" si="382"/>
        <v>plays</v>
      </c>
      <c r="S4056" s="10">
        <f t="shared" si="383"/>
        <v>42613.841261574074</v>
      </c>
      <c r="T4056" s="10">
        <f t="shared" si="384"/>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9"/>
        <v>0.1762</v>
      </c>
      <c r="P4057" s="6">
        <f t="shared" si="380"/>
        <v>41.952380952380949</v>
      </c>
      <c r="Q4057" t="str">
        <f t="shared" si="381"/>
        <v>theater</v>
      </c>
      <c r="R4057" t="str">
        <f t="shared" si="382"/>
        <v>plays</v>
      </c>
      <c r="S4057" s="10">
        <f t="shared" si="383"/>
        <v>41779.648506944446</v>
      </c>
      <c r="T4057" s="10">
        <f t="shared" si="384"/>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9"/>
        <v>0.53</v>
      </c>
      <c r="P4058" s="6">
        <f t="shared" si="380"/>
        <v>88.333333333333329</v>
      </c>
      <c r="Q4058" t="str">
        <f t="shared" si="381"/>
        <v>theater</v>
      </c>
      <c r="R4058" t="str">
        <f t="shared" si="382"/>
        <v>plays</v>
      </c>
      <c r="S4058" s="10">
        <f t="shared" si="383"/>
        <v>42534.933321759265</v>
      </c>
      <c r="T4058" s="10">
        <f t="shared" si="384"/>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9"/>
        <v>0.22142857142857142</v>
      </c>
      <c r="P4059" s="6">
        <f t="shared" si="380"/>
        <v>129.16666666666666</v>
      </c>
      <c r="Q4059" t="str">
        <f t="shared" si="381"/>
        <v>theater</v>
      </c>
      <c r="R4059" t="str">
        <f t="shared" si="382"/>
        <v>plays</v>
      </c>
      <c r="S4059" s="10">
        <f t="shared" si="383"/>
        <v>42310.968518518523</v>
      </c>
      <c r="T4059" s="10">
        <f t="shared" si="384"/>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9"/>
        <v>2.5333333333333333E-2</v>
      </c>
      <c r="P4060" s="6">
        <f t="shared" si="380"/>
        <v>23.75</v>
      </c>
      <c r="Q4060" t="str">
        <f t="shared" si="381"/>
        <v>theater</v>
      </c>
      <c r="R4060" t="str">
        <f t="shared" si="382"/>
        <v>plays</v>
      </c>
      <c r="S4060" s="10">
        <f t="shared" si="383"/>
        <v>42446.060694444444</v>
      </c>
      <c r="T4060" s="10">
        <f t="shared" si="384"/>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9"/>
        <v>2.5000000000000001E-2</v>
      </c>
      <c r="P4061" s="6">
        <f t="shared" si="380"/>
        <v>35.714285714285715</v>
      </c>
      <c r="Q4061" t="str">
        <f t="shared" si="381"/>
        <v>theater</v>
      </c>
      <c r="R4061" t="str">
        <f t="shared" si="382"/>
        <v>plays</v>
      </c>
      <c r="S4061" s="10">
        <f t="shared" si="383"/>
        <v>41866.640648148146</v>
      </c>
      <c r="T4061" s="10">
        <f t="shared" si="384"/>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9"/>
        <v>2.8500000000000001E-2</v>
      </c>
      <c r="P4062" s="6">
        <f t="shared" si="380"/>
        <v>57</v>
      </c>
      <c r="Q4062" t="str">
        <f t="shared" si="381"/>
        <v>theater</v>
      </c>
      <c r="R4062" t="str">
        <f t="shared" si="382"/>
        <v>plays</v>
      </c>
      <c r="S4062" s="10">
        <f t="shared" si="383"/>
        <v>41779.695092592592</v>
      </c>
      <c r="T4062" s="10">
        <f t="shared" si="384"/>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9"/>
        <v>0</v>
      </c>
      <c r="P4063" s="6">
        <f t="shared" si="380"/>
        <v>0</v>
      </c>
      <c r="Q4063" t="str">
        <f t="shared" si="381"/>
        <v>theater</v>
      </c>
      <c r="R4063" t="str">
        <f t="shared" si="382"/>
        <v>plays</v>
      </c>
      <c r="S4063" s="10">
        <f t="shared" si="383"/>
        <v>42421.141469907408</v>
      </c>
      <c r="T4063" s="10">
        <f t="shared" si="384"/>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9"/>
        <v>2.4500000000000001E-2</v>
      </c>
      <c r="P4064" s="6">
        <f t="shared" si="380"/>
        <v>163.33333333333334</v>
      </c>
      <c r="Q4064" t="str">
        <f t="shared" si="381"/>
        <v>theater</v>
      </c>
      <c r="R4064" t="str">
        <f t="shared" si="382"/>
        <v>plays</v>
      </c>
      <c r="S4064" s="10">
        <f t="shared" si="383"/>
        <v>42523.739212962959</v>
      </c>
      <c r="T4064" s="10">
        <f t="shared" si="384"/>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9"/>
        <v>1.4210526315789474E-2</v>
      </c>
      <c r="P4065" s="6">
        <f t="shared" si="380"/>
        <v>15</v>
      </c>
      <c r="Q4065" t="str">
        <f t="shared" si="381"/>
        <v>theater</v>
      </c>
      <c r="R4065" t="str">
        <f t="shared" si="382"/>
        <v>plays</v>
      </c>
      <c r="S4065" s="10">
        <f t="shared" si="383"/>
        <v>41787.681527777779</v>
      </c>
      <c r="T4065" s="10">
        <f t="shared" si="384"/>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9"/>
        <v>0.1925</v>
      </c>
      <c r="P4066" s="6">
        <f t="shared" si="380"/>
        <v>64.166666666666671</v>
      </c>
      <c r="Q4066" t="str">
        <f t="shared" si="381"/>
        <v>theater</v>
      </c>
      <c r="R4066" t="str">
        <f t="shared" si="382"/>
        <v>plays</v>
      </c>
      <c r="S4066" s="10">
        <f t="shared" si="383"/>
        <v>42093.588263888887</v>
      </c>
      <c r="T4066" s="10">
        <f t="shared" si="384"/>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9"/>
        <v>6.7499999999999999E-3</v>
      </c>
      <c r="P4067" s="6">
        <f t="shared" si="380"/>
        <v>6.75</v>
      </c>
      <c r="Q4067" t="str">
        <f t="shared" si="381"/>
        <v>theater</v>
      </c>
      <c r="R4067" t="str">
        <f t="shared" si="382"/>
        <v>plays</v>
      </c>
      <c r="S4067" s="10">
        <f t="shared" si="383"/>
        <v>41833.951516203706</v>
      </c>
      <c r="T4067" s="10">
        <f t="shared" si="384"/>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9"/>
        <v>1.6666666666666668E-3</v>
      </c>
      <c r="P4068" s="6">
        <f t="shared" si="380"/>
        <v>25</v>
      </c>
      <c r="Q4068" t="str">
        <f t="shared" si="381"/>
        <v>theater</v>
      </c>
      <c r="R4068" t="str">
        <f t="shared" si="382"/>
        <v>plays</v>
      </c>
      <c r="S4068" s="10">
        <f t="shared" si="383"/>
        <v>42479.039212962962</v>
      </c>
      <c r="T4068" s="10">
        <f t="shared" si="384"/>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9"/>
        <v>0.60899999999999999</v>
      </c>
      <c r="P4069" s="6">
        <f t="shared" si="380"/>
        <v>179.11764705882354</v>
      </c>
      <c r="Q4069" t="str">
        <f t="shared" si="381"/>
        <v>theater</v>
      </c>
      <c r="R4069" t="str">
        <f t="shared" si="382"/>
        <v>plays</v>
      </c>
      <c r="S4069" s="10">
        <f t="shared" si="383"/>
        <v>42235.117476851854</v>
      </c>
      <c r="T4069" s="10">
        <f t="shared" si="384"/>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9"/>
        <v>0.01</v>
      </c>
      <c r="P4070" s="6">
        <f t="shared" si="380"/>
        <v>34.950000000000003</v>
      </c>
      <c r="Q4070" t="str">
        <f t="shared" si="381"/>
        <v>theater</v>
      </c>
      <c r="R4070" t="str">
        <f t="shared" si="382"/>
        <v>plays</v>
      </c>
      <c r="S4070" s="10">
        <f t="shared" si="383"/>
        <v>42718.963599537034</v>
      </c>
      <c r="T4070" s="10">
        <f t="shared" si="384"/>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9"/>
        <v>0.34399999999999997</v>
      </c>
      <c r="P4071" s="6">
        <f t="shared" si="380"/>
        <v>33.07692307692308</v>
      </c>
      <c r="Q4071" t="str">
        <f t="shared" si="381"/>
        <v>theater</v>
      </c>
      <c r="R4071" t="str">
        <f t="shared" si="382"/>
        <v>plays</v>
      </c>
      <c r="S4071" s="10">
        <f t="shared" si="383"/>
        <v>42022.661527777775</v>
      </c>
      <c r="T4071" s="10">
        <f t="shared" si="384"/>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9"/>
        <v>0.16500000000000001</v>
      </c>
      <c r="P4072" s="6">
        <f t="shared" si="380"/>
        <v>27.5</v>
      </c>
      <c r="Q4072" t="str">
        <f t="shared" si="381"/>
        <v>theater</v>
      </c>
      <c r="R4072" t="str">
        <f t="shared" si="382"/>
        <v>plays</v>
      </c>
      <c r="S4072" s="10">
        <f t="shared" si="383"/>
        <v>42031.666898148149</v>
      </c>
      <c r="T4072" s="10">
        <f t="shared" si="384"/>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9"/>
        <v>0</v>
      </c>
      <c r="P4073" s="6">
        <f t="shared" si="380"/>
        <v>0</v>
      </c>
      <c r="Q4073" t="str">
        <f t="shared" si="381"/>
        <v>theater</v>
      </c>
      <c r="R4073" t="str">
        <f t="shared" si="382"/>
        <v>plays</v>
      </c>
      <c r="S4073" s="10">
        <f t="shared" si="383"/>
        <v>42700.804756944446</v>
      </c>
      <c r="T4073" s="10">
        <f t="shared" si="384"/>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9"/>
        <v>4.0000000000000001E-3</v>
      </c>
      <c r="P4074" s="6">
        <f t="shared" si="380"/>
        <v>2</v>
      </c>
      <c r="Q4074" t="str">
        <f t="shared" si="381"/>
        <v>theater</v>
      </c>
      <c r="R4074" t="str">
        <f t="shared" si="382"/>
        <v>plays</v>
      </c>
      <c r="S4074" s="10">
        <f t="shared" si="383"/>
        <v>41812.77443287037</v>
      </c>
      <c r="T4074" s="10">
        <f t="shared" si="384"/>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9"/>
        <v>1.0571428571428572E-2</v>
      </c>
      <c r="P4075" s="6">
        <f t="shared" si="380"/>
        <v>18.5</v>
      </c>
      <c r="Q4075" t="str">
        <f t="shared" si="381"/>
        <v>theater</v>
      </c>
      <c r="R4075" t="str">
        <f t="shared" si="382"/>
        <v>plays</v>
      </c>
      <c r="S4075" s="10">
        <f t="shared" si="383"/>
        <v>42078.34520833334</v>
      </c>
      <c r="T4075" s="10">
        <f t="shared" si="384"/>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9"/>
        <v>0.26727272727272727</v>
      </c>
      <c r="P4076" s="6">
        <f t="shared" si="380"/>
        <v>35</v>
      </c>
      <c r="Q4076" t="str">
        <f t="shared" si="381"/>
        <v>theater</v>
      </c>
      <c r="R4076" t="str">
        <f t="shared" si="382"/>
        <v>plays</v>
      </c>
      <c r="S4076" s="10">
        <f t="shared" si="383"/>
        <v>42283.552951388891</v>
      </c>
      <c r="T4076" s="10">
        <f t="shared" si="384"/>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9"/>
        <v>0.28799999999999998</v>
      </c>
      <c r="P4077" s="6">
        <f t="shared" si="380"/>
        <v>44.307692307692307</v>
      </c>
      <c r="Q4077" t="str">
        <f t="shared" si="381"/>
        <v>theater</v>
      </c>
      <c r="R4077" t="str">
        <f t="shared" si="382"/>
        <v>plays</v>
      </c>
      <c r="S4077" s="10">
        <f t="shared" si="383"/>
        <v>41779.045937499999</v>
      </c>
      <c r="T4077" s="10">
        <f t="shared" si="384"/>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9"/>
        <v>0</v>
      </c>
      <c r="P4078" s="6">
        <f t="shared" si="380"/>
        <v>0</v>
      </c>
      <c r="Q4078" t="str">
        <f t="shared" si="381"/>
        <v>theater</v>
      </c>
      <c r="R4078" t="str">
        <f t="shared" si="382"/>
        <v>plays</v>
      </c>
      <c r="S4078" s="10">
        <f t="shared" si="383"/>
        <v>41905.795706018522</v>
      </c>
      <c r="T4078" s="10">
        <f t="shared" si="384"/>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9"/>
        <v>8.8999999999999996E-2</v>
      </c>
      <c r="P4079" s="6">
        <f t="shared" si="380"/>
        <v>222.5</v>
      </c>
      <c r="Q4079" t="str">
        <f t="shared" si="381"/>
        <v>theater</v>
      </c>
      <c r="R4079" t="str">
        <f t="shared" si="382"/>
        <v>plays</v>
      </c>
      <c r="S4079" s="10">
        <f t="shared" si="383"/>
        <v>42695.7105787037</v>
      </c>
      <c r="T4079" s="10">
        <f t="shared" si="384"/>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9"/>
        <v>0</v>
      </c>
      <c r="P4080" s="6">
        <f t="shared" si="380"/>
        <v>0</v>
      </c>
      <c r="Q4080" t="str">
        <f t="shared" si="381"/>
        <v>theater</v>
      </c>
      <c r="R4080" t="str">
        <f t="shared" si="382"/>
        <v>plays</v>
      </c>
      <c r="S4080" s="10">
        <f t="shared" si="383"/>
        <v>42732.787523148145</v>
      </c>
      <c r="T4080" s="10">
        <f t="shared" si="384"/>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9"/>
        <v>1.6666666666666668E-3</v>
      </c>
      <c r="P4081" s="6">
        <f t="shared" si="380"/>
        <v>5</v>
      </c>
      <c r="Q4081" t="str">
        <f t="shared" si="381"/>
        <v>theater</v>
      </c>
      <c r="R4081" t="str">
        <f t="shared" si="382"/>
        <v>plays</v>
      </c>
      <c r="S4081" s="10">
        <f t="shared" si="383"/>
        <v>42510.938900462963</v>
      </c>
      <c r="T4081" s="10">
        <f t="shared" si="384"/>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9"/>
        <v>0</v>
      </c>
      <c r="P4082" s="6">
        <f t="shared" si="380"/>
        <v>0</v>
      </c>
      <c r="Q4082" t="str">
        <f t="shared" si="381"/>
        <v>theater</v>
      </c>
      <c r="R4082" t="str">
        <f t="shared" si="382"/>
        <v>plays</v>
      </c>
      <c r="S4082" s="10">
        <f t="shared" si="383"/>
        <v>42511.698101851856</v>
      </c>
      <c r="T4082" s="10">
        <f t="shared" si="384"/>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9"/>
        <v>0.15737410071942445</v>
      </c>
      <c r="P4083" s="6">
        <f t="shared" si="380"/>
        <v>29.166666666666668</v>
      </c>
      <c r="Q4083" t="str">
        <f t="shared" si="381"/>
        <v>theater</v>
      </c>
      <c r="R4083" t="str">
        <f t="shared" si="382"/>
        <v>plays</v>
      </c>
      <c r="S4083" s="10">
        <f t="shared" si="383"/>
        <v>42041.581307870365</v>
      </c>
      <c r="T4083" s="10">
        <f t="shared" si="384"/>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9"/>
        <v>0.02</v>
      </c>
      <c r="P4084" s="6">
        <f t="shared" si="380"/>
        <v>1.5</v>
      </c>
      <c r="Q4084" t="str">
        <f t="shared" si="381"/>
        <v>theater</v>
      </c>
      <c r="R4084" t="str">
        <f t="shared" si="382"/>
        <v>plays</v>
      </c>
      <c r="S4084" s="10">
        <f t="shared" si="383"/>
        <v>42307.189270833333</v>
      </c>
      <c r="T4084" s="10">
        <f t="shared" si="384"/>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9"/>
        <v>0.21685714285714286</v>
      </c>
      <c r="P4085" s="6">
        <f t="shared" si="380"/>
        <v>126.5</v>
      </c>
      <c r="Q4085" t="str">
        <f t="shared" si="381"/>
        <v>theater</v>
      </c>
      <c r="R4085" t="str">
        <f t="shared" si="382"/>
        <v>plays</v>
      </c>
      <c r="S4085" s="10">
        <f t="shared" si="383"/>
        <v>42353.761759259258</v>
      </c>
      <c r="T4085" s="10">
        <f t="shared" si="384"/>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9"/>
        <v>3.3333333333333335E-3</v>
      </c>
      <c r="P4086" s="6">
        <f t="shared" si="380"/>
        <v>10</v>
      </c>
      <c r="Q4086" t="str">
        <f t="shared" si="381"/>
        <v>theater</v>
      </c>
      <c r="R4086" t="str">
        <f t="shared" si="382"/>
        <v>plays</v>
      </c>
      <c r="S4086" s="10">
        <f t="shared" si="383"/>
        <v>42622.436412037037</v>
      </c>
      <c r="T4086" s="10">
        <f t="shared" si="384"/>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9"/>
        <v>2.8571428571428571E-3</v>
      </c>
      <c r="P4087" s="6">
        <f t="shared" si="380"/>
        <v>10</v>
      </c>
      <c r="Q4087" t="str">
        <f t="shared" si="381"/>
        <v>theater</v>
      </c>
      <c r="R4087" t="str">
        <f t="shared" si="382"/>
        <v>plays</v>
      </c>
      <c r="S4087" s="10">
        <f t="shared" si="383"/>
        <v>42058.603877314818</v>
      </c>
      <c r="T4087" s="10">
        <f t="shared" si="384"/>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9"/>
        <v>4.7E-2</v>
      </c>
      <c r="P4088" s="6">
        <f t="shared" si="380"/>
        <v>9.4</v>
      </c>
      <c r="Q4088" t="str">
        <f t="shared" si="381"/>
        <v>theater</v>
      </c>
      <c r="R4088" t="str">
        <f t="shared" si="382"/>
        <v>plays</v>
      </c>
      <c r="S4088" s="10">
        <f t="shared" si="383"/>
        <v>42304.940960648149</v>
      </c>
      <c r="T4088" s="10">
        <f t="shared" si="384"/>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9"/>
        <v>0</v>
      </c>
      <c r="P4089" s="6">
        <f t="shared" si="380"/>
        <v>0</v>
      </c>
      <c r="Q4089" t="str">
        <f t="shared" si="381"/>
        <v>theater</v>
      </c>
      <c r="R4089" t="str">
        <f t="shared" si="382"/>
        <v>plays</v>
      </c>
      <c r="S4089" s="10">
        <f t="shared" si="383"/>
        <v>42538.742893518516</v>
      </c>
      <c r="T4089" s="10">
        <f t="shared" si="384"/>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9"/>
        <v>0.108</v>
      </c>
      <c r="P4090" s="6">
        <f t="shared" si="380"/>
        <v>72</v>
      </c>
      <c r="Q4090" t="str">
        <f t="shared" si="381"/>
        <v>theater</v>
      </c>
      <c r="R4090" t="str">
        <f t="shared" si="382"/>
        <v>plays</v>
      </c>
      <c r="S4090" s="10">
        <f t="shared" si="383"/>
        <v>41990.612546296295</v>
      </c>
      <c r="T4090" s="10">
        <f t="shared" si="384"/>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9"/>
        <v>4.8000000000000001E-2</v>
      </c>
      <c r="P4091" s="6">
        <f t="shared" si="380"/>
        <v>30</v>
      </c>
      <c r="Q4091" t="str">
        <f t="shared" si="381"/>
        <v>theater</v>
      </c>
      <c r="R4091" t="str">
        <f t="shared" si="382"/>
        <v>plays</v>
      </c>
      <c r="S4091" s="10">
        <f t="shared" si="383"/>
        <v>42122.732499999998</v>
      </c>
      <c r="T4091" s="10">
        <f t="shared" si="384"/>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9"/>
        <v>3.2000000000000001E-2</v>
      </c>
      <c r="P4092" s="6">
        <f t="shared" si="380"/>
        <v>10.666666666666666</v>
      </c>
      <c r="Q4092" t="str">
        <f t="shared" si="381"/>
        <v>theater</v>
      </c>
      <c r="R4092" t="str">
        <f t="shared" si="382"/>
        <v>plays</v>
      </c>
      <c r="S4092" s="10">
        <f t="shared" si="383"/>
        <v>42209.67288194444</v>
      </c>
      <c r="T4092" s="10">
        <f t="shared" si="384"/>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9"/>
        <v>0.1275</v>
      </c>
      <c r="P4093" s="6">
        <f t="shared" si="380"/>
        <v>25.5</v>
      </c>
      <c r="Q4093" t="str">
        <f t="shared" si="381"/>
        <v>theater</v>
      </c>
      <c r="R4093" t="str">
        <f t="shared" si="382"/>
        <v>plays</v>
      </c>
      <c r="S4093" s="10">
        <f t="shared" si="383"/>
        <v>41990.506377314814</v>
      </c>
      <c r="T4093" s="10">
        <f t="shared" si="384"/>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9"/>
        <v>1.8181818181818181E-4</v>
      </c>
      <c r="P4094" s="6">
        <f t="shared" si="380"/>
        <v>20</v>
      </c>
      <c r="Q4094" t="str">
        <f t="shared" si="381"/>
        <v>theater</v>
      </c>
      <c r="R4094" t="str">
        <f t="shared" si="382"/>
        <v>plays</v>
      </c>
      <c r="S4094" s="10">
        <f t="shared" si="383"/>
        <v>42039.194988425923</v>
      </c>
      <c r="T4094" s="10">
        <f t="shared" si="384"/>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9"/>
        <v>2.4E-2</v>
      </c>
      <c r="P4095" s="6">
        <f t="shared" si="380"/>
        <v>15</v>
      </c>
      <c r="Q4095" t="str">
        <f t="shared" si="381"/>
        <v>theater</v>
      </c>
      <c r="R4095" t="str">
        <f t="shared" si="382"/>
        <v>plays</v>
      </c>
      <c r="S4095" s="10">
        <f t="shared" si="383"/>
        <v>42178.815891203703</v>
      </c>
      <c r="T4095" s="10">
        <f t="shared" si="384"/>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9"/>
        <v>0.36499999999999999</v>
      </c>
      <c r="P4096" s="6">
        <f t="shared" si="380"/>
        <v>91.25</v>
      </c>
      <c r="Q4096" t="str">
        <f t="shared" si="381"/>
        <v>theater</v>
      </c>
      <c r="R4096" t="str">
        <f t="shared" si="382"/>
        <v>plays</v>
      </c>
      <c r="S4096" s="10">
        <f t="shared" si="383"/>
        <v>41890.086805555555</v>
      </c>
      <c r="T4096" s="10">
        <f t="shared" si="384"/>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9"/>
        <v>2.6666666666666668E-2</v>
      </c>
      <c r="P4097" s="6">
        <f t="shared" si="380"/>
        <v>800</v>
      </c>
      <c r="Q4097" t="str">
        <f t="shared" si="381"/>
        <v>theater</v>
      </c>
      <c r="R4097" t="str">
        <f t="shared" si="382"/>
        <v>plays</v>
      </c>
      <c r="S4097" s="10">
        <f t="shared" si="383"/>
        <v>42693.031828703708</v>
      </c>
      <c r="T4097" s="10">
        <f t="shared" si="384"/>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9"/>
        <v>0.11428571428571428</v>
      </c>
      <c r="P4098" s="6">
        <f t="shared" si="380"/>
        <v>80</v>
      </c>
      <c r="Q4098" t="str">
        <f t="shared" si="381"/>
        <v>theater</v>
      </c>
      <c r="R4098" t="str">
        <f t="shared" si="382"/>
        <v>plays</v>
      </c>
      <c r="S4098" s="10">
        <f t="shared" si="383"/>
        <v>42750.530312499999</v>
      </c>
      <c r="T4098" s="10">
        <f t="shared" si="384"/>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5">E4099/D4099</f>
        <v>0</v>
      </c>
      <c r="P4099" s="6">
        <f t="shared" ref="P4099:P4115" si="386">IFERROR(E4099/L4099,0)</f>
        <v>0</v>
      </c>
      <c r="Q4099" t="str">
        <f t="shared" ref="Q4099:Q4115" si="387">LEFT(N4099,SEARCH("/",N4099)-1)</f>
        <v>theater</v>
      </c>
      <c r="R4099" t="str">
        <f t="shared" ref="R4099:R4115" si="388">RIGHT(N4099,LEN(N4099)-SEARCH("/",N4099))</f>
        <v>plays</v>
      </c>
      <c r="S4099" s="10">
        <f t="shared" ref="S4099:S4115" si="389">(((J4099/60)/60)/24+DATE(1970,1,1))</f>
        <v>42344.824502314819</v>
      </c>
      <c r="T4099" s="10">
        <f t="shared" ref="T4099:T4115" si="390">(((I4099/60)/60)/24+DATE(1970,1,1))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5"/>
        <v>0</v>
      </c>
      <c r="P4100" s="6">
        <f t="shared" si="386"/>
        <v>0</v>
      </c>
      <c r="Q4100" t="str">
        <f t="shared" si="387"/>
        <v>theater</v>
      </c>
      <c r="R4100" t="str">
        <f t="shared" si="388"/>
        <v>plays</v>
      </c>
      <c r="S4100" s="10">
        <f t="shared" si="389"/>
        <v>42495.722187499996</v>
      </c>
      <c r="T4100" s="10">
        <f t="shared" si="390"/>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5"/>
        <v>1.1111111111111112E-2</v>
      </c>
      <c r="P4101" s="6">
        <f t="shared" si="386"/>
        <v>50</v>
      </c>
      <c r="Q4101" t="str">
        <f t="shared" si="387"/>
        <v>theater</v>
      </c>
      <c r="R4101" t="str">
        <f t="shared" si="388"/>
        <v>plays</v>
      </c>
      <c r="S4101" s="10">
        <f t="shared" si="389"/>
        <v>42570.850381944445</v>
      </c>
      <c r="T4101" s="10">
        <f t="shared" si="390"/>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5"/>
        <v>0</v>
      </c>
      <c r="P4102" s="6">
        <f t="shared" si="386"/>
        <v>0</v>
      </c>
      <c r="Q4102" t="str">
        <f t="shared" si="387"/>
        <v>theater</v>
      </c>
      <c r="R4102" t="str">
        <f t="shared" si="388"/>
        <v>plays</v>
      </c>
      <c r="S4102" s="10">
        <f t="shared" si="389"/>
        <v>41927.124884259261</v>
      </c>
      <c r="T4102" s="10">
        <f t="shared" si="390"/>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5"/>
        <v>0</v>
      </c>
      <c r="P4103" s="6">
        <f t="shared" si="386"/>
        <v>0</v>
      </c>
      <c r="Q4103" t="str">
        <f t="shared" si="387"/>
        <v>theater</v>
      </c>
      <c r="R4103" t="str">
        <f t="shared" si="388"/>
        <v>plays</v>
      </c>
      <c r="S4103" s="10">
        <f t="shared" si="389"/>
        <v>42730.903726851851</v>
      </c>
      <c r="T4103" s="10">
        <f t="shared" si="390"/>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5"/>
        <v>0.27400000000000002</v>
      </c>
      <c r="P4104" s="6">
        <f t="shared" si="386"/>
        <v>22.833333333333332</v>
      </c>
      <c r="Q4104" t="str">
        <f t="shared" si="387"/>
        <v>theater</v>
      </c>
      <c r="R4104" t="str">
        <f t="shared" si="388"/>
        <v>plays</v>
      </c>
      <c r="S4104" s="10">
        <f t="shared" si="389"/>
        <v>42475.848067129627</v>
      </c>
      <c r="T4104" s="10">
        <f t="shared" si="390"/>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5"/>
        <v>0.1</v>
      </c>
      <c r="P4105" s="6">
        <f t="shared" si="386"/>
        <v>16.666666666666668</v>
      </c>
      <c r="Q4105" t="str">
        <f t="shared" si="387"/>
        <v>theater</v>
      </c>
      <c r="R4105" t="str">
        <f t="shared" si="388"/>
        <v>plays</v>
      </c>
      <c r="S4105" s="10">
        <f t="shared" si="389"/>
        <v>42188.83293981482</v>
      </c>
      <c r="T4105" s="10">
        <f t="shared" si="390"/>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5"/>
        <v>0.21366666666666667</v>
      </c>
      <c r="P4106" s="6">
        <f t="shared" si="386"/>
        <v>45.785714285714285</v>
      </c>
      <c r="Q4106" t="str">
        <f t="shared" si="387"/>
        <v>theater</v>
      </c>
      <c r="R4106" t="str">
        <f t="shared" si="388"/>
        <v>plays</v>
      </c>
      <c r="S4106" s="10">
        <f t="shared" si="389"/>
        <v>42640.278171296297</v>
      </c>
      <c r="T4106" s="10">
        <f t="shared" si="390"/>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5"/>
        <v>6.9696969696969702E-2</v>
      </c>
      <c r="P4107" s="6">
        <f t="shared" si="386"/>
        <v>383.33333333333331</v>
      </c>
      <c r="Q4107" t="str">
        <f t="shared" si="387"/>
        <v>theater</v>
      </c>
      <c r="R4107" t="str">
        <f t="shared" si="388"/>
        <v>plays</v>
      </c>
      <c r="S4107" s="10">
        <f t="shared" si="389"/>
        <v>42697.010520833333</v>
      </c>
      <c r="T4107" s="10">
        <f t="shared" si="390"/>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5"/>
        <v>0.70599999999999996</v>
      </c>
      <c r="P4108" s="6">
        <f t="shared" si="386"/>
        <v>106.96969696969697</v>
      </c>
      <c r="Q4108" t="str">
        <f t="shared" si="387"/>
        <v>theater</v>
      </c>
      <c r="R4108" t="str">
        <f t="shared" si="388"/>
        <v>plays</v>
      </c>
      <c r="S4108" s="10">
        <f t="shared" si="389"/>
        <v>42053.049375000002</v>
      </c>
      <c r="T4108" s="10">
        <f t="shared" si="390"/>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5"/>
        <v>2.0500000000000001E-2</v>
      </c>
      <c r="P4109" s="6">
        <f t="shared" si="386"/>
        <v>10.25</v>
      </c>
      <c r="Q4109" t="str">
        <f t="shared" si="387"/>
        <v>theater</v>
      </c>
      <c r="R4109" t="str">
        <f t="shared" si="388"/>
        <v>plays</v>
      </c>
      <c r="S4109" s="10">
        <f t="shared" si="389"/>
        <v>41883.916678240741</v>
      </c>
      <c r="T4109" s="10">
        <f t="shared" si="390"/>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5"/>
        <v>1.9666666666666666E-2</v>
      </c>
      <c r="P4110" s="6">
        <f t="shared" si="386"/>
        <v>59</v>
      </c>
      <c r="Q4110" t="str">
        <f t="shared" si="387"/>
        <v>theater</v>
      </c>
      <c r="R4110" t="str">
        <f t="shared" si="388"/>
        <v>plays</v>
      </c>
      <c r="S4110" s="10">
        <f t="shared" si="389"/>
        <v>42767.031678240746</v>
      </c>
      <c r="T4110" s="10">
        <f t="shared" si="390"/>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5"/>
        <v>0</v>
      </c>
      <c r="P4111" s="6">
        <f t="shared" si="386"/>
        <v>0</v>
      </c>
      <c r="Q4111" t="str">
        <f t="shared" si="387"/>
        <v>theater</v>
      </c>
      <c r="R4111" t="str">
        <f t="shared" si="388"/>
        <v>plays</v>
      </c>
      <c r="S4111" s="10">
        <f t="shared" si="389"/>
        <v>42307.539398148147</v>
      </c>
      <c r="T4111" s="10">
        <f t="shared" si="390"/>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5"/>
        <v>0.28666666666666668</v>
      </c>
      <c r="P4112" s="6">
        <f t="shared" si="386"/>
        <v>14.333333333333334</v>
      </c>
      <c r="Q4112" t="str">
        <f t="shared" si="387"/>
        <v>theater</v>
      </c>
      <c r="R4112" t="str">
        <f t="shared" si="388"/>
        <v>plays</v>
      </c>
      <c r="S4112" s="10">
        <f t="shared" si="389"/>
        <v>42512.626747685179</v>
      </c>
      <c r="T4112" s="10">
        <f t="shared" si="390"/>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5"/>
        <v>3.1333333333333331E-2</v>
      </c>
      <c r="P4113" s="6">
        <f t="shared" si="386"/>
        <v>15.666666666666666</v>
      </c>
      <c r="Q4113" t="str">
        <f t="shared" si="387"/>
        <v>theater</v>
      </c>
      <c r="R4113" t="str">
        <f t="shared" si="388"/>
        <v>plays</v>
      </c>
      <c r="S4113" s="10">
        <f t="shared" si="389"/>
        <v>42029.135879629626</v>
      </c>
      <c r="T4113" s="10">
        <f t="shared" si="390"/>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5"/>
        <v>4.0000000000000002E-4</v>
      </c>
      <c r="P4114" s="6">
        <f t="shared" si="386"/>
        <v>1</v>
      </c>
      <c r="Q4114" t="str">
        <f t="shared" si="387"/>
        <v>theater</v>
      </c>
      <c r="R4114" t="str">
        <f t="shared" si="388"/>
        <v>plays</v>
      </c>
      <c r="S4114" s="10">
        <f t="shared" si="389"/>
        <v>42400.946597222224</v>
      </c>
      <c r="T4114" s="10">
        <f t="shared" si="390"/>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5"/>
        <v>2E-3</v>
      </c>
      <c r="P4115" s="6">
        <f t="shared" si="386"/>
        <v>1</v>
      </c>
      <c r="Q4115" t="str">
        <f t="shared" si="387"/>
        <v>theater</v>
      </c>
      <c r="R4115" t="str">
        <f t="shared" si="388"/>
        <v>plays</v>
      </c>
      <c r="S4115" s="10">
        <f t="shared" si="389"/>
        <v>42358.573182870372</v>
      </c>
      <c r="T4115" s="10">
        <f t="shared" si="390"/>
        <v>42377.273611111115</v>
      </c>
    </row>
  </sheetData>
  <autoFilter ref="F1:F4115" xr:uid="{E52149E2-E84A-499F-A136-111C5DCC8731}"/>
  <conditionalFormatting sqref="F1:F1048576">
    <cfRule type="containsText" dxfId="3" priority="4" operator="containsText" text="live">
      <formula>NOT(ISERROR(SEARCH("live",F1)))</formula>
    </cfRule>
    <cfRule type="containsText" dxfId="2" priority="5" operator="containsText" text="canceled">
      <formula>NOT(ISERROR(SEARCH("canceled",F1)))</formula>
    </cfRule>
    <cfRule type="containsText" dxfId="1" priority="6" operator="containsText" text="failed">
      <formula>NOT(ISERROR(SEARCH("failed",F1)))</formula>
    </cfRule>
    <cfRule type="containsText" dxfId="0" priority="7" operator="containsText" text="Successful">
      <formula>NOT(ISERROR(SEARCH("Successful",F1)))</formula>
    </cfRule>
  </conditionalFormatting>
  <conditionalFormatting sqref="O2:O4115">
    <cfRule type="colorScale" priority="1">
      <colorScale>
        <cfvo type="min"/>
        <cfvo type="num" val="1"/>
        <cfvo type="num" val="2"/>
        <color rgb="FFC00000"/>
        <color rgb="FF00B050"/>
        <color theme="8"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83CE4-8769-4633-96D2-9E56CA459485}">
  <dimension ref="A2:F15"/>
  <sheetViews>
    <sheetView topLeftCell="A6" zoomScale="70" zoomScaleNormal="70" workbookViewId="0">
      <selection activeCell="X29" sqref="X29"/>
    </sheetView>
  </sheetViews>
  <sheetFormatPr defaultRowHeight="15" x14ac:dyDescent="0.25"/>
  <cols>
    <col min="1" max="1" width="17.42578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s>
  <sheetData>
    <row r="2" spans="1:6" x14ac:dyDescent="0.25">
      <c r="A2" s="7" t="s">
        <v>8223</v>
      </c>
      <c r="B2" t="s">
        <v>8319</v>
      </c>
    </row>
    <row r="4" spans="1:6" x14ac:dyDescent="0.25">
      <c r="A4" s="7" t="s">
        <v>8359</v>
      </c>
      <c r="B4" s="7" t="s">
        <v>8320</v>
      </c>
    </row>
    <row r="5" spans="1:6" x14ac:dyDescent="0.25">
      <c r="A5" s="7" t="s">
        <v>8322</v>
      </c>
      <c r="B5" t="s">
        <v>8219</v>
      </c>
      <c r="C5" t="s">
        <v>8222</v>
      </c>
      <c r="D5" t="s">
        <v>8221</v>
      </c>
      <c r="E5" t="s">
        <v>8220</v>
      </c>
      <c r="F5" t="s">
        <v>8321</v>
      </c>
    </row>
    <row r="6" spans="1:6" x14ac:dyDescent="0.25">
      <c r="A6" s="8" t="s">
        <v>8310</v>
      </c>
      <c r="B6" s="9">
        <v>300</v>
      </c>
      <c r="C6" s="9"/>
      <c r="D6" s="9">
        <v>180</v>
      </c>
      <c r="E6" s="9">
        <v>40</v>
      </c>
      <c r="F6" s="9">
        <v>520</v>
      </c>
    </row>
    <row r="7" spans="1:6" x14ac:dyDescent="0.25">
      <c r="A7" s="8" t="s">
        <v>8317</v>
      </c>
      <c r="B7" s="9">
        <v>34</v>
      </c>
      <c r="C7" s="9">
        <v>6</v>
      </c>
      <c r="D7" s="9">
        <v>140</v>
      </c>
      <c r="E7" s="9">
        <v>20</v>
      </c>
      <c r="F7" s="9">
        <v>200</v>
      </c>
    </row>
    <row r="8" spans="1:6" x14ac:dyDescent="0.25">
      <c r="A8" s="8" t="s">
        <v>8316</v>
      </c>
      <c r="B8" s="9">
        <v>80</v>
      </c>
      <c r="C8" s="9"/>
      <c r="D8" s="9">
        <v>140</v>
      </c>
      <c r="E8" s="9"/>
      <c r="F8" s="9">
        <v>220</v>
      </c>
    </row>
    <row r="9" spans="1:6" x14ac:dyDescent="0.25">
      <c r="A9" s="8" t="s">
        <v>8315</v>
      </c>
      <c r="B9" s="9"/>
      <c r="C9" s="9"/>
      <c r="D9" s="9"/>
      <c r="E9" s="9">
        <v>24</v>
      </c>
      <c r="F9" s="9">
        <v>24</v>
      </c>
    </row>
    <row r="10" spans="1:6" x14ac:dyDescent="0.25">
      <c r="A10" s="8" t="s">
        <v>8314</v>
      </c>
      <c r="B10" s="9">
        <v>540</v>
      </c>
      <c r="C10" s="9">
        <v>20</v>
      </c>
      <c r="D10" s="9">
        <v>120</v>
      </c>
      <c r="E10" s="9">
        <v>20</v>
      </c>
      <c r="F10" s="9">
        <v>700</v>
      </c>
    </row>
    <row r="11" spans="1:6" x14ac:dyDescent="0.25">
      <c r="A11" s="8" t="s">
        <v>8318</v>
      </c>
      <c r="B11" s="9">
        <v>103</v>
      </c>
      <c r="C11" s="9"/>
      <c r="D11" s="9">
        <v>117</v>
      </c>
      <c r="E11" s="9"/>
      <c r="F11" s="9">
        <v>220</v>
      </c>
    </row>
    <row r="12" spans="1:6" x14ac:dyDescent="0.25">
      <c r="A12" s="8" t="s">
        <v>8313</v>
      </c>
      <c r="B12" s="9">
        <v>80</v>
      </c>
      <c r="C12" s="9"/>
      <c r="D12" s="9">
        <v>127</v>
      </c>
      <c r="E12" s="9">
        <v>30</v>
      </c>
      <c r="F12" s="9">
        <v>237</v>
      </c>
    </row>
    <row r="13" spans="1:6" x14ac:dyDescent="0.25">
      <c r="A13" s="8" t="s">
        <v>8312</v>
      </c>
      <c r="B13" s="9">
        <v>209</v>
      </c>
      <c r="C13" s="9"/>
      <c r="D13" s="9">
        <v>213</v>
      </c>
      <c r="E13" s="9">
        <v>178</v>
      </c>
      <c r="F13" s="9">
        <v>600</v>
      </c>
    </row>
    <row r="14" spans="1:6" x14ac:dyDescent="0.25">
      <c r="A14" s="8" t="s">
        <v>8311</v>
      </c>
      <c r="B14" s="9">
        <v>839</v>
      </c>
      <c r="C14" s="9">
        <v>24</v>
      </c>
      <c r="D14" s="9">
        <v>493</v>
      </c>
      <c r="E14" s="9">
        <v>37</v>
      </c>
      <c r="F14" s="9">
        <v>1393</v>
      </c>
    </row>
    <row r="15" spans="1:6" x14ac:dyDescent="0.25">
      <c r="A15" s="8" t="s">
        <v>8321</v>
      </c>
      <c r="B15" s="9">
        <v>2185</v>
      </c>
      <c r="C15" s="9">
        <v>50</v>
      </c>
      <c r="D15" s="9">
        <v>1530</v>
      </c>
      <c r="E15" s="9">
        <v>349</v>
      </c>
      <c r="F15"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69FAA-239E-42A1-A667-579A571FFE7F}">
  <dimension ref="A1:F41"/>
  <sheetViews>
    <sheetView topLeftCell="B1" zoomScale="70" zoomScaleNormal="70" workbookViewId="0">
      <selection activeCell="AD13" sqref="AD13"/>
    </sheetView>
  </sheetViews>
  <sheetFormatPr defaultRowHeight="15" x14ac:dyDescent="0.25"/>
  <cols>
    <col min="1" max="1" width="22.5703125" bestFit="1" customWidth="1"/>
    <col min="2" max="2" width="21.7109375" bestFit="1" customWidth="1"/>
    <col min="3" max="3" width="5.7109375" bestFit="1" customWidth="1"/>
    <col min="4" max="4" width="8.140625" bestFit="1" customWidth="1"/>
    <col min="5" max="5" width="12.42578125" bestFit="1" customWidth="1"/>
    <col min="6" max="6" width="15" bestFit="1" customWidth="1"/>
  </cols>
  <sheetData>
    <row r="1" spans="1:6" x14ac:dyDescent="0.25">
      <c r="A1" s="7" t="s">
        <v>8223</v>
      </c>
      <c r="B1" t="s">
        <v>8319</v>
      </c>
    </row>
    <row r="2" spans="1:6" x14ac:dyDescent="0.25">
      <c r="A2" s="7" t="s">
        <v>8358</v>
      </c>
      <c r="B2" t="s">
        <v>8406</v>
      </c>
    </row>
    <row r="4" spans="1:6" x14ac:dyDescent="0.25">
      <c r="A4" s="7" t="s">
        <v>8359</v>
      </c>
      <c r="B4" s="7" t="s">
        <v>8320</v>
      </c>
    </row>
    <row r="5" spans="1:6" x14ac:dyDescent="0.25">
      <c r="A5" s="7" t="s">
        <v>8322</v>
      </c>
      <c r="B5" t="s">
        <v>8219</v>
      </c>
      <c r="C5" t="s">
        <v>8222</v>
      </c>
      <c r="D5" t="s">
        <v>8221</v>
      </c>
      <c r="E5" t="s">
        <v>8220</v>
      </c>
      <c r="F5" t="s">
        <v>8321</v>
      </c>
    </row>
    <row r="6" spans="1:6" x14ac:dyDescent="0.25">
      <c r="A6" s="8" t="s">
        <v>8323</v>
      </c>
      <c r="B6" s="9"/>
      <c r="C6" s="9"/>
      <c r="D6" s="9"/>
      <c r="E6" s="9">
        <v>20</v>
      </c>
      <c r="F6" s="9">
        <v>20</v>
      </c>
    </row>
    <row r="7" spans="1:6" x14ac:dyDescent="0.25">
      <c r="A7" s="8" t="s">
        <v>8324</v>
      </c>
      <c r="B7" s="9"/>
      <c r="C7" s="9"/>
      <c r="D7" s="9"/>
      <c r="E7" s="9">
        <v>24</v>
      </c>
      <c r="F7" s="9">
        <v>24</v>
      </c>
    </row>
    <row r="8" spans="1:6" x14ac:dyDescent="0.25">
      <c r="A8" s="8" t="s">
        <v>8325</v>
      </c>
      <c r="B8" s="9"/>
      <c r="C8" s="9"/>
      <c r="D8" s="9">
        <v>40</v>
      </c>
      <c r="E8" s="9"/>
      <c r="F8" s="9">
        <v>40</v>
      </c>
    </row>
    <row r="9" spans="1:6" x14ac:dyDescent="0.25">
      <c r="A9" s="8" t="s">
        <v>8326</v>
      </c>
      <c r="B9" s="9">
        <v>40</v>
      </c>
      <c r="C9" s="9"/>
      <c r="D9" s="9"/>
      <c r="E9" s="9"/>
      <c r="F9" s="9">
        <v>40</v>
      </c>
    </row>
    <row r="10" spans="1:6" x14ac:dyDescent="0.25">
      <c r="A10" s="8" t="s">
        <v>8327</v>
      </c>
      <c r="B10" s="9">
        <v>40</v>
      </c>
      <c r="C10" s="9"/>
      <c r="D10" s="9"/>
      <c r="E10" s="9"/>
      <c r="F10" s="9">
        <v>40</v>
      </c>
    </row>
    <row r="11" spans="1:6" x14ac:dyDescent="0.25">
      <c r="A11" s="8" t="s">
        <v>8328</v>
      </c>
      <c r="B11" s="9"/>
      <c r="C11" s="9">
        <v>20</v>
      </c>
      <c r="D11" s="9">
        <v>40</v>
      </c>
      <c r="E11" s="9"/>
      <c r="F11" s="9">
        <v>60</v>
      </c>
    </row>
    <row r="12" spans="1:6" x14ac:dyDescent="0.25">
      <c r="A12" s="8" t="s">
        <v>8329</v>
      </c>
      <c r="B12" s="9"/>
      <c r="C12" s="9"/>
      <c r="D12" s="9">
        <v>40</v>
      </c>
      <c r="E12" s="9"/>
      <c r="F12" s="9">
        <v>40</v>
      </c>
    </row>
    <row r="13" spans="1:6" x14ac:dyDescent="0.25">
      <c r="A13" s="8" t="s">
        <v>8330</v>
      </c>
      <c r="B13" s="9"/>
      <c r="C13" s="9"/>
      <c r="D13" s="9">
        <v>120</v>
      </c>
      <c r="E13" s="9">
        <v>20</v>
      </c>
      <c r="F13" s="9">
        <v>140</v>
      </c>
    </row>
    <row r="14" spans="1:6" x14ac:dyDescent="0.25">
      <c r="A14" s="8" t="s">
        <v>8331</v>
      </c>
      <c r="B14" s="9"/>
      <c r="C14" s="9"/>
      <c r="D14" s="9">
        <v>20</v>
      </c>
      <c r="E14" s="9"/>
      <c r="F14" s="9">
        <v>20</v>
      </c>
    </row>
    <row r="15" spans="1:6" x14ac:dyDescent="0.25">
      <c r="A15" s="8" t="s">
        <v>8332</v>
      </c>
      <c r="B15" s="9">
        <v>140</v>
      </c>
      <c r="C15" s="9"/>
      <c r="D15" s="9"/>
      <c r="E15" s="9"/>
      <c r="F15" s="9">
        <v>140</v>
      </c>
    </row>
    <row r="16" spans="1:6" x14ac:dyDescent="0.25">
      <c r="A16" s="8" t="s">
        <v>8333</v>
      </c>
      <c r="B16" s="9">
        <v>140</v>
      </c>
      <c r="C16" s="9"/>
      <c r="D16" s="9">
        <v>20</v>
      </c>
      <c r="E16" s="9"/>
      <c r="F16" s="9">
        <v>160</v>
      </c>
    </row>
    <row r="17" spans="1:6" x14ac:dyDescent="0.25">
      <c r="A17" s="8" t="s">
        <v>8334</v>
      </c>
      <c r="B17" s="9"/>
      <c r="C17" s="9"/>
      <c r="D17" s="9">
        <v>60</v>
      </c>
      <c r="E17" s="9"/>
      <c r="F17" s="9">
        <v>60</v>
      </c>
    </row>
    <row r="18" spans="1:6" x14ac:dyDescent="0.25">
      <c r="A18" s="8" t="s">
        <v>8335</v>
      </c>
      <c r="B18" s="9">
        <v>9</v>
      </c>
      <c r="C18" s="9"/>
      <c r="D18" s="9">
        <v>11</v>
      </c>
      <c r="E18" s="9"/>
      <c r="F18" s="9">
        <v>20</v>
      </c>
    </row>
    <row r="19" spans="1:6" x14ac:dyDescent="0.25">
      <c r="A19" s="8" t="s">
        <v>8336</v>
      </c>
      <c r="B19" s="9">
        <v>20</v>
      </c>
      <c r="C19" s="9"/>
      <c r="D19" s="9"/>
      <c r="E19" s="9"/>
      <c r="F19" s="9">
        <v>20</v>
      </c>
    </row>
    <row r="20" spans="1:6" x14ac:dyDescent="0.25">
      <c r="A20" s="8" t="s">
        <v>8337</v>
      </c>
      <c r="B20" s="9"/>
      <c r="C20" s="9"/>
      <c r="D20" s="9">
        <v>40</v>
      </c>
      <c r="E20" s="9"/>
      <c r="F20" s="9">
        <v>40</v>
      </c>
    </row>
    <row r="21" spans="1:6" x14ac:dyDescent="0.25">
      <c r="A21" s="8" t="s">
        <v>8338</v>
      </c>
      <c r="B21" s="9">
        <v>60</v>
      </c>
      <c r="C21" s="9"/>
      <c r="D21" s="9">
        <v>60</v>
      </c>
      <c r="E21" s="9">
        <v>20</v>
      </c>
      <c r="F21" s="9">
        <v>140</v>
      </c>
    </row>
    <row r="22" spans="1:6" x14ac:dyDescent="0.25">
      <c r="A22" s="8" t="s">
        <v>8339</v>
      </c>
      <c r="B22" s="9"/>
      <c r="C22" s="9"/>
      <c r="D22" s="9">
        <v>20</v>
      </c>
      <c r="E22" s="9"/>
      <c r="F22" s="9">
        <v>20</v>
      </c>
    </row>
    <row r="23" spans="1:6" x14ac:dyDescent="0.25">
      <c r="A23" s="8" t="s">
        <v>8340</v>
      </c>
      <c r="B23" s="9">
        <v>60</v>
      </c>
      <c r="C23" s="9"/>
      <c r="D23" s="9"/>
      <c r="E23" s="9"/>
      <c r="F23" s="9">
        <v>60</v>
      </c>
    </row>
    <row r="24" spans="1:6" x14ac:dyDescent="0.25">
      <c r="A24" s="8" t="s">
        <v>8341</v>
      </c>
      <c r="B24" s="9"/>
      <c r="C24" s="9"/>
      <c r="D24" s="9">
        <v>20</v>
      </c>
      <c r="E24" s="9"/>
      <c r="F24" s="9">
        <v>20</v>
      </c>
    </row>
    <row r="25" spans="1:6" x14ac:dyDescent="0.25">
      <c r="A25" s="8" t="s">
        <v>8342</v>
      </c>
      <c r="B25" s="9">
        <v>103</v>
      </c>
      <c r="C25" s="9"/>
      <c r="D25" s="9">
        <v>57</v>
      </c>
      <c r="E25" s="9"/>
      <c r="F25" s="9">
        <v>160</v>
      </c>
    </row>
    <row r="26" spans="1:6" x14ac:dyDescent="0.25">
      <c r="A26" s="8" t="s">
        <v>8343</v>
      </c>
      <c r="B26" s="9"/>
      <c r="C26" s="9"/>
      <c r="D26" s="9">
        <v>20</v>
      </c>
      <c r="E26" s="9"/>
      <c r="F26" s="9">
        <v>20</v>
      </c>
    </row>
    <row r="27" spans="1:6" x14ac:dyDescent="0.25">
      <c r="A27" s="8" t="s">
        <v>8344</v>
      </c>
      <c r="B27" s="9">
        <v>694</v>
      </c>
      <c r="C27" s="9">
        <v>19</v>
      </c>
      <c r="D27" s="9">
        <v>353</v>
      </c>
      <c r="E27" s="9"/>
      <c r="F27" s="9">
        <v>1066</v>
      </c>
    </row>
    <row r="28" spans="1:6" x14ac:dyDescent="0.25">
      <c r="A28" s="8" t="s">
        <v>8345</v>
      </c>
      <c r="B28" s="9">
        <v>40</v>
      </c>
      <c r="C28" s="9"/>
      <c r="D28" s="9"/>
      <c r="E28" s="9"/>
      <c r="F28" s="9">
        <v>40</v>
      </c>
    </row>
    <row r="29" spans="1:6" x14ac:dyDescent="0.25">
      <c r="A29" s="8" t="s">
        <v>8346</v>
      </c>
      <c r="B29" s="9">
        <v>20</v>
      </c>
      <c r="C29" s="9"/>
      <c r="D29" s="9"/>
      <c r="E29" s="9"/>
      <c r="F29" s="9">
        <v>20</v>
      </c>
    </row>
    <row r="30" spans="1:6" x14ac:dyDescent="0.25">
      <c r="A30" s="8" t="s">
        <v>8347</v>
      </c>
      <c r="B30" s="9"/>
      <c r="C30" s="9"/>
      <c r="D30" s="9">
        <v>20</v>
      </c>
      <c r="E30" s="9"/>
      <c r="F30" s="9">
        <v>20</v>
      </c>
    </row>
    <row r="31" spans="1:6" x14ac:dyDescent="0.25">
      <c r="A31" s="8" t="s">
        <v>8348</v>
      </c>
      <c r="B31" s="9">
        <v>260</v>
      </c>
      <c r="C31" s="9"/>
      <c r="D31" s="9"/>
      <c r="E31" s="9"/>
      <c r="F31" s="9">
        <v>260</v>
      </c>
    </row>
    <row r="32" spans="1:6" x14ac:dyDescent="0.25">
      <c r="A32" s="8" t="s">
        <v>8349</v>
      </c>
      <c r="B32" s="9">
        <v>34</v>
      </c>
      <c r="C32" s="9">
        <v>6</v>
      </c>
      <c r="D32" s="9"/>
      <c r="E32" s="9"/>
      <c r="F32" s="9">
        <v>40</v>
      </c>
    </row>
    <row r="33" spans="1:6" x14ac:dyDescent="0.25">
      <c r="A33" s="8" t="s">
        <v>8350</v>
      </c>
      <c r="B33" s="9">
        <v>40</v>
      </c>
      <c r="C33" s="9"/>
      <c r="D33" s="9">
        <v>2</v>
      </c>
      <c r="E33" s="9">
        <v>18</v>
      </c>
      <c r="F33" s="9">
        <v>60</v>
      </c>
    </row>
    <row r="34" spans="1:6" x14ac:dyDescent="0.25">
      <c r="A34" s="8" t="s">
        <v>8351</v>
      </c>
      <c r="B34" s="9">
        <v>85</v>
      </c>
      <c r="C34" s="9">
        <v>5</v>
      </c>
      <c r="D34" s="9">
        <v>80</v>
      </c>
      <c r="E34" s="9">
        <v>17</v>
      </c>
      <c r="F34" s="9">
        <v>187</v>
      </c>
    </row>
    <row r="35" spans="1:6" x14ac:dyDescent="0.25">
      <c r="A35" s="8" t="s">
        <v>8352</v>
      </c>
      <c r="B35" s="9">
        <v>80</v>
      </c>
      <c r="C35" s="9"/>
      <c r="D35" s="9"/>
      <c r="E35" s="9"/>
      <c r="F35" s="9">
        <v>80</v>
      </c>
    </row>
    <row r="36" spans="1:6" x14ac:dyDescent="0.25">
      <c r="A36" s="8" t="s">
        <v>8353</v>
      </c>
      <c r="B36" s="9"/>
      <c r="C36" s="9"/>
      <c r="D36" s="9">
        <v>47</v>
      </c>
      <c r="E36" s="9">
        <v>10</v>
      </c>
      <c r="F36" s="9">
        <v>57</v>
      </c>
    </row>
    <row r="37" spans="1:6" x14ac:dyDescent="0.25">
      <c r="A37" s="8" t="s">
        <v>8354</v>
      </c>
      <c r="B37" s="9"/>
      <c r="C37" s="9"/>
      <c r="D37" s="9">
        <v>100</v>
      </c>
      <c r="E37" s="9"/>
      <c r="F37" s="9">
        <v>100</v>
      </c>
    </row>
    <row r="38" spans="1:6" x14ac:dyDescent="0.25">
      <c r="A38" s="8" t="s">
        <v>8355</v>
      </c>
      <c r="B38" s="9">
        <v>20</v>
      </c>
      <c r="C38" s="9"/>
      <c r="D38" s="9">
        <v>120</v>
      </c>
      <c r="E38" s="9">
        <v>60</v>
      </c>
      <c r="F38" s="9">
        <v>200</v>
      </c>
    </row>
    <row r="39" spans="1:6" x14ac:dyDescent="0.25">
      <c r="A39" s="8" t="s">
        <v>8356</v>
      </c>
      <c r="B39" s="9"/>
      <c r="C39" s="9"/>
      <c r="D39" s="9">
        <v>60</v>
      </c>
      <c r="E39" s="9">
        <v>100</v>
      </c>
      <c r="F39" s="9">
        <v>160</v>
      </c>
    </row>
    <row r="40" spans="1:6" x14ac:dyDescent="0.25">
      <c r="A40" s="8" t="s">
        <v>8357</v>
      </c>
      <c r="B40" s="9"/>
      <c r="C40" s="9"/>
      <c r="D40" s="9"/>
      <c r="E40" s="9">
        <v>20</v>
      </c>
      <c r="F40" s="9">
        <v>20</v>
      </c>
    </row>
    <row r="41" spans="1:6" x14ac:dyDescent="0.25">
      <c r="A41" s="8" t="s">
        <v>8321</v>
      </c>
      <c r="B41" s="9">
        <v>1885</v>
      </c>
      <c r="C41" s="9">
        <v>50</v>
      </c>
      <c r="D41" s="9">
        <v>1350</v>
      </c>
      <c r="E41" s="9">
        <v>309</v>
      </c>
      <c r="F41" s="9">
        <v>3594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790BE-B907-40CC-9903-EFC8F51ABB65}">
  <dimension ref="A1:E18"/>
  <sheetViews>
    <sheetView topLeftCell="A4" workbookViewId="0">
      <selection activeCell="H3" sqref="H3"/>
    </sheetView>
  </sheetViews>
  <sheetFormatPr defaultRowHeight="15" x14ac:dyDescent="0.25"/>
  <cols>
    <col min="1" max="1" width="17.425781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7" t="s">
        <v>8374</v>
      </c>
      <c r="B1" t="s">
        <v>8319</v>
      </c>
    </row>
    <row r="2" spans="1:5" x14ac:dyDescent="0.25">
      <c r="A2" s="7" t="s">
        <v>8358</v>
      </c>
      <c r="B2" t="s">
        <v>8319</v>
      </c>
    </row>
    <row r="4" spans="1:5" x14ac:dyDescent="0.25">
      <c r="A4" s="7" t="s">
        <v>8359</v>
      </c>
      <c r="B4" s="7" t="s">
        <v>8320</v>
      </c>
    </row>
    <row r="5" spans="1:5" x14ac:dyDescent="0.25">
      <c r="A5" s="7" t="s">
        <v>8322</v>
      </c>
      <c r="B5" t="s">
        <v>8219</v>
      </c>
      <c r="C5" t="s">
        <v>8221</v>
      </c>
      <c r="D5" t="s">
        <v>8220</v>
      </c>
      <c r="E5" t="s">
        <v>8321</v>
      </c>
    </row>
    <row r="6" spans="1:5" x14ac:dyDescent="0.25">
      <c r="A6" s="11" t="s">
        <v>8368</v>
      </c>
      <c r="B6" s="9">
        <v>182</v>
      </c>
      <c r="C6" s="9">
        <v>149</v>
      </c>
      <c r="D6" s="9">
        <v>34</v>
      </c>
      <c r="E6" s="9">
        <v>365</v>
      </c>
    </row>
    <row r="7" spans="1:5" x14ac:dyDescent="0.25">
      <c r="A7" s="11" t="s">
        <v>8369</v>
      </c>
      <c r="B7" s="9">
        <v>202</v>
      </c>
      <c r="C7" s="9">
        <v>106</v>
      </c>
      <c r="D7" s="9">
        <v>27</v>
      </c>
      <c r="E7" s="9">
        <v>335</v>
      </c>
    </row>
    <row r="8" spans="1:5" x14ac:dyDescent="0.25">
      <c r="A8" s="11" t="s">
        <v>8370</v>
      </c>
      <c r="B8" s="9">
        <v>180</v>
      </c>
      <c r="C8" s="9">
        <v>108</v>
      </c>
      <c r="D8" s="9">
        <v>28</v>
      </c>
      <c r="E8" s="9">
        <v>316</v>
      </c>
    </row>
    <row r="9" spans="1:5" x14ac:dyDescent="0.25">
      <c r="A9" s="11" t="s">
        <v>8371</v>
      </c>
      <c r="B9" s="9">
        <v>192</v>
      </c>
      <c r="C9" s="9">
        <v>102</v>
      </c>
      <c r="D9" s="9">
        <v>27</v>
      </c>
      <c r="E9" s="9">
        <v>321</v>
      </c>
    </row>
    <row r="10" spans="1:5" x14ac:dyDescent="0.25">
      <c r="A10" s="11" t="s">
        <v>8362</v>
      </c>
      <c r="B10" s="9">
        <v>234</v>
      </c>
      <c r="C10" s="9">
        <v>126</v>
      </c>
      <c r="D10" s="9">
        <v>26</v>
      </c>
      <c r="E10" s="9">
        <v>386</v>
      </c>
    </row>
    <row r="11" spans="1:5" x14ac:dyDescent="0.25">
      <c r="A11" s="11" t="s">
        <v>8372</v>
      </c>
      <c r="B11" s="9">
        <v>211</v>
      </c>
      <c r="C11" s="9">
        <v>147</v>
      </c>
      <c r="D11" s="9">
        <v>27</v>
      </c>
      <c r="E11" s="9">
        <v>385</v>
      </c>
    </row>
    <row r="12" spans="1:5" x14ac:dyDescent="0.25">
      <c r="A12" s="11" t="s">
        <v>8363</v>
      </c>
      <c r="B12" s="9">
        <v>194</v>
      </c>
      <c r="C12" s="9">
        <v>150</v>
      </c>
      <c r="D12" s="9">
        <v>43</v>
      </c>
      <c r="E12" s="9">
        <v>387</v>
      </c>
    </row>
    <row r="13" spans="1:5" x14ac:dyDescent="0.25">
      <c r="A13" s="11" t="s">
        <v>8364</v>
      </c>
      <c r="B13" s="9">
        <v>166</v>
      </c>
      <c r="C13" s="9">
        <v>134</v>
      </c>
      <c r="D13" s="9">
        <v>33</v>
      </c>
      <c r="E13" s="9">
        <v>333</v>
      </c>
    </row>
    <row r="14" spans="1:5" x14ac:dyDescent="0.25">
      <c r="A14" s="11" t="s">
        <v>8365</v>
      </c>
      <c r="B14" s="9">
        <v>147</v>
      </c>
      <c r="C14" s="9">
        <v>127</v>
      </c>
      <c r="D14" s="9">
        <v>24</v>
      </c>
      <c r="E14" s="9">
        <v>298</v>
      </c>
    </row>
    <row r="15" spans="1:5" x14ac:dyDescent="0.25">
      <c r="A15" s="11" t="s">
        <v>8366</v>
      </c>
      <c r="B15" s="9">
        <v>183</v>
      </c>
      <c r="C15" s="9">
        <v>149</v>
      </c>
      <c r="D15" s="9">
        <v>20</v>
      </c>
      <c r="E15" s="9">
        <v>352</v>
      </c>
    </row>
    <row r="16" spans="1:5" x14ac:dyDescent="0.25">
      <c r="A16" s="11" t="s">
        <v>8367</v>
      </c>
      <c r="B16" s="9">
        <v>183</v>
      </c>
      <c r="C16" s="9">
        <v>114</v>
      </c>
      <c r="D16" s="9">
        <v>37</v>
      </c>
      <c r="E16" s="9">
        <v>334</v>
      </c>
    </row>
    <row r="17" spans="1:5" x14ac:dyDescent="0.25">
      <c r="A17" s="11" t="s">
        <v>8373</v>
      </c>
      <c r="B17" s="9">
        <v>111</v>
      </c>
      <c r="C17" s="9">
        <v>118</v>
      </c>
      <c r="D17" s="9">
        <v>23</v>
      </c>
      <c r="E17" s="9">
        <v>252</v>
      </c>
    </row>
    <row r="18" spans="1:5" x14ac:dyDescent="0.25">
      <c r="A18" s="11" t="s">
        <v>8321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250E3-1855-4E92-8FBA-3549F9842533}">
  <dimension ref="A1:K15"/>
  <sheetViews>
    <sheetView topLeftCell="G22" workbookViewId="0">
      <selection activeCell="F2" sqref="F2"/>
    </sheetView>
  </sheetViews>
  <sheetFormatPr defaultRowHeight="15" x14ac:dyDescent="0.25"/>
  <cols>
    <col min="1" max="1" width="28.140625" bestFit="1" customWidth="1"/>
    <col min="2" max="2" width="18.140625" bestFit="1" customWidth="1"/>
    <col min="3" max="3" width="14.28515625" bestFit="1" customWidth="1"/>
    <col min="4" max="4" width="17.7109375" bestFit="1" customWidth="1"/>
    <col min="5" max="5" width="13.140625" bestFit="1" customWidth="1"/>
    <col min="6" max="6" width="20.85546875" bestFit="1" customWidth="1"/>
    <col min="7" max="7" width="17" bestFit="1" customWidth="1"/>
    <col min="8" max="8" width="20.42578125" bestFit="1" customWidth="1"/>
  </cols>
  <sheetData>
    <row r="1" spans="1:11" x14ac:dyDescent="0.25">
      <c r="A1" s="12" t="s">
        <v>8375</v>
      </c>
      <c r="B1" s="12" t="s">
        <v>8376</v>
      </c>
      <c r="C1" s="12" t="s">
        <v>8377</v>
      </c>
      <c r="D1" s="12" t="s">
        <v>8378</v>
      </c>
      <c r="E1" s="12" t="s">
        <v>8379</v>
      </c>
      <c r="F1" s="12" t="s">
        <v>8380</v>
      </c>
      <c r="G1" s="12" t="s">
        <v>8381</v>
      </c>
      <c r="H1" s="12" t="s">
        <v>8382</v>
      </c>
    </row>
    <row r="2" spans="1:11" x14ac:dyDescent="0.25">
      <c r="A2" s="12" t="s">
        <v>8383</v>
      </c>
      <c r="B2" s="12">
        <f>COUNTIFS('Kickstarter Projects'!D:D, "&lt;1000", 'Kickstarter Projects'!F:F, "successful")</f>
        <v>322</v>
      </c>
      <c r="C2" s="12">
        <f>COUNTIFS('Kickstarter Projects'!D:D, "&lt;1000", 'Kickstarter Projects'!F:F, "failed")</f>
        <v>113</v>
      </c>
      <c r="D2" s="12">
        <f>COUNTIFS('Kickstarter Projects'!D:D, "&lt;1000", 'Kickstarter Projects'!F:F, "canceled")</f>
        <v>18</v>
      </c>
      <c r="E2" s="12">
        <f t="shared" ref="E2:E10" si="0">SUM(B2:D2)</f>
        <v>453</v>
      </c>
      <c r="F2" s="13">
        <f>B2/E2</f>
        <v>0.71081677704194257</v>
      </c>
      <c r="G2" s="13">
        <f>C2/E2</f>
        <v>0.24944812362030905</v>
      </c>
      <c r="H2" s="13">
        <f>D2/E2</f>
        <v>3.9735099337748346E-2</v>
      </c>
    </row>
    <row r="3" spans="1:11" x14ac:dyDescent="0.25">
      <c r="A3" s="12" t="s">
        <v>8384</v>
      </c>
      <c r="B3" s="12">
        <f>COUNTIFS('Kickstarter Projects'!D:D, "&gt;=1000",'Kickstarter Projects'!D:D,"&lt;=4999", 'Kickstarter Projects'!F:F, "successful")</f>
        <v>932</v>
      </c>
      <c r="C3" s="12">
        <f>COUNTIFS('Kickstarter Projects'!D:D, "&gt;=1000",'Kickstarter Projects'!D:D,"&lt;=4999", 'Kickstarter Projects'!F:F, "failed")</f>
        <v>420</v>
      </c>
      <c r="D3" s="12">
        <f>COUNTIFS('Kickstarter Projects'!D:D, "&gt;=1000",'Kickstarter Projects'!D:D,"&lt;=4999", 'Kickstarter Projects'!F:F, "canceled")</f>
        <v>60</v>
      </c>
      <c r="E3" s="12">
        <f t="shared" si="0"/>
        <v>1412</v>
      </c>
      <c r="F3" s="13">
        <f t="shared" ref="F3:F13" si="1">B3/E3</f>
        <v>0.66005665722379603</v>
      </c>
      <c r="G3" s="13">
        <f t="shared" ref="G3:G13" si="2">C3/E3</f>
        <v>0.29745042492917845</v>
      </c>
      <c r="H3" s="13">
        <f t="shared" ref="H3:H13" si="3">D3/E3</f>
        <v>4.2492917847025496E-2</v>
      </c>
    </row>
    <row r="4" spans="1:11" x14ac:dyDescent="0.25">
      <c r="A4" s="12" t="s">
        <v>8385</v>
      </c>
      <c r="B4" s="12">
        <f>COUNTIFS('Kickstarter Projects'!D:D, "&gt;=5000",'Kickstarter Projects'!D:D,"&lt;=9999", 'Kickstarter Projects'!F:F, "successful")</f>
        <v>381</v>
      </c>
      <c r="C4" s="12">
        <f>COUNTIFS('Kickstarter Projects'!D:D, "&gt;=5000",'Kickstarter Projects'!D:D,"&lt;=9999", 'Kickstarter Projects'!F:F, "failed")</f>
        <v>283</v>
      </c>
      <c r="D4" s="12">
        <f>COUNTIFS('Kickstarter Projects'!D:D, "&gt;=5000",'Kickstarter Projects'!D:D,"&lt;=9999", 'Kickstarter Projects'!F:F, "canceled")</f>
        <v>52</v>
      </c>
      <c r="E4" s="12">
        <f t="shared" si="0"/>
        <v>716</v>
      </c>
      <c r="F4" s="13">
        <f t="shared" si="1"/>
        <v>0.53212290502793291</v>
      </c>
      <c r="G4" s="13">
        <f t="shared" si="2"/>
        <v>0.39525139664804471</v>
      </c>
      <c r="H4" s="13">
        <f t="shared" si="3"/>
        <v>7.2625698324022353E-2</v>
      </c>
    </row>
    <row r="5" spans="1:11" x14ac:dyDescent="0.25">
      <c r="A5" s="12" t="s">
        <v>8386</v>
      </c>
      <c r="B5" s="12">
        <f>COUNTIFS('Kickstarter Projects'!D:D, "&gt;=10000",'Kickstarter Projects'!D:D,"&lt;=14999", 'Kickstarter Projects'!F:F, "successful")</f>
        <v>168</v>
      </c>
      <c r="C5" s="12">
        <f>COUNTIFS('Kickstarter Projects'!D:D, "&gt;=10000",'Kickstarter Projects'!D:D,"&lt;=14999", 'Kickstarter Projects'!F:F, "failed")</f>
        <v>144</v>
      </c>
      <c r="D5" s="12">
        <f>COUNTIFS('Kickstarter Projects'!D:D, "&gt;=10000",'Kickstarter Projects'!D:D,"&lt;=14999", 'Kickstarter Projects'!F:F, "canceled")</f>
        <v>40</v>
      </c>
      <c r="E5" s="12">
        <f t="shared" si="0"/>
        <v>352</v>
      </c>
      <c r="F5" s="13">
        <f t="shared" si="1"/>
        <v>0.47727272727272729</v>
      </c>
      <c r="G5" s="13">
        <f t="shared" si="2"/>
        <v>0.40909090909090912</v>
      </c>
      <c r="H5" s="13">
        <f t="shared" si="3"/>
        <v>0.11363636363636363</v>
      </c>
    </row>
    <row r="6" spans="1:11" x14ac:dyDescent="0.25">
      <c r="A6" s="12" t="s">
        <v>8394</v>
      </c>
      <c r="B6" s="12">
        <f>COUNTIFS('Kickstarter Projects'!D:D, "&gt;=15000",'Kickstarter Projects'!D:D,"&lt;=19999", 'Kickstarter Projects'!F:F, "successful")</f>
        <v>94</v>
      </c>
      <c r="C6" s="12">
        <f>COUNTIFS('Kickstarter Projects'!D:D, "&gt;=15000",'Kickstarter Projects'!D:D,"&lt;=19999", 'Kickstarter Projects'!F:F, "failed")</f>
        <v>90</v>
      </c>
      <c r="D6" s="12">
        <f>COUNTIFS('Kickstarter Projects'!D:D, "&gt;=15000",'Kickstarter Projects'!D:D,"&lt;=19999", 'Kickstarter Projects'!F:F, "canceled")</f>
        <v>17</v>
      </c>
      <c r="E6" s="12">
        <f t="shared" si="0"/>
        <v>201</v>
      </c>
      <c r="F6" s="13">
        <f t="shared" si="1"/>
        <v>0.46766169154228854</v>
      </c>
      <c r="G6" s="13">
        <f t="shared" si="2"/>
        <v>0.44776119402985076</v>
      </c>
      <c r="H6" s="13">
        <f t="shared" si="3"/>
        <v>8.45771144278607E-2</v>
      </c>
    </row>
    <row r="7" spans="1:11" x14ac:dyDescent="0.25">
      <c r="A7" s="12" t="s">
        <v>8387</v>
      </c>
      <c r="B7" s="12">
        <f>COUNTIFS('Kickstarter Projects'!D:D, "&gt;=20000",'Kickstarter Projects'!D:D,"&lt;=24999", 'Kickstarter Projects'!F:F, "successful")</f>
        <v>62</v>
      </c>
      <c r="C7" s="12">
        <f>COUNTIFS('Kickstarter Projects'!D:D, "&gt;=20000",'Kickstarter Projects'!D:D,"&lt;=24999", 'Kickstarter Projects'!F:F, "failed")</f>
        <v>72</v>
      </c>
      <c r="D7" s="12">
        <f>COUNTIFS('Kickstarter Projects'!D:D, "&gt;=20000",'Kickstarter Projects'!D:D,"&lt;=24999", 'Kickstarter Projects'!F:F, "canceled")</f>
        <v>14</v>
      </c>
      <c r="E7" s="12">
        <f t="shared" si="0"/>
        <v>148</v>
      </c>
      <c r="F7" s="13">
        <f t="shared" si="1"/>
        <v>0.41891891891891891</v>
      </c>
      <c r="G7" s="13">
        <f t="shared" si="2"/>
        <v>0.48648648648648651</v>
      </c>
      <c r="H7" s="13">
        <f t="shared" si="3"/>
        <v>9.45945945945946E-2</v>
      </c>
    </row>
    <row r="8" spans="1:11" x14ac:dyDescent="0.25">
      <c r="A8" s="12" t="s">
        <v>8388</v>
      </c>
      <c r="B8" s="12">
        <f>COUNTIFS('Kickstarter Projects'!D:D, "&gt;=25000",'Kickstarter Projects'!D:D,"&lt;=29999", 'Kickstarter Projects'!F:F, "successful")</f>
        <v>55</v>
      </c>
      <c r="C8" s="12">
        <f>COUNTIFS('Kickstarter Projects'!D:D, "&gt;=25000",'Kickstarter Projects'!D:D,"&lt;=29999", 'Kickstarter Projects'!F:F, "failed")</f>
        <v>64</v>
      </c>
      <c r="D8" s="12">
        <f>COUNTIFS('Kickstarter Projects'!D:D, "&gt;=25000",'Kickstarter Projects'!D:D,"&lt;=29999", 'Kickstarter Projects'!F:F, "canceled")</f>
        <v>18</v>
      </c>
      <c r="E8" s="12">
        <f t="shared" si="0"/>
        <v>137</v>
      </c>
      <c r="F8" s="13">
        <f t="shared" si="1"/>
        <v>0.40145985401459855</v>
      </c>
      <c r="G8" s="13">
        <f t="shared" si="2"/>
        <v>0.46715328467153283</v>
      </c>
      <c r="H8" s="13">
        <f t="shared" si="3"/>
        <v>0.13138686131386862</v>
      </c>
    </row>
    <row r="9" spans="1:11" x14ac:dyDescent="0.25">
      <c r="A9" s="12" t="s">
        <v>8389</v>
      </c>
      <c r="B9" s="12">
        <f>COUNTIFS('Kickstarter Projects'!D:D, "&gt;=30000",'Kickstarter Projects'!D:D,"&lt;=34999", 'Kickstarter Projects'!F:F, "successful")</f>
        <v>32</v>
      </c>
      <c r="C9" s="12">
        <f>COUNTIFS('Kickstarter Projects'!D:D, "&gt;=30000",'Kickstarter Projects'!D:D,"&lt;=34999", 'Kickstarter Projects'!F:F, "failed")</f>
        <v>37</v>
      </c>
      <c r="D9" s="12">
        <f>COUNTIFS('Kickstarter Projects'!D:D, "&gt;=30000",'Kickstarter Projects'!D:D,"&lt;=34999", 'Kickstarter Projects'!F:F, "canceled")</f>
        <v>13</v>
      </c>
      <c r="E9" s="12">
        <f t="shared" si="0"/>
        <v>82</v>
      </c>
      <c r="F9" s="13">
        <f t="shared" si="1"/>
        <v>0.3902439024390244</v>
      </c>
      <c r="G9" s="13">
        <f t="shared" si="2"/>
        <v>0.45121951219512196</v>
      </c>
      <c r="H9" s="13">
        <f t="shared" si="3"/>
        <v>0.15853658536585366</v>
      </c>
      <c r="K9" s="26"/>
    </row>
    <row r="10" spans="1:11" x14ac:dyDescent="0.25">
      <c r="A10" s="12" t="s">
        <v>8390</v>
      </c>
      <c r="B10" s="12">
        <f>COUNTIFS('Kickstarter Projects'!D:D, "&gt;=35000",'Kickstarter Projects'!D:D,"&lt;=39999", 'Kickstarter Projects'!F:F, "successful")</f>
        <v>26</v>
      </c>
      <c r="C10" s="12">
        <f>COUNTIFS('Kickstarter Projects'!D:D, "&gt;=35000",'Kickstarter Projects'!D:D,"&lt;=39999", 'Kickstarter Projects'!F:F, "failed")</f>
        <v>22</v>
      </c>
      <c r="D10" s="12">
        <f>COUNTIFS('Kickstarter Projects'!D:D, "&gt;=35000",'Kickstarter Projects'!D:D,"&lt;=39999", 'Kickstarter Projects'!F:F, "canceled")</f>
        <v>7</v>
      </c>
      <c r="E10" s="12">
        <f t="shared" si="0"/>
        <v>55</v>
      </c>
      <c r="F10" s="13">
        <f t="shared" si="1"/>
        <v>0.47272727272727272</v>
      </c>
      <c r="G10" s="13">
        <f t="shared" si="2"/>
        <v>0.4</v>
      </c>
      <c r="H10" s="13">
        <f t="shared" si="3"/>
        <v>0.12727272727272726</v>
      </c>
    </row>
    <row r="11" spans="1:11" x14ac:dyDescent="0.25">
      <c r="A11" s="12" t="s">
        <v>8391</v>
      </c>
      <c r="B11" s="12">
        <f>COUNTIFS('Kickstarter Projects'!D:D, "&gt;=40000",'Kickstarter Projects'!D:D,"&lt;=44999", 'Kickstarter Projects'!F:F, "successful")</f>
        <v>21</v>
      </c>
      <c r="C11" s="12">
        <f>COUNTIFS('Kickstarter Projects'!D:D, "&gt;=40000",'Kickstarter Projects'!D:D,"&lt;=44999", 'Kickstarter Projects'!F:F, "failed")</f>
        <v>16</v>
      </c>
      <c r="D11" s="12">
        <f>COUNTIFS('Kickstarter Projects'!D:D, "&gt;=40000",'Kickstarter Projects'!D:D,"&lt;=44999", 'Kickstarter Projects'!F:F, "canceled")</f>
        <v>6</v>
      </c>
      <c r="E11" s="12">
        <f t="shared" ref="E11:E13" si="4">SUM(B11:D11)</f>
        <v>43</v>
      </c>
      <c r="F11" s="13">
        <f t="shared" si="1"/>
        <v>0.48837209302325579</v>
      </c>
      <c r="G11" s="13">
        <f t="shared" si="2"/>
        <v>0.37209302325581395</v>
      </c>
      <c r="H11" s="13">
        <f t="shared" si="3"/>
        <v>0.13953488372093023</v>
      </c>
    </row>
    <row r="12" spans="1:11" x14ac:dyDescent="0.25">
      <c r="A12" s="12" t="s">
        <v>8392</v>
      </c>
      <c r="B12" s="12">
        <f>COUNTIFS('Kickstarter Projects'!D:D, "&gt;=45000",'Kickstarter Projects'!D:D,"&lt;=49999", 'Kickstarter Projects'!F:F, "successful")</f>
        <v>6</v>
      </c>
      <c r="C12" s="12">
        <f>COUNTIFS('Kickstarter Projects'!D:D, "&gt;=45000",'Kickstarter Projects'!D:D,"&lt;=49999", 'Kickstarter Projects'!F:F, "failed")</f>
        <v>11</v>
      </c>
      <c r="D12" s="12">
        <f>COUNTIFS('Kickstarter Projects'!D:D, "&gt;=45000",'Kickstarter Projects'!D:D,"&lt;=49999", 'Kickstarter Projects'!F:F, "canceled")</f>
        <v>4</v>
      </c>
      <c r="E12" s="12">
        <f t="shared" si="4"/>
        <v>21</v>
      </c>
      <c r="F12" s="13">
        <f t="shared" si="1"/>
        <v>0.2857142857142857</v>
      </c>
      <c r="G12" s="13">
        <f t="shared" si="2"/>
        <v>0.52380952380952384</v>
      </c>
      <c r="H12" s="13">
        <f t="shared" si="3"/>
        <v>0.19047619047619047</v>
      </c>
    </row>
    <row r="13" spans="1:11" x14ac:dyDescent="0.25">
      <c r="A13" s="12" t="s">
        <v>8393</v>
      </c>
      <c r="B13" s="12">
        <f>COUNTIFS('Kickstarter Projects'!D:D, "&gt;=50000", 'Kickstarter Projects'!F:F, "successful")</f>
        <v>86</v>
      </c>
      <c r="C13" s="12">
        <f>COUNTIFS('Kickstarter Projects'!D:D, "&gt;=50000", 'Kickstarter Projects'!F:F, "failed")</f>
        <v>258</v>
      </c>
      <c r="D13" s="12">
        <f>COUNTIFS('Kickstarter Projects'!D:D, "&gt;=50000", 'Kickstarter Projects'!F:F, "canceled")</f>
        <v>100</v>
      </c>
      <c r="E13" s="12">
        <f t="shared" si="4"/>
        <v>444</v>
      </c>
      <c r="F13" s="13">
        <f t="shared" si="1"/>
        <v>0.19369369369369369</v>
      </c>
      <c r="G13" s="13">
        <f t="shared" si="2"/>
        <v>0.58108108108108103</v>
      </c>
      <c r="H13" s="13">
        <f t="shared" si="3"/>
        <v>0.22522522522522523</v>
      </c>
    </row>
    <row r="14" spans="1:11" x14ac:dyDescent="0.25">
      <c r="A14" s="12" t="s">
        <v>8395</v>
      </c>
      <c r="B14" s="12">
        <f>SUM(B2:B13)</f>
        <v>2185</v>
      </c>
      <c r="C14" s="12">
        <f>SUM(C2:C13)</f>
        <v>1530</v>
      </c>
      <c r="D14" s="12">
        <f>SUM(D2:D13)</f>
        <v>349</v>
      </c>
      <c r="E14" s="12">
        <f>SUM(E2:E13)</f>
        <v>4064</v>
      </c>
      <c r="F14" s="14"/>
      <c r="G14" s="30"/>
      <c r="H14" s="30"/>
    </row>
    <row r="15" spans="1:11" x14ac:dyDescent="0.25">
      <c r="G15" s="2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1306E-749C-4B3D-BD87-93768AD5D1DB}">
  <dimension ref="A1:K2186"/>
  <sheetViews>
    <sheetView tabSelected="1" topLeftCell="E1" workbookViewId="0">
      <selection activeCell="K25" sqref="K25"/>
    </sheetView>
  </sheetViews>
  <sheetFormatPr defaultRowHeight="15" x14ac:dyDescent="0.25"/>
  <cols>
    <col min="1" max="1" width="77.5703125" bestFit="1" customWidth="1"/>
    <col min="2" max="2" width="9.140625" style="15" bestFit="1" customWidth="1"/>
    <col min="3" max="3" width="18" bestFit="1" customWidth="1"/>
    <col min="6" max="6" width="84.5703125" bestFit="1" customWidth="1"/>
    <col min="7" max="7" width="10" bestFit="1" customWidth="1"/>
    <col min="8" max="8" width="18" bestFit="1" customWidth="1"/>
    <col min="9" max="9" width="18" customWidth="1"/>
    <col min="10" max="11" width="20.42578125" bestFit="1" customWidth="1"/>
  </cols>
  <sheetData>
    <row r="1" spans="1:11" x14ac:dyDescent="0.25">
      <c r="A1" s="21" t="s">
        <v>1</v>
      </c>
      <c r="B1" s="24" t="s">
        <v>8396</v>
      </c>
      <c r="C1" s="18" t="s">
        <v>8397</v>
      </c>
      <c r="F1" s="16" t="s">
        <v>1</v>
      </c>
      <c r="G1" s="23" t="s">
        <v>8396</v>
      </c>
      <c r="H1" s="16" t="s">
        <v>8397</v>
      </c>
      <c r="I1" s="25"/>
    </row>
    <row r="2" spans="1:11" x14ac:dyDescent="0.25">
      <c r="A2" s="20" t="s">
        <v>162</v>
      </c>
      <c r="B2" s="19" t="s">
        <v>8221</v>
      </c>
      <c r="C2" s="20">
        <v>0</v>
      </c>
      <c r="F2" s="17" t="s">
        <v>2</v>
      </c>
      <c r="G2" s="12" t="s">
        <v>8219</v>
      </c>
      <c r="H2" s="12">
        <v>182</v>
      </c>
      <c r="I2" s="26"/>
    </row>
    <row r="3" spans="1:11" x14ac:dyDescent="0.25">
      <c r="A3" s="20" t="s">
        <v>163</v>
      </c>
      <c r="B3" s="19" t="s">
        <v>8221</v>
      </c>
      <c r="C3" s="20">
        <v>1</v>
      </c>
      <c r="F3" s="17" t="s">
        <v>3</v>
      </c>
      <c r="G3" s="12" t="s">
        <v>8219</v>
      </c>
      <c r="H3" s="12">
        <v>79</v>
      </c>
      <c r="I3" s="26"/>
    </row>
    <row r="4" spans="1:11" x14ac:dyDescent="0.25">
      <c r="A4" s="20" t="s">
        <v>164</v>
      </c>
      <c r="B4" s="19" t="s">
        <v>8221</v>
      </c>
      <c r="C4" s="20">
        <v>10</v>
      </c>
      <c r="F4" s="17" t="s">
        <v>4</v>
      </c>
      <c r="G4" s="12" t="s">
        <v>8219</v>
      </c>
      <c r="H4" s="12">
        <v>35</v>
      </c>
      <c r="I4" s="26"/>
    </row>
    <row r="5" spans="1:11" x14ac:dyDescent="0.25">
      <c r="A5" s="20" t="s">
        <v>165</v>
      </c>
      <c r="B5" s="19" t="s">
        <v>8221</v>
      </c>
      <c r="C5" s="20">
        <v>0</v>
      </c>
      <c r="F5" s="17" t="s">
        <v>5</v>
      </c>
      <c r="G5" s="12" t="s">
        <v>8219</v>
      </c>
      <c r="H5" s="12">
        <v>150</v>
      </c>
      <c r="I5" s="26"/>
    </row>
    <row r="6" spans="1:11" x14ac:dyDescent="0.25">
      <c r="A6" s="20" t="s">
        <v>166</v>
      </c>
      <c r="B6" s="19" t="s">
        <v>8221</v>
      </c>
      <c r="C6" s="20">
        <v>7</v>
      </c>
      <c r="F6" s="17" t="s">
        <v>6</v>
      </c>
      <c r="G6" s="12" t="s">
        <v>8219</v>
      </c>
      <c r="H6" s="12">
        <v>284</v>
      </c>
      <c r="I6" s="26"/>
    </row>
    <row r="7" spans="1:11" x14ac:dyDescent="0.25">
      <c r="A7" s="20" t="s">
        <v>167</v>
      </c>
      <c r="B7" s="19" t="s">
        <v>8221</v>
      </c>
      <c r="C7" s="20">
        <v>0</v>
      </c>
      <c r="F7" s="17" t="s">
        <v>7</v>
      </c>
      <c r="G7" s="12" t="s">
        <v>8219</v>
      </c>
      <c r="H7" s="12">
        <v>47</v>
      </c>
      <c r="I7" s="26"/>
    </row>
    <row r="8" spans="1:11" x14ac:dyDescent="0.25">
      <c r="A8" s="20" t="s">
        <v>168</v>
      </c>
      <c r="B8" s="19" t="s">
        <v>8221</v>
      </c>
      <c r="C8" s="20">
        <v>1</v>
      </c>
      <c r="F8" s="17" t="s">
        <v>8</v>
      </c>
      <c r="G8" s="12" t="s">
        <v>8219</v>
      </c>
      <c r="H8" s="12">
        <v>58</v>
      </c>
      <c r="I8" s="26"/>
    </row>
    <row r="9" spans="1:11" x14ac:dyDescent="0.25">
      <c r="A9" s="20" t="s">
        <v>169</v>
      </c>
      <c r="B9" s="19" t="s">
        <v>8221</v>
      </c>
      <c r="C9" s="20">
        <v>2</v>
      </c>
      <c r="F9" s="17" t="s">
        <v>9</v>
      </c>
      <c r="G9" s="12" t="s">
        <v>8219</v>
      </c>
      <c r="H9" s="12">
        <v>57</v>
      </c>
      <c r="I9" s="26"/>
      <c r="J9" s="28" t="s">
        <v>8398</v>
      </c>
      <c r="K9" s="29"/>
    </row>
    <row r="10" spans="1:11" x14ac:dyDescent="0.25">
      <c r="A10" s="20" t="s">
        <v>170</v>
      </c>
      <c r="B10" s="19" t="s">
        <v>8221</v>
      </c>
      <c r="C10" s="20">
        <v>3</v>
      </c>
      <c r="F10" s="17" t="s">
        <v>10</v>
      </c>
      <c r="G10" s="12" t="s">
        <v>8219</v>
      </c>
      <c r="H10" s="12">
        <v>12</v>
      </c>
      <c r="I10" s="26"/>
      <c r="J10" s="12" t="s">
        <v>8399</v>
      </c>
      <c r="K10" s="12">
        <f>ROUND(AVERAGE(H2:H2186),0)</f>
        <v>194</v>
      </c>
    </row>
    <row r="11" spans="1:11" x14ac:dyDescent="0.25">
      <c r="A11" s="20" t="s">
        <v>171</v>
      </c>
      <c r="B11" s="19" t="s">
        <v>8221</v>
      </c>
      <c r="C11" s="20">
        <v>10</v>
      </c>
      <c r="F11" s="17" t="s">
        <v>11</v>
      </c>
      <c r="G11" s="12" t="s">
        <v>8219</v>
      </c>
      <c r="H11" s="12">
        <v>20</v>
      </c>
      <c r="I11" s="26"/>
      <c r="J11" s="12" t="s">
        <v>8400</v>
      </c>
      <c r="K11" s="12">
        <f>MEDIAN(H2:H2186)</f>
        <v>62</v>
      </c>
    </row>
    <row r="12" spans="1:11" x14ac:dyDescent="0.25">
      <c r="A12" s="20" t="s">
        <v>172</v>
      </c>
      <c r="B12" s="19" t="s">
        <v>8221</v>
      </c>
      <c r="C12" s="20">
        <v>10</v>
      </c>
      <c r="F12" s="17" t="s">
        <v>12</v>
      </c>
      <c r="G12" s="12" t="s">
        <v>8219</v>
      </c>
      <c r="H12" s="12">
        <v>19</v>
      </c>
      <c r="I12" s="26"/>
      <c r="J12" s="12" t="s">
        <v>8401</v>
      </c>
      <c r="K12" s="12">
        <f>MIN(H2:H2186)</f>
        <v>1</v>
      </c>
    </row>
    <row r="13" spans="1:11" x14ac:dyDescent="0.25">
      <c r="A13" s="20" t="s">
        <v>173</v>
      </c>
      <c r="B13" s="19" t="s">
        <v>8221</v>
      </c>
      <c r="C13" s="20">
        <v>1</v>
      </c>
      <c r="F13" s="17" t="s">
        <v>13</v>
      </c>
      <c r="G13" s="12" t="s">
        <v>8219</v>
      </c>
      <c r="H13" s="12">
        <v>75</v>
      </c>
      <c r="I13" s="26"/>
      <c r="J13" s="12" t="s">
        <v>8402</v>
      </c>
      <c r="K13" s="12">
        <f>MAX(H2:H2186)</f>
        <v>26457</v>
      </c>
    </row>
    <row r="14" spans="1:11" x14ac:dyDescent="0.25">
      <c r="A14" s="20" t="s">
        <v>174</v>
      </c>
      <c r="B14" s="19" t="s">
        <v>8221</v>
      </c>
      <c r="C14" s="20">
        <v>0</v>
      </c>
      <c r="F14" s="17" t="s">
        <v>14</v>
      </c>
      <c r="G14" s="12" t="s">
        <v>8219</v>
      </c>
      <c r="H14" s="12">
        <v>827</v>
      </c>
      <c r="I14" s="26"/>
      <c r="J14" s="27" t="s">
        <v>8403</v>
      </c>
      <c r="K14" s="12">
        <f>ROUND(VAR(H2:H2186),2)</f>
        <v>713167.38</v>
      </c>
    </row>
    <row r="15" spans="1:11" x14ac:dyDescent="0.25">
      <c r="A15" s="20" t="s">
        <v>175</v>
      </c>
      <c r="B15" s="19" t="s">
        <v>8221</v>
      </c>
      <c r="C15" s="20">
        <v>0</v>
      </c>
      <c r="F15" s="17" t="s">
        <v>15</v>
      </c>
      <c r="G15" s="12" t="s">
        <v>8219</v>
      </c>
      <c r="H15" s="12">
        <v>51</v>
      </c>
      <c r="I15" s="26"/>
      <c r="J15" s="27" t="s">
        <v>8404</v>
      </c>
      <c r="K15" s="12">
        <f>ROUND(STDEV(H2:H2186),2)</f>
        <v>844.49</v>
      </c>
    </row>
    <row r="16" spans="1:11" x14ac:dyDescent="0.25">
      <c r="A16" s="20" t="s">
        <v>176</v>
      </c>
      <c r="B16" s="19" t="s">
        <v>8221</v>
      </c>
      <c r="C16" s="20">
        <v>0</v>
      </c>
      <c r="F16" s="17" t="s">
        <v>16</v>
      </c>
      <c r="G16" s="12" t="s">
        <v>8219</v>
      </c>
      <c r="H16" s="12">
        <v>41</v>
      </c>
      <c r="I16" s="26"/>
    </row>
    <row r="17" spans="1:11" x14ac:dyDescent="0.25">
      <c r="A17" s="20" t="s">
        <v>177</v>
      </c>
      <c r="B17" s="19" t="s">
        <v>8221</v>
      </c>
      <c r="C17" s="20">
        <v>26</v>
      </c>
      <c r="F17" s="17" t="s">
        <v>17</v>
      </c>
      <c r="G17" s="12" t="s">
        <v>8219</v>
      </c>
      <c r="H17" s="12">
        <v>98</v>
      </c>
      <c r="I17" s="26"/>
    </row>
    <row r="18" spans="1:11" x14ac:dyDescent="0.25">
      <c r="A18" s="20" t="s">
        <v>178</v>
      </c>
      <c r="B18" s="19" t="s">
        <v>8221</v>
      </c>
      <c r="C18" s="20">
        <v>0</v>
      </c>
      <c r="F18" s="17" t="s">
        <v>18</v>
      </c>
      <c r="G18" s="12" t="s">
        <v>8219</v>
      </c>
      <c r="H18" s="12">
        <v>70</v>
      </c>
      <c r="I18" s="26"/>
      <c r="J18" s="28" t="s">
        <v>8405</v>
      </c>
      <c r="K18" s="29"/>
    </row>
    <row r="19" spans="1:11" x14ac:dyDescent="0.25">
      <c r="A19" s="20" t="s">
        <v>179</v>
      </c>
      <c r="B19" s="19" t="s">
        <v>8221</v>
      </c>
      <c r="C19" s="20">
        <v>7</v>
      </c>
      <c r="F19" s="17" t="s">
        <v>19</v>
      </c>
      <c r="G19" s="12" t="s">
        <v>8219</v>
      </c>
      <c r="H19" s="12">
        <v>36</v>
      </c>
      <c r="I19" s="26"/>
      <c r="J19" s="12" t="s">
        <v>8399</v>
      </c>
      <c r="K19" s="12">
        <f>ROUND(AVERAGE(C2:C1531),0)</f>
        <v>18</v>
      </c>
    </row>
    <row r="20" spans="1:11" x14ac:dyDescent="0.25">
      <c r="A20" s="20" t="s">
        <v>180</v>
      </c>
      <c r="B20" s="19" t="s">
        <v>8221</v>
      </c>
      <c r="C20" s="20">
        <v>0</v>
      </c>
      <c r="F20" s="17" t="s">
        <v>20</v>
      </c>
      <c r="G20" s="12" t="s">
        <v>8219</v>
      </c>
      <c r="H20" s="12">
        <v>342</v>
      </c>
      <c r="I20" s="26"/>
      <c r="J20" s="12" t="s">
        <v>8400</v>
      </c>
      <c r="K20" s="12">
        <f>MEDIAN(C2:C1531)</f>
        <v>4</v>
      </c>
    </row>
    <row r="21" spans="1:11" x14ac:dyDescent="0.25">
      <c r="A21" s="20" t="s">
        <v>181</v>
      </c>
      <c r="B21" s="19" t="s">
        <v>8221</v>
      </c>
      <c r="C21" s="20">
        <v>2</v>
      </c>
      <c r="F21" s="17" t="s">
        <v>21</v>
      </c>
      <c r="G21" s="12" t="s">
        <v>8219</v>
      </c>
      <c r="H21" s="12">
        <v>22</v>
      </c>
      <c r="I21" s="26"/>
      <c r="J21" s="12" t="s">
        <v>8401</v>
      </c>
      <c r="K21" s="12">
        <f>MIN(C2:C1531)</f>
        <v>0</v>
      </c>
    </row>
    <row r="22" spans="1:11" x14ac:dyDescent="0.25">
      <c r="A22" s="20" t="s">
        <v>182</v>
      </c>
      <c r="B22" s="19" t="s">
        <v>8221</v>
      </c>
      <c r="C22" s="20">
        <v>13</v>
      </c>
      <c r="F22" s="17" t="s">
        <v>22</v>
      </c>
      <c r="G22" s="12" t="s">
        <v>8219</v>
      </c>
      <c r="H22" s="12">
        <v>25</v>
      </c>
      <c r="I22" s="26"/>
      <c r="J22" s="12" t="s">
        <v>8402</v>
      </c>
      <c r="K22" s="12">
        <f>MAX(C2:C1531)</f>
        <v>1293</v>
      </c>
    </row>
    <row r="23" spans="1:11" x14ac:dyDescent="0.25">
      <c r="A23" s="20" t="s">
        <v>183</v>
      </c>
      <c r="B23" s="19" t="s">
        <v>8221</v>
      </c>
      <c r="C23" s="20">
        <v>4</v>
      </c>
      <c r="F23" s="17" t="s">
        <v>23</v>
      </c>
      <c r="G23" s="12" t="s">
        <v>8219</v>
      </c>
      <c r="H23" s="12">
        <v>101</v>
      </c>
      <c r="I23" s="26"/>
      <c r="J23" s="27" t="s">
        <v>8403</v>
      </c>
      <c r="K23" s="12">
        <f>ROUND(VAR(C2:C1531),2)</f>
        <v>3775.69</v>
      </c>
    </row>
    <row r="24" spans="1:11" x14ac:dyDescent="0.25">
      <c r="A24" s="20" t="s">
        <v>184</v>
      </c>
      <c r="B24" s="19" t="s">
        <v>8221</v>
      </c>
      <c r="C24" s="20">
        <v>0</v>
      </c>
      <c r="F24" s="17" t="s">
        <v>24</v>
      </c>
      <c r="G24" s="12" t="s">
        <v>8219</v>
      </c>
      <c r="H24" s="12">
        <v>8</v>
      </c>
      <c r="I24" s="26"/>
      <c r="J24" s="27" t="s">
        <v>8404</v>
      </c>
      <c r="K24" s="12">
        <f>ROUND(STDEV(C2:C1531),2)</f>
        <v>61.45</v>
      </c>
    </row>
    <row r="25" spans="1:11" x14ac:dyDescent="0.25">
      <c r="A25" s="20" t="s">
        <v>185</v>
      </c>
      <c r="B25" s="19" t="s">
        <v>8221</v>
      </c>
      <c r="C25" s="20">
        <v>12</v>
      </c>
      <c r="F25" s="17" t="s">
        <v>25</v>
      </c>
      <c r="G25" s="12" t="s">
        <v>8219</v>
      </c>
      <c r="H25" s="12">
        <v>23</v>
      </c>
      <c r="I25" s="26"/>
    </row>
    <row r="26" spans="1:11" x14ac:dyDescent="0.25">
      <c r="A26" s="20" t="s">
        <v>186</v>
      </c>
      <c r="B26" s="19" t="s">
        <v>8221</v>
      </c>
      <c r="C26" s="20">
        <v>2</v>
      </c>
      <c r="F26" s="17" t="s">
        <v>26</v>
      </c>
      <c r="G26" s="12" t="s">
        <v>8219</v>
      </c>
      <c r="H26" s="12">
        <v>574</v>
      </c>
      <c r="I26" s="26"/>
    </row>
    <row r="27" spans="1:11" x14ac:dyDescent="0.25">
      <c r="A27" s="20" t="s">
        <v>187</v>
      </c>
      <c r="B27" s="19" t="s">
        <v>8221</v>
      </c>
      <c r="C27" s="20">
        <v>10</v>
      </c>
      <c r="F27" s="17" t="s">
        <v>27</v>
      </c>
      <c r="G27" s="12" t="s">
        <v>8219</v>
      </c>
      <c r="H27" s="12">
        <v>14</v>
      </c>
      <c r="I27" s="26"/>
    </row>
    <row r="28" spans="1:11" x14ac:dyDescent="0.25">
      <c r="A28" s="20" t="s">
        <v>188</v>
      </c>
      <c r="B28" s="19" t="s">
        <v>8221</v>
      </c>
      <c r="C28" s="20">
        <v>0</v>
      </c>
      <c r="F28" s="17" t="s">
        <v>28</v>
      </c>
      <c r="G28" s="12" t="s">
        <v>8219</v>
      </c>
      <c r="H28" s="12">
        <v>19</v>
      </c>
      <c r="I28" s="26"/>
    </row>
    <row r="29" spans="1:11" x14ac:dyDescent="0.25">
      <c r="A29" s="20" t="s">
        <v>189</v>
      </c>
      <c r="B29" s="19" t="s">
        <v>8221</v>
      </c>
      <c r="C29" s="20">
        <v>5</v>
      </c>
      <c r="F29" s="17" t="s">
        <v>29</v>
      </c>
      <c r="G29" s="12" t="s">
        <v>8219</v>
      </c>
      <c r="H29" s="12">
        <v>150</v>
      </c>
      <c r="I29" s="26"/>
    </row>
    <row r="30" spans="1:11" x14ac:dyDescent="0.25">
      <c r="A30" s="20" t="s">
        <v>190</v>
      </c>
      <c r="B30" s="19" t="s">
        <v>8221</v>
      </c>
      <c r="C30" s="20">
        <v>0</v>
      </c>
      <c r="F30" s="17" t="s">
        <v>30</v>
      </c>
      <c r="G30" s="12" t="s">
        <v>8219</v>
      </c>
      <c r="H30" s="12">
        <v>71</v>
      </c>
      <c r="I30" s="26"/>
    </row>
    <row r="31" spans="1:11" x14ac:dyDescent="0.25">
      <c r="A31" s="20" t="s">
        <v>191</v>
      </c>
      <c r="B31" s="19" t="s">
        <v>8221</v>
      </c>
      <c r="C31" s="20">
        <v>5</v>
      </c>
      <c r="F31" s="17" t="s">
        <v>31</v>
      </c>
      <c r="G31" s="12" t="s">
        <v>8219</v>
      </c>
      <c r="H31" s="12">
        <v>117</v>
      </c>
      <c r="I31" s="26"/>
    </row>
    <row r="32" spans="1:11" x14ac:dyDescent="0.25">
      <c r="A32" s="20" t="s">
        <v>192</v>
      </c>
      <c r="B32" s="19" t="s">
        <v>8221</v>
      </c>
      <c r="C32" s="20">
        <v>1</v>
      </c>
      <c r="F32" s="17" t="s">
        <v>32</v>
      </c>
      <c r="G32" s="12" t="s">
        <v>8219</v>
      </c>
      <c r="H32" s="12">
        <v>53</v>
      </c>
      <c r="I32" s="26"/>
    </row>
    <row r="33" spans="1:9" x14ac:dyDescent="0.25">
      <c r="A33" s="20" t="s">
        <v>193</v>
      </c>
      <c r="B33" s="19" t="s">
        <v>8221</v>
      </c>
      <c r="C33" s="20">
        <v>3</v>
      </c>
      <c r="F33" s="17" t="s">
        <v>33</v>
      </c>
      <c r="G33" s="12" t="s">
        <v>8219</v>
      </c>
      <c r="H33" s="12">
        <v>1</v>
      </c>
      <c r="I33" s="26"/>
    </row>
    <row r="34" spans="1:9" x14ac:dyDescent="0.25">
      <c r="A34" s="20" t="s">
        <v>194</v>
      </c>
      <c r="B34" s="19" t="s">
        <v>8221</v>
      </c>
      <c r="C34" s="20">
        <v>3</v>
      </c>
      <c r="F34" s="17" t="s">
        <v>34</v>
      </c>
      <c r="G34" s="12" t="s">
        <v>8219</v>
      </c>
      <c r="H34" s="12">
        <v>89</v>
      </c>
      <c r="I34" s="26"/>
    </row>
    <row r="35" spans="1:9" x14ac:dyDescent="0.25">
      <c r="A35" s="20" t="s">
        <v>195</v>
      </c>
      <c r="B35" s="19" t="s">
        <v>8221</v>
      </c>
      <c r="C35" s="20">
        <v>0</v>
      </c>
      <c r="F35" s="17" t="s">
        <v>35</v>
      </c>
      <c r="G35" s="12" t="s">
        <v>8219</v>
      </c>
      <c r="H35" s="12">
        <v>64</v>
      </c>
      <c r="I35" s="26"/>
    </row>
    <row r="36" spans="1:9" x14ac:dyDescent="0.25">
      <c r="A36" s="20" t="s">
        <v>196</v>
      </c>
      <c r="B36" s="19" t="s">
        <v>8221</v>
      </c>
      <c r="C36" s="20">
        <v>3</v>
      </c>
      <c r="F36" s="17" t="s">
        <v>36</v>
      </c>
      <c r="G36" s="12" t="s">
        <v>8219</v>
      </c>
      <c r="H36" s="12">
        <v>68</v>
      </c>
      <c r="I36" s="26"/>
    </row>
    <row r="37" spans="1:9" x14ac:dyDescent="0.25">
      <c r="A37" s="20" t="s">
        <v>197</v>
      </c>
      <c r="B37" s="19" t="s">
        <v>8221</v>
      </c>
      <c r="C37" s="20">
        <v>0</v>
      </c>
      <c r="F37" s="17" t="s">
        <v>37</v>
      </c>
      <c r="G37" s="12" t="s">
        <v>8219</v>
      </c>
      <c r="H37" s="12">
        <v>28</v>
      </c>
      <c r="I37" s="26"/>
    </row>
    <row r="38" spans="1:9" x14ac:dyDescent="0.25">
      <c r="A38" s="20" t="s">
        <v>198</v>
      </c>
      <c r="B38" s="19" t="s">
        <v>8221</v>
      </c>
      <c r="C38" s="20">
        <v>19</v>
      </c>
      <c r="F38" s="17" t="s">
        <v>38</v>
      </c>
      <c r="G38" s="12" t="s">
        <v>8219</v>
      </c>
      <c r="H38" s="12">
        <v>44</v>
      </c>
      <c r="I38" s="26"/>
    </row>
    <row r="39" spans="1:9" x14ac:dyDescent="0.25">
      <c r="A39" s="20" t="s">
        <v>199</v>
      </c>
      <c r="B39" s="19" t="s">
        <v>8221</v>
      </c>
      <c r="C39" s="20">
        <v>8</v>
      </c>
      <c r="F39" s="17" t="s">
        <v>39</v>
      </c>
      <c r="G39" s="12" t="s">
        <v>8219</v>
      </c>
      <c r="H39" s="12">
        <v>253</v>
      </c>
      <c r="I39" s="26"/>
    </row>
    <row r="40" spans="1:9" x14ac:dyDescent="0.25">
      <c r="A40" s="20" t="s">
        <v>200</v>
      </c>
      <c r="B40" s="19" t="s">
        <v>8221</v>
      </c>
      <c r="C40" s="20">
        <v>6</v>
      </c>
      <c r="F40" s="17" t="s">
        <v>40</v>
      </c>
      <c r="G40" s="12" t="s">
        <v>8219</v>
      </c>
      <c r="H40" s="12">
        <v>66</v>
      </c>
      <c r="I40" s="26"/>
    </row>
    <row r="41" spans="1:9" x14ac:dyDescent="0.25">
      <c r="A41" s="20" t="s">
        <v>201</v>
      </c>
      <c r="B41" s="19" t="s">
        <v>8221</v>
      </c>
      <c r="C41" s="20">
        <v>0</v>
      </c>
      <c r="F41" s="17" t="s">
        <v>41</v>
      </c>
      <c r="G41" s="12" t="s">
        <v>8219</v>
      </c>
      <c r="H41" s="12">
        <v>217</v>
      </c>
      <c r="I41" s="26"/>
    </row>
    <row r="42" spans="1:9" x14ac:dyDescent="0.25">
      <c r="A42" s="20" t="s">
        <v>202</v>
      </c>
      <c r="B42" s="19" t="s">
        <v>8221</v>
      </c>
      <c r="C42" s="20">
        <v>18</v>
      </c>
      <c r="F42" s="17" t="s">
        <v>42</v>
      </c>
      <c r="G42" s="12" t="s">
        <v>8219</v>
      </c>
      <c r="H42" s="12">
        <v>16</v>
      </c>
      <c r="I42" s="26"/>
    </row>
    <row r="43" spans="1:9" x14ac:dyDescent="0.25">
      <c r="A43" s="20" t="s">
        <v>203</v>
      </c>
      <c r="B43" s="19" t="s">
        <v>8221</v>
      </c>
      <c r="C43" s="20">
        <v>7</v>
      </c>
      <c r="F43" s="17" t="s">
        <v>43</v>
      </c>
      <c r="G43" s="12" t="s">
        <v>8219</v>
      </c>
      <c r="H43" s="12">
        <v>19</v>
      </c>
      <c r="I43" s="26"/>
    </row>
    <row r="44" spans="1:9" x14ac:dyDescent="0.25">
      <c r="A44" s="20" t="s">
        <v>204</v>
      </c>
      <c r="B44" s="19" t="s">
        <v>8221</v>
      </c>
      <c r="C44" s="20">
        <v>0</v>
      </c>
      <c r="F44" s="17" t="s">
        <v>44</v>
      </c>
      <c r="G44" s="12" t="s">
        <v>8219</v>
      </c>
      <c r="H44" s="12">
        <v>169</v>
      </c>
      <c r="I44" s="26"/>
    </row>
    <row r="45" spans="1:9" x14ac:dyDescent="0.25">
      <c r="A45" s="20" t="s">
        <v>205</v>
      </c>
      <c r="B45" s="19" t="s">
        <v>8221</v>
      </c>
      <c r="C45" s="20">
        <v>8</v>
      </c>
      <c r="F45" s="17" t="s">
        <v>45</v>
      </c>
      <c r="G45" s="12" t="s">
        <v>8219</v>
      </c>
      <c r="H45" s="12">
        <v>263</v>
      </c>
      <c r="I45" s="26"/>
    </row>
    <row r="46" spans="1:9" x14ac:dyDescent="0.25">
      <c r="A46" s="20" t="s">
        <v>206</v>
      </c>
      <c r="B46" s="19" t="s">
        <v>8221</v>
      </c>
      <c r="C46" s="20">
        <v>1293</v>
      </c>
      <c r="F46" s="17" t="s">
        <v>46</v>
      </c>
      <c r="G46" s="12" t="s">
        <v>8219</v>
      </c>
      <c r="H46" s="12">
        <v>15</v>
      </c>
      <c r="I46" s="26"/>
    </row>
    <row r="47" spans="1:9" x14ac:dyDescent="0.25">
      <c r="A47" s="20" t="s">
        <v>207</v>
      </c>
      <c r="B47" s="19" t="s">
        <v>8221</v>
      </c>
      <c r="C47" s="20">
        <v>17</v>
      </c>
      <c r="F47" s="17" t="s">
        <v>47</v>
      </c>
      <c r="G47" s="12" t="s">
        <v>8219</v>
      </c>
      <c r="H47" s="12">
        <v>61</v>
      </c>
      <c r="I47" s="26"/>
    </row>
    <row r="48" spans="1:9" x14ac:dyDescent="0.25">
      <c r="A48" s="20" t="s">
        <v>208</v>
      </c>
      <c r="B48" s="19" t="s">
        <v>8221</v>
      </c>
      <c r="C48" s="20">
        <v>0</v>
      </c>
      <c r="F48" s="17" t="s">
        <v>48</v>
      </c>
      <c r="G48" s="12" t="s">
        <v>8219</v>
      </c>
      <c r="H48" s="12">
        <v>45</v>
      </c>
      <c r="I48" s="26"/>
    </row>
    <row r="49" spans="1:9" x14ac:dyDescent="0.25">
      <c r="A49" s="20" t="s">
        <v>209</v>
      </c>
      <c r="B49" s="19" t="s">
        <v>8221</v>
      </c>
      <c r="C49" s="20">
        <v>13</v>
      </c>
      <c r="F49" s="17" t="s">
        <v>49</v>
      </c>
      <c r="G49" s="12" t="s">
        <v>8219</v>
      </c>
      <c r="H49" s="12">
        <v>70</v>
      </c>
      <c r="I49" s="26"/>
    </row>
    <row r="50" spans="1:9" x14ac:dyDescent="0.25">
      <c r="A50" s="20" t="s">
        <v>210</v>
      </c>
      <c r="B50" s="19" t="s">
        <v>8221</v>
      </c>
      <c r="C50" s="20">
        <v>0</v>
      </c>
      <c r="F50" s="17" t="s">
        <v>50</v>
      </c>
      <c r="G50" s="12" t="s">
        <v>8219</v>
      </c>
      <c r="H50" s="12">
        <v>38</v>
      </c>
      <c r="I50" s="26"/>
    </row>
    <row r="51" spans="1:9" x14ac:dyDescent="0.25">
      <c r="A51" s="20" t="s">
        <v>211</v>
      </c>
      <c r="B51" s="19" t="s">
        <v>8221</v>
      </c>
      <c r="C51" s="20">
        <v>0</v>
      </c>
      <c r="F51" s="17" t="s">
        <v>51</v>
      </c>
      <c r="G51" s="12" t="s">
        <v>8219</v>
      </c>
      <c r="H51" s="12">
        <v>87</v>
      </c>
      <c r="I51" s="26"/>
    </row>
    <row r="52" spans="1:9" x14ac:dyDescent="0.25">
      <c r="A52" s="20" t="s">
        <v>212</v>
      </c>
      <c r="B52" s="19" t="s">
        <v>8221</v>
      </c>
      <c r="C52" s="20">
        <v>33</v>
      </c>
      <c r="F52" s="17" t="s">
        <v>52</v>
      </c>
      <c r="G52" s="12" t="s">
        <v>8219</v>
      </c>
      <c r="H52" s="12">
        <v>22</v>
      </c>
      <c r="I52" s="26"/>
    </row>
    <row r="53" spans="1:9" x14ac:dyDescent="0.25">
      <c r="A53" s="20" t="s">
        <v>213</v>
      </c>
      <c r="B53" s="19" t="s">
        <v>8221</v>
      </c>
      <c r="C53" s="20">
        <v>12</v>
      </c>
      <c r="F53" s="17" t="s">
        <v>53</v>
      </c>
      <c r="G53" s="12" t="s">
        <v>8219</v>
      </c>
      <c r="H53" s="12">
        <v>119</v>
      </c>
      <c r="I53" s="26"/>
    </row>
    <row r="54" spans="1:9" x14ac:dyDescent="0.25">
      <c r="A54" s="20" t="s">
        <v>214</v>
      </c>
      <c r="B54" s="19" t="s">
        <v>8221</v>
      </c>
      <c r="C54" s="20">
        <v>1</v>
      </c>
      <c r="F54" s="17" t="s">
        <v>54</v>
      </c>
      <c r="G54" s="12" t="s">
        <v>8219</v>
      </c>
      <c r="H54" s="12">
        <v>52</v>
      </c>
      <c r="I54" s="26"/>
    </row>
    <row r="55" spans="1:9" x14ac:dyDescent="0.25">
      <c r="A55" s="20" t="s">
        <v>215</v>
      </c>
      <c r="B55" s="19" t="s">
        <v>8221</v>
      </c>
      <c r="C55" s="20">
        <v>1</v>
      </c>
      <c r="F55" s="17" t="s">
        <v>55</v>
      </c>
      <c r="G55" s="12" t="s">
        <v>8219</v>
      </c>
      <c r="H55" s="12">
        <v>117</v>
      </c>
      <c r="I55" s="26"/>
    </row>
    <row r="56" spans="1:9" x14ac:dyDescent="0.25">
      <c r="A56" s="20" t="s">
        <v>216</v>
      </c>
      <c r="B56" s="19" t="s">
        <v>8221</v>
      </c>
      <c r="C56" s="20">
        <v>1</v>
      </c>
      <c r="F56" s="17" t="s">
        <v>56</v>
      </c>
      <c r="G56" s="12" t="s">
        <v>8219</v>
      </c>
      <c r="H56" s="12">
        <v>52</v>
      </c>
      <c r="I56" s="26"/>
    </row>
    <row r="57" spans="1:9" x14ac:dyDescent="0.25">
      <c r="A57" s="20" t="s">
        <v>217</v>
      </c>
      <c r="B57" s="19" t="s">
        <v>8221</v>
      </c>
      <c r="C57" s="20">
        <v>1</v>
      </c>
      <c r="F57" s="17" t="s">
        <v>57</v>
      </c>
      <c r="G57" s="12" t="s">
        <v>8219</v>
      </c>
      <c r="H57" s="12">
        <v>86</v>
      </c>
      <c r="I57" s="26"/>
    </row>
    <row r="58" spans="1:9" x14ac:dyDescent="0.25">
      <c r="A58" s="20" t="s">
        <v>218</v>
      </c>
      <c r="B58" s="19" t="s">
        <v>8221</v>
      </c>
      <c r="C58" s="20">
        <v>84</v>
      </c>
      <c r="F58" s="17" t="s">
        <v>58</v>
      </c>
      <c r="G58" s="12" t="s">
        <v>8219</v>
      </c>
      <c r="H58" s="12">
        <v>174</v>
      </c>
      <c r="I58" s="26"/>
    </row>
    <row r="59" spans="1:9" x14ac:dyDescent="0.25">
      <c r="A59" s="20" t="s">
        <v>219</v>
      </c>
      <c r="B59" s="19" t="s">
        <v>8221</v>
      </c>
      <c r="C59" s="20">
        <v>38</v>
      </c>
      <c r="F59" s="17" t="s">
        <v>59</v>
      </c>
      <c r="G59" s="12" t="s">
        <v>8219</v>
      </c>
      <c r="H59" s="12">
        <v>69</v>
      </c>
      <c r="I59" s="26"/>
    </row>
    <row r="60" spans="1:9" x14ac:dyDescent="0.25">
      <c r="A60" s="20" t="s">
        <v>220</v>
      </c>
      <c r="B60" s="19" t="s">
        <v>8221</v>
      </c>
      <c r="C60" s="20">
        <v>1</v>
      </c>
      <c r="F60" s="17" t="s">
        <v>60</v>
      </c>
      <c r="G60" s="12" t="s">
        <v>8219</v>
      </c>
      <c r="H60" s="12">
        <v>75</v>
      </c>
      <c r="I60" s="26"/>
    </row>
    <row r="61" spans="1:9" x14ac:dyDescent="0.25">
      <c r="A61" s="20" t="s">
        <v>221</v>
      </c>
      <c r="B61" s="19" t="s">
        <v>8221</v>
      </c>
      <c r="C61" s="20">
        <v>76</v>
      </c>
      <c r="F61" s="17" t="s">
        <v>61</v>
      </c>
      <c r="G61" s="12" t="s">
        <v>8219</v>
      </c>
      <c r="H61" s="12">
        <v>33</v>
      </c>
      <c r="I61" s="26"/>
    </row>
    <row r="62" spans="1:9" x14ac:dyDescent="0.25">
      <c r="A62" s="20" t="s">
        <v>222</v>
      </c>
      <c r="B62" s="19" t="s">
        <v>8221</v>
      </c>
      <c r="C62" s="20">
        <v>3</v>
      </c>
      <c r="F62" s="17" t="s">
        <v>62</v>
      </c>
      <c r="G62" s="12" t="s">
        <v>8219</v>
      </c>
      <c r="H62" s="12">
        <v>108</v>
      </c>
      <c r="I62" s="26"/>
    </row>
    <row r="63" spans="1:9" x14ac:dyDescent="0.25">
      <c r="A63" s="20" t="s">
        <v>223</v>
      </c>
      <c r="B63" s="19" t="s">
        <v>8221</v>
      </c>
      <c r="C63" s="20">
        <v>0</v>
      </c>
      <c r="F63" s="17" t="s">
        <v>63</v>
      </c>
      <c r="G63" s="12" t="s">
        <v>8219</v>
      </c>
      <c r="H63" s="12">
        <v>23</v>
      </c>
      <c r="I63" s="26"/>
    </row>
    <row r="64" spans="1:9" x14ac:dyDescent="0.25">
      <c r="A64" s="20" t="s">
        <v>224</v>
      </c>
      <c r="B64" s="19" t="s">
        <v>8221</v>
      </c>
      <c r="C64" s="20">
        <v>2</v>
      </c>
      <c r="F64" s="17" t="s">
        <v>64</v>
      </c>
      <c r="G64" s="12" t="s">
        <v>8219</v>
      </c>
      <c r="H64" s="12">
        <v>48</v>
      </c>
      <c r="I64" s="26"/>
    </row>
    <row r="65" spans="1:9" x14ac:dyDescent="0.25">
      <c r="A65" s="20" t="s">
        <v>225</v>
      </c>
      <c r="B65" s="19" t="s">
        <v>8221</v>
      </c>
      <c r="C65" s="20">
        <v>0</v>
      </c>
      <c r="F65" s="17" t="s">
        <v>65</v>
      </c>
      <c r="G65" s="12" t="s">
        <v>8219</v>
      </c>
      <c r="H65" s="12">
        <v>64</v>
      </c>
      <c r="I65" s="26"/>
    </row>
    <row r="66" spans="1:9" x14ac:dyDescent="0.25">
      <c r="A66" s="20" t="s">
        <v>226</v>
      </c>
      <c r="B66" s="19" t="s">
        <v>8221</v>
      </c>
      <c r="C66" s="20">
        <v>0</v>
      </c>
      <c r="F66" s="17" t="s">
        <v>66</v>
      </c>
      <c r="G66" s="12" t="s">
        <v>8219</v>
      </c>
      <c r="H66" s="12">
        <v>24</v>
      </c>
      <c r="I66" s="26"/>
    </row>
    <row r="67" spans="1:9" x14ac:dyDescent="0.25">
      <c r="A67" s="20" t="s">
        <v>227</v>
      </c>
      <c r="B67" s="19" t="s">
        <v>8221</v>
      </c>
      <c r="C67" s="20">
        <v>0</v>
      </c>
      <c r="F67" s="17" t="s">
        <v>67</v>
      </c>
      <c r="G67" s="12" t="s">
        <v>8219</v>
      </c>
      <c r="H67" s="12">
        <v>57</v>
      </c>
      <c r="I67" s="26"/>
    </row>
    <row r="68" spans="1:9" x14ac:dyDescent="0.25">
      <c r="A68" s="20" t="s">
        <v>228</v>
      </c>
      <c r="B68" s="19" t="s">
        <v>8221</v>
      </c>
      <c r="C68" s="20">
        <v>2</v>
      </c>
      <c r="F68" s="17" t="s">
        <v>68</v>
      </c>
      <c r="G68" s="12" t="s">
        <v>8219</v>
      </c>
      <c r="H68" s="12">
        <v>26</v>
      </c>
      <c r="I68" s="26"/>
    </row>
    <row r="69" spans="1:9" x14ac:dyDescent="0.25">
      <c r="A69" s="20" t="s">
        <v>229</v>
      </c>
      <c r="B69" s="19" t="s">
        <v>8221</v>
      </c>
      <c r="C69" s="20">
        <v>0</v>
      </c>
      <c r="F69" s="17" t="s">
        <v>69</v>
      </c>
      <c r="G69" s="12" t="s">
        <v>8219</v>
      </c>
      <c r="H69" s="12">
        <v>20</v>
      </c>
      <c r="I69" s="26"/>
    </row>
    <row r="70" spans="1:9" x14ac:dyDescent="0.25">
      <c r="A70" s="20" t="s">
        <v>230</v>
      </c>
      <c r="B70" s="19" t="s">
        <v>8221</v>
      </c>
      <c r="C70" s="20">
        <v>0</v>
      </c>
      <c r="F70" s="17" t="s">
        <v>70</v>
      </c>
      <c r="G70" s="12" t="s">
        <v>8219</v>
      </c>
      <c r="H70" s="12">
        <v>36</v>
      </c>
      <c r="I70" s="26"/>
    </row>
    <row r="71" spans="1:9" x14ac:dyDescent="0.25">
      <c r="A71" s="20" t="s">
        <v>231</v>
      </c>
      <c r="B71" s="19" t="s">
        <v>8221</v>
      </c>
      <c r="C71" s="20">
        <v>0</v>
      </c>
      <c r="F71" s="17" t="s">
        <v>71</v>
      </c>
      <c r="G71" s="12" t="s">
        <v>8219</v>
      </c>
      <c r="H71" s="12">
        <v>178</v>
      </c>
      <c r="I71" s="26"/>
    </row>
    <row r="72" spans="1:9" x14ac:dyDescent="0.25">
      <c r="A72" s="20" t="s">
        <v>232</v>
      </c>
      <c r="B72" s="19" t="s">
        <v>8221</v>
      </c>
      <c r="C72" s="20">
        <v>2</v>
      </c>
      <c r="F72" s="17" t="s">
        <v>72</v>
      </c>
      <c r="G72" s="12" t="s">
        <v>8219</v>
      </c>
      <c r="H72" s="12">
        <v>17</v>
      </c>
      <c r="I72" s="26"/>
    </row>
    <row r="73" spans="1:9" x14ac:dyDescent="0.25">
      <c r="A73" s="20" t="s">
        <v>233</v>
      </c>
      <c r="B73" s="19" t="s">
        <v>8221</v>
      </c>
      <c r="C73" s="20">
        <v>0</v>
      </c>
      <c r="F73" s="17" t="s">
        <v>73</v>
      </c>
      <c r="G73" s="12" t="s">
        <v>8219</v>
      </c>
      <c r="H73" s="12">
        <v>32</v>
      </c>
      <c r="I73" s="26"/>
    </row>
    <row r="74" spans="1:9" x14ac:dyDescent="0.25">
      <c r="A74" s="20" t="s">
        <v>234</v>
      </c>
      <c r="B74" s="19" t="s">
        <v>8221</v>
      </c>
      <c r="C74" s="20">
        <v>7</v>
      </c>
      <c r="F74" s="17" t="s">
        <v>74</v>
      </c>
      <c r="G74" s="12" t="s">
        <v>8219</v>
      </c>
      <c r="H74" s="12">
        <v>41</v>
      </c>
      <c r="I74" s="26"/>
    </row>
    <row r="75" spans="1:9" x14ac:dyDescent="0.25">
      <c r="A75" s="20" t="s">
        <v>235</v>
      </c>
      <c r="B75" s="19" t="s">
        <v>8221</v>
      </c>
      <c r="C75" s="20">
        <v>0</v>
      </c>
      <c r="F75" s="17" t="s">
        <v>75</v>
      </c>
      <c r="G75" s="12" t="s">
        <v>8219</v>
      </c>
      <c r="H75" s="12">
        <v>18</v>
      </c>
      <c r="I75" s="26"/>
    </row>
    <row r="76" spans="1:9" x14ac:dyDescent="0.25">
      <c r="A76" s="20" t="s">
        <v>236</v>
      </c>
      <c r="B76" s="19" t="s">
        <v>8221</v>
      </c>
      <c r="C76" s="20">
        <v>5</v>
      </c>
      <c r="F76" s="17" t="s">
        <v>76</v>
      </c>
      <c r="G76" s="12" t="s">
        <v>8219</v>
      </c>
      <c r="H76" s="12">
        <v>29</v>
      </c>
      <c r="I76" s="26"/>
    </row>
    <row r="77" spans="1:9" x14ac:dyDescent="0.25">
      <c r="A77" s="20" t="s">
        <v>237</v>
      </c>
      <c r="B77" s="19" t="s">
        <v>8221</v>
      </c>
      <c r="C77" s="20">
        <v>0</v>
      </c>
      <c r="F77" s="17" t="s">
        <v>77</v>
      </c>
      <c r="G77" s="12" t="s">
        <v>8219</v>
      </c>
      <c r="H77" s="12">
        <v>47</v>
      </c>
      <c r="I77" s="26"/>
    </row>
    <row r="78" spans="1:9" x14ac:dyDescent="0.25">
      <c r="A78" s="20" t="s">
        <v>238</v>
      </c>
      <c r="B78" s="19" t="s">
        <v>8221</v>
      </c>
      <c r="C78" s="20">
        <v>0</v>
      </c>
      <c r="F78" s="17" t="s">
        <v>78</v>
      </c>
      <c r="G78" s="12" t="s">
        <v>8219</v>
      </c>
      <c r="H78" s="12">
        <v>15</v>
      </c>
      <c r="I78" s="26"/>
    </row>
    <row r="79" spans="1:9" x14ac:dyDescent="0.25">
      <c r="A79" s="20" t="s">
        <v>239</v>
      </c>
      <c r="B79" s="19" t="s">
        <v>8221</v>
      </c>
      <c r="C79" s="20">
        <v>1</v>
      </c>
      <c r="F79" s="17" t="s">
        <v>79</v>
      </c>
      <c r="G79" s="12" t="s">
        <v>8219</v>
      </c>
      <c r="H79" s="12">
        <v>26</v>
      </c>
      <c r="I79" s="26"/>
    </row>
    <row r="80" spans="1:9" x14ac:dyDescent="0.25">
      <c r="A80" s="20" t="s">
        <v>240</v>
      </c>
      <c r="B80" s="19" t="s">
        <v>8221</v>
      </c>
      <c r="C80" s="20">
        <v>0</v>
      </c>
      <c r="F80" s="17" t="s">
        <v>80</v>
      </c>
      <c r="G80" s="12" t="s">
        <v>8219</v>
      </c>
      <c r="H80" s="12">
        <v>35</v>
      </c>
      <c r="I80" s="26"/>
    </row>
    <row r="81" spans="1:9" x14ac:dyDescent="0.25">
      <c r="A81" s="20" t="s">
        <v>241</v>
      </c>
      <c r="B81" s="19" t="s">
        <v>8221</v>
      </c>
      <c r="C81" s="20">
        <v>5</v>
      </c>
      <c r="F81" s="17" t="s">
        <v>81</v>
      </c>
      <c r="G81" s="12" t="s">
        <v>8219</v>
      </c>
      <c r="H81" s="12">
        <v>41</v>
      </c>
      <c r="I81" s="26"/>
    </row>
    <row r="82" spans="1:9" x14ac:dyDescent="0.25">
      <c r="A82" s="20" t="s">
        <v>421</v>
      </c>
      <c r="B82" s="19" t="s">
        <v>8221</v>
      </c>
      <c r="C82" s="20">
        <v>3</v>
      </c>
      <c r="F82" s="17" t="s">
        <v>82</v>
      </c>
      <c r="G82" s="12" t="s">
        <v>8219</v>
      </c>
      <c r="H82" s="12">
        <v>47</v>
      </c>
      <c r="I82" s="26"/>
    </row>
    <row r="83" spans="1:9" x14ac:dyDescent="0.25">
      <c r="A83" s="20" t="s">
        <v>422</v>
      </c>
      <c r="B83" s="19" t="s">
        <v>8221</v>
      </c>
      <c r="C83" s="20">
        <v>6</v>
      </c>
      <c r="F83" s="17" t="s">
        <v>83</v>
      </c>
      <c r="G83" s="12" t="s">
        <v>8219</v>
      </c>
      <c r="H83" s="12">
        <v>28</v>
      </c>
      <c r="I83" s="26"/>
    </row>
    <row r="84" spans="1:9" x14ac:dyDescent="0.25">
      <c r="A84" s="20" t="s">
        <v>423</v>
      </c>
      <c r="B84" s="19" t="s">
        <v>8221</v>
      </c>
      <c r="C84" s="20">
        <v>12</v>
      </c>
      <c r="F84" s="17" t="s">
        <v>84</v>
      </c>
      <c r="G84" s="12" t="s">
        <v>8219</v>
      </c>
      <c r="H84" s="12">
        <v>100</v>
      </c>
      <c r="I84" s="26"/>
    </row>
    <row r="85" spans="1:9" x14ac:dyDescent="0.25">
      <c r="A85" s="20" t="s">
        <v>424</v>
      </c>
      <c r="B85" s="19" t="s">
        <v>8221</v>
      </c>
      <c r="C85" s="20">
        <v>13</v>
      </c>
      <c r="F85" s="17" t="s">
        <v>85</v>
      </c>
      <c r="G85" s="12" t="s">
        <v>8219</v>
      </c>
      <c r="H85" s="12">
        <v>13</v>
      </c>
      <c r="I85" s="26"/>
    </row>
    <row r="86" spans="1:9" x14ac:dyDescent="0.25">
      <c r="A86" s="20" t="s">
        <v>425</v>
      </c>
      <c r="B86" s="19" t="s">
        <v>8221</v>
      </c>
      <c r="C86" s="20">
        <v>5</v>
      </c>
      <c r="F86" s="17" t="s">
        <v>86</v>
      </c>
      <c r="G86" s="12" t="s">
        <v>8219</v>
      </c>
      <c r="H86" s="12">
        <v>7</v>
      </c>
      <c r="I86" s="26"/>
    </row>
    <row r="87" spans="1:9" x14ac:dyDescent="0.25">
      <c r="A87" s="20" t="s">
        <v>426</v>
      </c>
      <c r="B87" s="19" t="s">
        <v>8221</v>
      </c>
      <c r="C87" s="20">
        <v>2</v>
      </c>
      <c r="F87" s="17" t="s">
        <v>87</v>
      </c>
      <c r="G87" s="12" t="s">
        <v>8219</v>
      </c>
      <c r="H87" s="12">
        <v>21</v>
      </c>
      <c r="I87" s="26"/>
    </row>
    <row r="88" spans="1:9" x14ac:dyDescent="0.25">
      <c r="A88" s="20" t="s">
        <v>427</v>
      </c>
      <c r="B88" s="19" t="s">
        <v>8221</v>
      </c>
      <c r="C88" s="20">
        <v>8</v>
      </c>
      <c r="F88" s="17" t="s">
        <v>88</v>
      </c>
      <c r="G88" s="12" t="s">
        <v>8219</v>
      </c>
      <c r="H88" s="12">
        <v>17</v>
      </c>
      <c r="I88" s="26"/>
    </row>
    <row r="89" spans="1:9" x14ac:dyDescent="0.25">
      <c r="A89" s="20" t="s">
        <v>428</v>
      </c>
      <c r="B89" s="19" t="s">
        <v>8221</v>
      </c>
      <c r="C89" s="20">
        <v>0</v>
      </c>
      <c r="F89" s="17" t="s">
        <v>89</v>
      </c>
      <c r="G89" s="12" t="s">
        <v>8219</v>
      </c>
      <c r="H89" s="12">
        <v>25</v>
      </c>
      <c r="I89" s="26"/>
    </row>
    <row r="90" spans="1:9" x14ac:dyDescent="0.25">
      <c r="A90" s="20" t="s">
        <v>429</v>
      </c>
      <c r="B90" s="19" t="s">
        <v>8221</v>
      </c>
      <c r="C90" s="20">
        <v>13</v>
      </c>
      <c r="F90" s="17" t="s">
        <v>90</v>
      </c>
      <c r="G90" s="12" t="s">
        <v>8219</v>
      </c>
      <c r="H90" s="12">
        <v>60</v>
      </c>
      <c r="I90" s="26"/>
    </row>
    <row r="91" spans="1:9" x14ac:dyDescent="0.25">
      <c r="A91" s="20" t="s">
        <v>430</v>
      </c>
      <c r="B91" s="19" t="s">
        <v>8221</v>
      </c>
      <c r="C91" s="20">
        <v>0</v>
      </c>
      <c r="F91" s="17" t="s">
        <v>91</v>
      </c>
      <c r="G91" s="12" t="s">
        <v>8219</v>
      </c>
      <c r="H91" s="12">
        <v>56</v>
      </c>
      <c r="I91" s="26"/>
    </row>
    <row r="92" spans="1:9" x14ac:dyDescent="0.25">
      <c r="A92" s="20" t="s">
        <v>431</v>
      </c>
      <c r="B92" s="19" t="s">
        <v>8221</v>
      </c>
      <c r="C92" s="20">
        <v>5</v>
      </c>
      <c r="F92" s="17" t="s">
        <v>92</v>
      </c>
      <c r="G92" s="12" t="s">
        <v>8219</v>
      </c>
      <c r="H92" s="12">
        <v>16</v>
      </c>
      <c r="I92" s="26"/>
    </row>
    <row r="93" spans="1:9" x14ac:dyDescent="0.25">
      <c r="A93" s="20" t="s">
        <v>432</v>
      </c>
      <c r="B93" s="19" t="s">
        <v>8221</v>
      </c>
      <c r="C93" s="20">
        <v>8</v>
      </c>
      <c r="F93" s="17" t="s">
        <v>93</v>
      </c>
      <c r="G93" s="12" t="s">
        <v>8219</v>
      </c>
      <c r="H93" s="12">
        <v>46</v>
      </c>
      <c r="I93" s="26"/>
    </row>
    <row r="94" spans="1:9" x14ac:dyDescent="0.25">
      <c r="A94" s="20" t="s">
        <v>433</v>
      </c>
      <c r="B94" s="19" t="s">
        <v>8221</v>
      </c>
      <c r="C94" s="20">
        <v>8</v>
      </c>
      <c r="F94" s="17" t="s">
        <v>94</v>
      </c>
      <c r="G94" s="12" t="s">
        <v>8219</v>
      </c>
      <c r="H94" s="12">
        <v>43</v>
      </c>
      <c r="I94" s="26"/>
    </row>
    <row r="95" spans="1:9" x14ac:dyDescent="0.25">
      <c r="A95" s="20" t="s">
        <v>434</v>
      </c>
      <c r="B95" s="19" t="s">
        <v>8221</v>
      </c>
      <c r="C95" s="20">
        <v>0</v>
      </c>
      <c r="F95" s="17" t="s">
        <v>95</v>
      </c>
      <c r="G95" s="12" t="s">
        <v>8219</v>
      </c>
      <c r="H95" s="12">
        <v>15</v>
      </c>
      <c r="I95" s="26"/>
    </row>
    <row r="96" spans="1:9" x14ac:dyDescent="0.25">
      <c r="A96" s="20" t="s">
        <v>435</v>
      </c>
      <c r="B96" s="19" t="s">
        <v>8221</v>
      </c>
      <c r="C96" s="20">
        <v>2</v>
      </c>
      <c r="F96" s="17" t="s">
        <v>96</v>
      </c>
      <c r="G96" s="12" t="s">
        <v>8219</v>
      </c>
      <c r="H96" s="12">
        <v>12</v>
      </c>
      <c r="I96" s="26"/>
    </row>
    <row r="97" spans="1:9" x14ac:dyDescent="0.25">
      <c r="A97" s="20" t="s">
        <v>436</v>
      </c>
      <c r="B97" s="19" t="s">
        <v>8221</v>
      </c>
      <c r="C97" s="20">
        <v>3</v>
      </c>
      <c r="F97" s="17" t="s">
        <v>97</v>
      </c>
      <c r="G97" s="12" t="s">
        <v>8219</v>
      </c>
      <c r="H97" s="12">
        <v>21</v>
      </c>
      <c r="I97" s="26"/>
    </row>
    <row r="98" spans="1:9" x14ac:dyDescent="0.25">
      <c r="A98" s="20" t="s">
        <v>437</v>
      </c>
      <c r="B98" s="19" t="s">
        <v>8221</v>
      </c>
      <c r="C98" s="20">
        <v>0</v>
      </c>
      <c r="F98" s="17" t="s">
        <v>98</v>
      </c>
      <c r="G98" s="12" t="s">
        <v>8219</v>
      </c>
      <c r="H98" s="12">
        <v>34</v>
      </c>
      <c r="I98" s="26"/>
    </row>
    <row r="99" spans="1:9" x14ac:dyDescent="0.25">
      <c r="A99" s="20" t="s">
        <v>438</v>
      </c>
      <c r="B99" s="19" t="s">
        <v>8221</v>
      </c>
      <c r="C99" s="20">
        <v>0</v>
      </c>
      <c r="F99" s="17" t="s">
        <v>99</v>
      </c>
      <c r="G99" s="12" t="s">
        <v>8219</v>
      </c>
      <c r="H99" s="12">
        <v>8</v>
      </c>
      <c r="I99" s="26"/>
    </row>
    <row r="100" spans="1:9" x14ac:dyDescent="0.25">
      <c r="A100" s="20" t="s">
        <v>439</v>
      </c>
      <c r="B100" s="19" t="s">
        <v>8221</v>
      </c>
      <c r="C100" s="20">
        <v>11</v>
      </c>
      <c r="F100" s="17" t="s">
        <v>100</v>
      </c>
      <c r="G100" s="12" t="s">
        <v>8219</v>
      </c>
      <c r="H100" s="12">
        <v>60</v>
      </c>
      <c r="I100" s="26"/>
    </row>
    <row r="101" spans="1:9" x14ac:dyDescent="0.25">
      <c r="A101" s="20" t="s">
        <v>440</v>
      </c>
      <c r="B101" s="19" t="s">
        <v>8221</v>
      </c>
      <c r="C101" s="20">
        <v>0</v>
      </c>
      <c r="F101" s="17" t="s">
        <v>101</v>
      </c>
      <c r="G101" s="12" t="s">
        <v>8219</v>
      </c>
      <c r="H101" s="12">
        <v>39</v>
      </c>
      <c r="I101" s="26"/>
    </row>
    <row r="102" spans="1:9" x14ac:dyDescent="0.25">
      <c r="A102" s="20" t="s">
        <v>441</v>
      </c>
      <c r="B102" s="19" t="s">
        <v>8221</v>
      </c>
      <c r="C102" s="20">
        <v>1</v>
      </c>
      <c r="F102" s="17" t="s">
        <v>102</v>
      </c>
      <c r="G102" s="12" t="s">
        <v>8219</v>
      </c>
      <c r="H102" s="12">
        <v>26</v>
      </c>
      <c r="I102" s="26"/>
    </row>
    <row r="103" spans="1:9" x14ac:dyDescent="0.25">
      <c r="A103" s="20" t="s">
        <v>442</v>
      </c>
      <c r="B103" s="19" t="s">
        <v>8221</v>
      </c>
      <c r="C103" s="20">
        <v>0</v>
      </c>
      <c r="F103" s="17" t="s">
        <v>103</v>
      </c>
      <c r="G103" s="12" t="s">
        <v>8219</v>
      </c>
      <c r="H103" s="12">
        <v>35</v>
      </c>
      <c r="I103" s="26"/>
    </row>
    <row r="104" spans="1:9" x14ac:dyDescent="0.25">
      <c r="A104" s="20" t="s">
        <v>443</v>
      </c>
      <c r="B104" s="19" t="s">
        <v>8221</v>
      </c>
      <c r="C104" s="20">
        <v>17</v>
      </c>
      <c r="F104" s="17" t="s">
        <v>104</v>
      </c>
      <c r="G104" s="12" t="s">
        <v>8219</v>
      </c>
      <c r="H104" s="12">
        <v>65</v>
      </c>
      <c r="I104" s="26"/>
    </row>
    <row r="105" spans="1:9" x14ac:dyDescent="0.25">
      <c r="A105" s="20" t="s">
        <v>444</v>
      </c>
      <c r="B105" s="19" t="s">
        <v>8221</v>
      </c>
      <c r="C105" s="20">
        <v>2</v>
      </c>
      <c r="F105" s="17" t="s">
        <v>105</v>
      </c>
      <c r="G105" s="12" t="s">
        <v>8219</v>
      </c>
      <c r="H105" s="12">
        <v>49</v>
      </c>
      <c r="I105" s="26"/>
    </row>
    <row r="106" spans="1:9" x14ac:dyDescent="0.25">
      <c r="A106" s="20" t="s">
        <v>445</v>
      </c>
      <c r="B106" s="19" t="s">
        <v>8221</v>
      </c>
      <c r="C106" s="20">
        <v>1</v>
      </c>
      <c r="F106" s="17" t="s">
        <v>106</v>
      </c>
      <c r="G106" s="12" t="s">
        <v>8219</v>
      </c>
      <c r="H106" s="12">
        <v>10</v>
      </c>
      <c r="I106" s="26"/>
    </row>
    <row r="107" spans="1:9" x14ac:dyDescent="0.25">
      <c r="A107" s="20" t="s">
        <v>446</v>
      </c>
      <c r="B107" s="19" t="s">
        <v>8221</v>
      </c>
      <c r="C107" s="20">
        <v>2</v>
      </c>
      <c r="F107" s="17" t="s">
        <v>107</v>
      </c>
      <c r="G107" s="12" t="s">
        <v>8219</v>
      </c>
      <c r="H107" s="12">
        <v>60</v>
      </c>
      <c r="I107" s="26"/>
    </row>
    <row r="108" spans="1:9" x14ac:dyDescent="0.25">
      <c r="A108" s="20" t="s">
        <v>447</v>
      </c>
      <c r="B108" s="19" t="s">
        <v>8221</v>
      </c>
      <c r="C108" s="20">
        <v>16</v>
      </c>
      <c r="F108" s="17" t="s">
        <v>108</v>
      </c>
      <c r="G108" s="12" t="s">
        <v>8219</v>
      </c>
      <c r="H108" s="12">
        <v>27</v>
      </c>
      <c r="I108" s="26"/>
    </row>
    <row r="109" spans="1:9" x14ac:dyDescent="0.25">
      <c r="A109" s="20" t="s">
        <v>448</v>
      </c>
      <c r="B109" s="19" t="s">
        <v>8221</v>
      </c>
      <c r="C109" s="20">
        <v>1</v>
      </c>
      <c r="F109" s="17" t="s">
        <v>109</v>
      </c>
      <c r="G109" s="12" t="s">
        <v>8219</v>
      </c>
      <c r="H109" s="12">
        <v>69</v>
      </c>
      <c r="I109" s="26"/>
    </row>
    <row r="110" spans="1:9" x14ac:dyDescent="0.25">
      <c r="A110" s="20" t="s">
        <v>449</v>
      </c>
      <c r="B110" s="19" t="s">
        <v>8221</v>
      </c>
      <c r="C110" s="20">
        <v>4</v>
      </c>
      <c r="F110" s="17" t="s">
        <v>110</v>
      </c>
      <c r="G110" s="12" t="s">
        <v>8219</v>
      </c>
      <c r="H110" s="12">
        <v>47</v>
      </c>
      <c r="I110" s="26"/>
    </row>
    <row r="111" spans="1:9" x14ac:dyDescent="0.25">
      <c r="A111" s="20" t="s">
        <v>450</v>
      </c>
      <c r="B111" s="19" t="s">
        <v>8221</v>
      </c>
      <c r="C111" s="20">
        <v>5</v>
      </c>
      <c r="F111" s="17" t="s">
        <v>111</v>
      </c>
      <c r="G111" s="12" t="s">
        <v>8219</v>
      </c>
      <c r="H111" s="12">
        <v>47</v>
      </c>
      <c r="I111" s="26"/>
    </row>
    <row r="112" spans="1:9" x14ac:dyDescent="0.25">
      <c r="A112" s="20" t="s">
        <v>451</v>
      </c>
      <c r="B112" s="19" t="s">
        <v>8221</v>
      </c>
      <c r="C112" s="20">
        <v>7</v>
      </c>
      <c r="F112" s="17" t="s">
        <v>112</v>
      </c>
      <c r="G112" s="12" t="s">
        <v>8219</v>
      </c>
      <c r="H112" s="12">
        <v>26</v>
      </c>
      <c r="I112" s="26"/>
    </row>
    <row r="113" spans="1:9" x14ac:dyDescent="0.25">
      <c r="A113" s="20" t="s">
        <v>452</v>
      </c>
      <c r="B113" s="19" t="s">
        <v>8221</v>
      </c>
      <c r="C113" s="20">
        <v>0</v>
      </c>
      <c r="F113" s="17" t="s">
        <v>113</v>
      </c>
      <c r="G113" s="12" t="s">
        <v>8219</v>
      </c>
      <c r="H113" s="12">
        <v>53</v>
      </c>
      <c r="I113" s="26"/>
    </row>
    <row r="114" spans="1:9" x14ac:dyDescent="0.25">
      <c r="A114" s="20" t="s">
        <v>453</v>
      </c>
      <c r="B114" s="19" t="s">
        <v>8221</v>
      </c>
      <c r="C114" s="20">
        <v>12</v>
      </c>
      <c r="F114" s="17" t="s">
        <v>114</v>
      </c>
      <c r="G114" s="12" t="s">
        <v>8219</v>
      </c>
      <c r="H114" s="12">
        <v>81</v>
      </c>
      <c r="I114" s="26"/>
    </row>
    <row r="115" spans="1:9" x14ac:dyDescent="0.25">
      <c r="A115" s="20" t="s">
        <v>454</v>
      </c>
      <c r="B115" s="19" t="s">
        <v>8221</v>
      </c>
      <c r="C115" s="20">
        <v>2</v>
      </c>
      <c r="F115" s="17" t="s">
        <v>115</v>
      </c>
      <c r="G115" s="12" t="s">
        <v>8219</v>
      </c>
      <c r="H115" s="12">
        <v>78</v>
      </c>
      <c r="I115" s="26"/>
    </row>
    <row r="116" spans="1:9" x14ac:dyDescent="0.25">
      <c r="A116" s="20" t="s">
        <v>455</v>
      </c>
      <c r="B116" s="19" t="s">
        <v>8221</v>
      </c>
      <c r="C116" s="20">
        <v>5</v>
      </c>
      <c r="F116" s="17" t="s">
        <v>116</v>
      </c>
      <c r="G116" s="12" t="s">
        <v>8219</v>
      </c>
      <c r="H116" s="12">
        <v>35</v>
      </c>
      <c r="I116" s="26"/>
    </row>
    <row r="117" spans="1:9" x14ac:dyDescent="0.25">
      <c r="A117" s="20" t="s">
        <v>456</v>
      </c>
      <c r="B117" s="19" t="s">
        <v>8221</v>
      </c>
      <c r="C117" s="20">
        <v>2</v>
      </c>
      <c r="F117" s="17" t="s">
        <v>117</v>
      </c>
      <c r="G117" s="12" t="s">
        <v>8219</v>
      </c>
      <c r="H117" s="12">
        <v>22</v>
      </c>
      <c r="I117" s="26"/>
    </row>
    <row r="118" spans="1:9" x14ac:dyDescent="0.25">
      <c r="A118" s="20" t="s">
        <v>457</v>
      </c>
      <c r="B118" s="19" t="s">
        <v>8221</v>
      </c>
      <c r="C118" s="20">
        <v>3</v>
      </c>
      <c r="F118" s="17" t="s">
        <v>118</v>
      </c>
      <c r="G118" s="12" t="s">
        <v>8219</v>
      </c>
      <c r="H118" s="12">
        <v>57</v>
      </c>
      <c r="I118" s="26"/>
    </row>
    <row r="119" spans="1:9" x14ac:dyDescent="0.25">
      <c r="A119" s="20" t="s">
        <v>458</v>
      </c>
      <c r="B119" s="19" t="s">
        <v>8221</v>
      </c>
      <c r="C119" s="20">
        <v>0</v>
      </c>
      <c r="F119" s="17" t="s">
        <v>119</v>
      </c>
      <c r="G119" s="12" t="s">
        <v>8219</v>
      </c>
      <c r="H119" s="12">
        <v>27</v>
      </c>
      <c r="I119" s="26"/>
    </row>
    <row r="120" spans="1:9" x14ac:dyDescent="0.25">
      <c r="A120" s="20" t="s">
        <v>459</v>
      </c>
      <c r="B120" s="19" t="s">
        <v>8221</v>
      </c>
      <c r="C120" s="20">
        <v>49</v>
      </c>
      <c r="F120" s="17" t="s">
        <v>120</v>
      </c>
      <c r="G120" s="12" t="s">
        <v>8219</v>
      </c>
      <c r="H120" s="12">
        <v>39</v>
      </c>
      <c r="I120" s="26"/>
    </row>
    <row r="121" spans="1:9" x14ac:dyDescent="0.25">
      <c r="A121" s="20" t="s">
        <v>460</v>
      </c>
      <c r="B121" s="19" t="s">
        <v>8221</v>
      </c>
      <c r="C121" s="20">
        <v>1</v>
      </c>
      <c r="F121" s="17" t="s">
        <v>121</v>
      </c>
      <c r="G121" s="12" t="s">
        <v>8219</v>
      </c>
      <c r="H121" s="12">
        <v>37</v>
      </c>
      <c r="I121" s="26"/>
    </row>
    <row r="122" spans="1:9" x14ac:dyDescent="0.25">
      <c r="A122" s="20" t="s">
        <v>461</v>
      </c>
      <c r="B122" s="19" t="s">
        <v>8221</v>
      </c>
      <c r="C122" s="20">
        <v>2</v>
      </c>
      <c r="F122" s="17" t="s">
        <v>242</v>
      </c>
      <c r="G122" s="12" t="s">
        <v>8219</v>
      </c>
      <c r="H122" s="12">
        <v>137</v>
      </c>
      <c r="I122" s="26"/>
    </row>
    <row r="123" spans="1:9" x14ac:dyDescent="0.25">
      <c r="A123" s="20" t="s">
        <v>462</v>
      </c>
      <c r="B123" s="19" t="s">
        <v>8221</v>
      </c>
      <c r="C123" s="20">
        <v>0</v>
      </c>
      <c r="F123" s="17" t="s">
        <v>243</v>
      </c>
      <c r="G123" s="12" t="s">
        <v>8219</v>
      </c>
      <c r="H123" s="12">
        <v>376</v>
      </c>
      <c r="I123" s="26"/>
    </row>
    <row r="124" spans="1:9" x14ac:dyDescent="0.25">
      <c r="A124" s="20" t="s">
        <v>463</v>
      </c>
      <c r="B124" s="19" t="s">
        <v>8221</v>
      </c>
      <c r="C124" s="20">
        <v>0</v>
      </c>
      <c r="F124" s="17" t="s">
        <v>244</v>
      </c>
      <c r="G124" s="12" t="s">
        <v>8219</v>
      </c>
      <c r="H124" s="12">
        <v>202</v>
      </c>
      <c r="I124" s="26"/>
    </row>
    <row r="125" spans="1:9" x14ac:dyDescent="0.25">
      <c r="A125" s="20" t="s">
        <v>464</v>
      </c>
      <c r="B125" s="19" t="s">
        <v>8221</v>
      </c>
      <c r="C125" s="20">
        <v>11</v>
      </c>
      <c r="F125" s="17" t="s">
        <v>245</v>
      </c>
      <c r="G125" s="12" t="s">
        <v>8219</v>
      </c>
      <c r="H125" s="12">
        <v>328</v>
      </c>
      <c r="I125" s="26"/>
    </row>
    <row r="126" spans="1:9" x14ac:dyDescent="0.25">
      <c r="A126" s="20" t="s">
        <v>465</v>
      </c>
      <c r="B126" s="19" t="s">
        <v>8221</v>
      </c>
      <c r="C126" s="20">
        <v>1</v>
      </c>
      <c r="F126" s="22">
        <v>39756</v>
      </c>
      <c r="G126" s="12" t="s">
        <v>8219</v>
      </c>
      <c r="H126" s="12">
        <v>84</v>
      </c>
      <c r="I126" s="26"/>
    </row>
    <row r="127" spans="1:9" x14ac:dyDescent="0.25">
      <c r="A127" s="20" t="s">
        <v>466</v>
      </c>
      <c r="B127" s="19" t="s">
        <v>8221</v>
      </c>
      <c r="C127" s="20">
        <v>8</v>
      </c>
      <c r="F127" s="17" t="s">
        <v>246</v>
      </c>
      <c r="G127" s="12" t="s">
        <v>8219</v>
      </c>
      <c r="H127" s="12">
        <v>96</v>
      </c>
      <c r="I127" s="26"/>
    </row>
    <row r="128" spans="1:9" x14ac:dyDescent="0.25">
      <c r="A128" s="20" t="s">
        <v>467</v>
      </c>
      <c r="B128" s="19" t="s">
        <v>8221</v>
      </c>
      <c r="C128" s="20">
        <v>5</v>
      </c>
      <c r="F128" s="17" t="s">
        <v>247</v>
      </c>
      <c r="G128" s="12" t="s">
        <v>8219</v>
      </c>
      <c r="H128" s="12">
        <v>223</v>
      </c>
      <c r="I128" s="26"/>
    </row>
    <row r="129" spans="1:9" x14ac:dyDescent="0.25">
      <c r="A129" s="20" t="s">
        <v>468</v>
      </c>
      <c r="B129" s="19" t="s">
        <v>8221</v>
      </c>
      <c r="C129" s="20">
        <v>39</v>
      </c>
      <c r="F129" s="17" t="s">
        <v>248</v>
      </c>
      <c r="G129" s="12" t="s">
        <v>8219</v>
      </c>
      <c r="H129" s="12">
        <v>62</v>
      </c>
      <c r="I129" s="26"/>
    </row>
    <row r="130" spans="1:9" x14ac:dyDescent="0.25">
      <c r="A130" s="20" t="s">
        <v>469</v>
      </c>
      <c r="B130" s="19" t="s">
        <v>8221</v>
      </c>
      <c r="C130" s="20">
        <v>0</v>
      </c>
      <c r="F130" s="17" t="s">
        <v>249</v>
      </c>
      <c r="G130" s="12" t="s">
        <v>8219</v>
      </c>
      <c r="H130" s="12">
        <v>146</v>
      </c>
      <c r="I130" s="26"/>
    </row>
    <row r="131" spans="1:9" x14ac:dyDescent="0.25">
      <c r="A131" s="20" t="s">
        <v>470</v>
      </c>
      <c r="B131" s="19" t="s">
        <v>8221</v>
      </c>
      <c r="C131" s="20">
        <v>0</v>
      </c>
      <c r="F131" s="17" t="s">
        <v>250</v>
      </c>
      <c r="G131" s="12" t="s">
        <v>8219</v>
      </c>
      <c r="H131" s="12">
        <v>235</v>
      </c>
      <c r="I131" s="26"/>
    </row>
    <row r="132" spans="1:9" x14ac:dyDescent="0.25">
      <c r="A132" s="20" t="s">
        <v>471</v>
      </c>
      <c r="B132" s="19" t="s">
        <v>8221</v>
      </c>
      <c r="C132" s="20">
        <v>2</v>
      </c>
      <c r="F132" s="17" t="s">
        <v>251</v>
      </c>
      <c r="G132" s="12" t="s">
        <v>8219</v>
      </c>
      <c r="H132" s="12">
        <v>437</v>
      </c>
      <c r="I132" s="26"/>
    </row>
    <row r="133" spans="1:9" x14ac:dyDescent="0.25">
      <c r="A133" s="20" t="s">
        <v>472</v>
      </c>
      <c r="B133" s="19" t="s">
        <v>8221</v>
      </c>
      <c r="C133" s="20">
        <v>170</v>
      </c>
      <c r="F133" s="17" t="s">
        <v>252</v>
      </c>
      <c r="G133" s="12" t="s">
        <v>8219</v>
      </c>
      <c r="H133" s="12">
        <v>77</v>
      </c>
      <c r="I133" s="26"/>
    </row>
    <row r="134" spans="1:9" x14ac:dyDescent="0.25">
      <c r="A134" s="20" t="s">
        <v>473</v>
      </c>
      <c r="B134" s="19" t="s">
        <v>8221</v>
      </c>
      <c r="C134" s="20">
        <v>5</v>
      </c>
      <c r="F134" s="17" t="s">
        <v>253</v>
      </c>
      <c r="G134" s="12" t="s">
        <v>8219</v>
      </c>
      <c r="H134" s="12">
        <v>108</v>
      </c>
      <c r="I134" s="26"/>
    </row>
    <row r="135" spans="1:9" x14ac:dyDescent="0.25">
      <c r="A135" s="20" t="s">
        <v>474</v>
      </c>
      <c r="B135" s="19" t="s">
        <v>8221</v>
      </c>
      <c r="C135" s="20">
        <v>14</v>
      </c>
      <c r="F135" s="17" t="s">
        <v>254</v>
      </c>
      <c r="G135" s="12" t="s">
        <v>8219</v>
      </c>
      <c r="H135" s="12">
        <v>7</v>
      </c>
      <c r="I135" s="26"/>
    </row>
    <row r="136" spans="1:9" x14ac:dyDescent="0.25">
      <c r="A136" s="20" t="s">
        <v>475</v>
      </c>
      <c r="B136" s="19" t="s">
        <v>8221</v>
      </c>
      <c r="C136" s="20">
        <v>1</v>
      </c>
      <c r="F136" s="17" t="s">
        <v>255</v>
      </c>
      <c r="G136" s="12" t="s">
        <v>8219</v>
      </c>
      <c r="H136" s="12">
        <v>314</v>
      </c>
      <c r="I136" s="26"/>
    </row>
    <row r="137" spans="1:9" x14ac:dyDescent="0.25">
      <c r="A137" s="20" t="s">
        <v>476</v>
      </c>
      <c r="B137" s="19" t="s">
        <v>8221</v>
      </c>
      <c r="C137" s="20">
        <v>0</v>
      </c>
      <c r="F137" s="17" t="s">
        <v>256</v>
      </c>
      <c r="G137" s="12" t="s">
        <v>8219</v>
      </c>
      <c r="H137" s="12">
        <v>188</v>
      </c>
      <c r="I137" s="26"/>
    </row>
    <row r="138" spans="1:9" x14ac:dyDescent="0.25">
      <c r="A138" s="20" t="s">
        <v>477</v>
      </c>
      <c r="B138" s="19" t="s">
        <v>8221</v>
      </c>
      <c r="C138" s="20">
        <v>124</v>
      </c>
      <c r="F138" s="17" t="s">
        <v>257</v>
      </c>
      <c r="G138" s="12" t="s">
        <v>8219</v>
      </c>
      <c r="H138" s="12">
        <v>275</v>
      </c>
      <c r="I138" s="26"/>
    </row>
    <row r="139" spans="1:9" x14ac:dyDescent="0.25">
      <c r="A139" s="20" t="s">
        <v>478</v>
      </c>
      <c r="B139" s="19" t="s">
        <v>8221</v>
      </c>
      <c r="C139" s="20">
        <v>0</v>
      </c>
      <c r="F139" s="17" t="s">
        <v>258</v>
      </c>
      <c r="G139" s="12" t="s">
        <v>8219</v>
      </c>
      <c r="H139" s="12">
        <v>560</v>
      </c>
      <c r="I139" s="26"/>
    </row>
    <row r="140" spans="1:9" x14ac:dyDescent="0.25">
      <c r="A140" s="20" t="s">
        <v>479</v>
      </c>
      <c r="B140" s="19" t="s">
        <v>8221</v>
      </c>
      <c r="C140" s="20">
        <v>0</v>
      </c>
      <c r="F140" s="17" t="s">
        <v>259</v>
      </c>
      <c r="G140" s="12" t="s">
        <v>8219</v>
      </c>
      <c r="H140" s="12">
        <v>688</v>
      </c>
      <c r="I140" s="26"/>
    </row>
    <row r="141" spans="1:9" x14ac:dyDescent="0.25">
      <c r="A141" s="20" t="s">
        <v>480</v>
      </c>
      <c r="B141" s="19" t="s">
        <v>8221</v>
      </c>
      <c r="C141" s="20">
        <v>55</v>
      </c>
      <c r="F141" s="17" t="s">
        <v>260</v>
      </c>
      <c r="G141" s="12" t="s">
        <v>8219</v>
      </c>
      <c r="H141" s="12">
        <v>942</v>
      </c>
      <c r="I141" s="26"/>
    </row>
    <row r="142" spans="1:9" x14ac:dyDescent="0.25">
      <c r="A142" s="20" t="s">
        <v>481</v>
      </c>
      <c r="B142" s="19" t="s">
        <v>8221</v>
      </c>
      <c r="C142" s="20">
        <v>140</v>
      </c>
      <c r="F142" s="17" t="s">
        <v>261</v>
      </c>
      <c r="G142" s="12" t="s">
        <v>8219</v>
      </c>
      <c r="H142" s="12">
        <v>88</v>
      </c>
      <c r="I142" s="26"/>
    </row>
    <row r="143" spans="1:9" x14ac:dyDescent="0.25">
      <c r="A143" s="20" t="s">
        <v>482</v>
      </c>
      <c r="B143" s="19" t="s">
        <v>8221</v>
      </c>
      <c r="C143" s="20">
        <v>21</v>
      </c>
      <c r="F143" s="17" t="s">
        <v>262</v>
      </c>
      <c r="G143" s="12" t="s">
        <v>8219</v>
      </c>
      <c r="H143" s="12">
        <v>220</v>
      </c>
      <c r="I143" s="26"/>
    </row>
    <row r="144" spans="1:9" x14ac:dyDescent="0.25">
      <c r="A144" s="20" t="s">
        <v>483</v>
      </c>
      <c r="B144" s="19" t="s">
        <v>8221</v>
      </c>
      <c r="C144" s="20">
        <v>1</v>
      </c>
      <c r="F144" s="17" t="s">
        <v>263</v>
      </c>
      <c r="G144" s="12" t="s">
        <v>8219</v>
      </c>
      <c r="H144" s="12">
        <v>145</v>
      </c>
      <c r="I144" s="26"/>
    </row>
    <row r="145" spans="1:9" x14ac:dyDescent="0.25">
      <c r="A145" s="20" t="s">
        <v>484</v>
      </c>
      <c r="B145" s="19" t="s">
        <v>8221</v>
      </c>
      <c r="C145" s="20">
        <v>147</v>
      </c>
      <c r="F145" s="17" t="s">
        <v>264</v>
      </c>
      <c r="G145" s="12" t="s">
        <v>8219</v>
      </c>
      <c r="H145" s="12">
        <v>963</v>
      </c>
      <c r="I145" s="26"/>
    </row>
    <row r="146" spans="1:9" x14ac:dyDescent="0.25">
      <c r="A146" s="20" t="s">
        <v>485</v>
      </c>
      <c r="B146" s="19" t="s">
        <v>8221</v>
      </c>
      <c r="C146" s="20">
        <v>11</v>
      </c>
      <c r="F146" s="17" t="s">
        <v>265</v>
      </c>
      <c r="G146" s="12" t="s">
        <v>8219</v>
      </c>
      <c r="H146" s="12">
        <v>91</v>
      </c>
      <c r="I146" s="26"/>
    </row>
    <row r="147" spans="1:9" x14ac:dyDescent="0.25">
      <c r="A147" s="20" t="s">
        <v>486</v>
      </c>
      <c r="B147" s="19" t="s">
        <v>8221</v>
      </c>
      <c r="C147" s="20">
        <v>125</v>
      </c>
      <c r="F147" s="17" t="s">
        <v>266</v>
      </c>
      <c r="G147" s="12" t="s">
        <v>8219</v>
      </c>
      <c r="H147" s="12">
        <v>58</v>
      </c>
      <c r="I147" s="26"/>
    </row>
    <row r="148" spans="1:9" x14ac:dyDescent="0.25">
      <c r="A148" s="20" t="s">
        <v>487</v>
      </c>
      <c r="B148" s="19" t="s">
        <v>8221</v>
      </c>
      <c r="C148" s="20">
        <v>1</v>
      </c>
      <c r="F148" s="17" t="s">
        <v>267</v>
      </c>
      <c r="G148" s="12" t="s">
        <v>8219</v>
      </c>
      <c r="H148" s="12">
        <v>36</v>
      </c>
      <c r="I148" s="26"/>
    </row>
    <row r="149" spans="1:9" x14ac:dyDescent="0.25">
      <c r="A149" s="20" t="s">
        <v>488</v>
      </c>
      <c r="B149" s="19" t="s">
        <v>8221</v>
      </c>
      <c r="C149" s="20">
        <v>0</v>
      </c>
      <c r="F149" s="17" t="s">
        <v>268</v>
      </c>
      <c r="G149" s="12" t="s">
        <v>8219</v>
      </c>
      <c r="H149" s="12">
        <v>165</v>
      </c>
      <c r="I149" s="26"/>
    </row>
    <row r="150" spans="1:9" x14ac:dyDescent="0.25">
      <c r="A150" s="20" t="s">
        <v>489</v>
      </c>
      <c r="B150" s="19" t="s">
        <v>8221</v>
      </c>
      <c r="C150" s="20">
        <v>0</v>
      </c>
      <c r="F150" s="17" t="s">
        <v>269</v>
      </c>
      <c r="G150" s="12" t="s">
        <v>8219</v>
      </c>
      <c r="H150" s="12">
        <v>111</v>
      </c>
      <c r="I150" s="26"/>
    </row>
    <row r="151" spans="1:9" x14ac:dyDescent="0.25">
      <c r="A151" s="20" t="s">
        <v>490</v>
      </c>
      <c r="B151" s="19" t="s">
        <v>8221</v>
      </c>
      <c r="C151" s="20">
        <v>3</v>
      </c>
      <c r="F151" s="17" t="s">
        <v>270</v>
      </c>
      <c r="G151" s="12" t="s">
        <v>8219</v>
      </c>
      <c r="H151" s="12">
        <v>1596</v>
      </c>
      <c r="I151" s="26"/>
    </row>
    <row r="152" spans="1:9" x14ac:dyDescent="0.25">
      <c r="A152" s="20" t="s">
        <v>491</v>
      </c>
      <c r="B152" s="19" t="s">
        <v>8221</v>
      </c>
      <c r="C152" s="20">
        <v>0</v>
      </c>
      <c r="F152" s="17" t="s">
        <v>271</v>
      </c>
      <c r="G152" s="12" t="s">
        <v>8219</v>
      </c>
      <c r="H152" s="12">
        <v>61</v>
      </c>
      <c r="I152" s="26"/>
    </row>
    <row r="153" spans="1:9" x14ac:dyDescent="0.25">
      <c r="A153" s="20" t="s">
        <v>492</v>
      </c>
      <c r="B153" s="19" t="s">
        <v>8221</v>
      </c>
      <c r="C153" s="20">
        <v>0</v>
      </c>
      <c r="F153" s="17" t="s">
        <v>272</v>
      </c>
      <c r="G153" s="12" t="s">
        <v>8219</v>
      </c>
      <c r="H153" s="12">
        <v>287</v>
      </c>
      <c r="I153" s="26"/>
    </row>
    <row r="154" spans="1:9" x14ac:dyDescent="0.25">
      <c r="A154" s="20" t="s">
        <v>493</v>
      </c>
      <c r="B154" s="19" t="s">
        <v>8221</v>
      </c>
      <c r="C154" s="20">
        <v>0</v>
      </c>
      <c r="F154" s="17" t="s">
        <v>273</v>
      </c>
      <c r="G154" s="12" t="s">
        <v>8219</v>
      </c>
      <c r="H154" s="12">
        <v>65</v>
      </c>
      <c r="I154" s="26"/>
    </row>
    <row r="155" spans="1:9" x14ac:dyDescent="0.25">
      <c r="A155" s="20" t="s">
        <v>494</v>
      </c>
      <c r="B155" s="19" t="s">
        <v>8221</v>
      </c>
      <c r="C155" s="20">
        <v>0</v>
      </c>
      <c r="F155" s="17" t="s">
        <v>274</v>
      </c>
      <c r="G155" s="12" t="s">
        <v>8219</v>
      </c>
      <c r="H155" s="12">
        <v>118</v>
      </c>
      <c r="I155" s="26"/>
    </row>
    <row r="156" spans="1:9" x14ac:dyDescent="0.25">
      <c r="A156" s="20" t="s">
        <v>495</v>
      </c>
      <c r="B156" s="19" t="s">
        <v>8221</v>
      </c>
      <c r="C156" s="20">
        <v>3</v>
      </c>
      <c r="F156" s="17" t="s">
        <v>275</v>
      </c>
      <c r="G156" s="12" t="s">
        <v>8219</v>
      </c>
      <c r="H156" s="12">
        <v>113</v>
      </c>
      <c r="I156" s="26"/>
    </row>
    <row r="157" spans="1:9" x14ac:dyDescent="0.25">
      <c r="A157" s="20" t="s">
        <v>496</v>
      </c>
      <c r="B157" s="19" t="s">
        <v>8221</v>
      </c>
      <c r="C157" s="20">
        <v>0</v>
      </c>
      <c r="F157" s="17" t="s">
        <v>276</v>
      </c>
      <c r="G157" s="12" t="s">
        <v>8219</v>
      </c>
      <c r="H157" s="12">
        <v>332</v>
      </c>
      <c r="I157" s="26"/>
    </row>
    <row r="158" spans="1:9" x14ac:dyDescent="0.25">
      <c r="A158" s="20" t="s">
        <v>497</v>
      </c>
      <c r="B158" s="19" t="s">
        <v>8221</v>
      </c>
      <c r="C158" s="20">
        <v>1</v>
      </c>
      <c r="F158" s="17" t="s">
        <v>277</v>
      </c>
      <c r="G158" s="12" t="s">
        <v>8219</v>
      </c>
      <c r="H158" s="12">
        <v>62</v>
      </c>
      <c r="I158" s="26"/>
    </row>
    <row r="159" spans="1:9" x14ac:dyDescent="0.25">
      <c r="A159" s="20" t="s">
        <v>498</v>
      </c>
      <c r="B159" s="19" t="s">
        <v>8221</v>
      </c>
      <c r="C159" s="20">
        <v>3</v>
      </c>
      <c r="F159" s="17" t="s">
        <v>278</v>
      </c>
      <c r="G159" s="12" t="s">
        <v>8219</v>
      </c>
      <c r="H159" s="12">
        <v>951</v>
      </c>
      <c r="I159" s="26"/>
    </row>
    <row r="160" spans="1:9" x14ac:dyDescent="0.25">
      <c r="A160" s="20" t="s">
        <v>499</v>
      </c>
      <c r="B160" s="19" t="s">
        <v>8221</v>
      </c>
      <c r="C160" s="20">
        <v>22</v>
      </c>
      <c r="F160" s="17" t="s">
        <v>279</v>
      </c>
      <c r="G160" s="12" t="s">
        <v>8219</v>
      </c>
      <c r="H160" s="12">
        <v>415</v>
      </c>
      <c r="I160" s="26"/>
    </row>
    <row r="161" spans="1:9" x14ac:dyDescent="0.25">
      <c r="A161" s="20" t="s">
        <v>500</v>
      </c>
      <c r="B161" s="19" t="s">
        <v>8221</v>
      </c>
      <c r="C161" s="20">
        <v>26</v>
      </c>
      <c r="F161" s="17" t="s">
        <v>280</v>
      </c>
      <c r="G161" s="12" t="s">
        <v>8219</v>
      </c>
      <c r="H161" s="12">
        <v>305</v>
      </c>
      <c r="I161" s="26"/>
    </row>
    <row r="162" spans="1:9" x14ac:dyDescent="0.25">
      <c r="A162" s="20" t="s">
        <v>501</v>
      </c>
      <c r="B162" s="19" t="s">
        <v>8221</v>
      </c>
      <c r="C162" s="20">
        <v>4</v>
      </c>
      <c r="F162" s="17" t="s">
        <v>281</v>
      </c>
      <c r="G162" s="12" t="s">
        <v>8219</v>
      </c>
      <c r="H162" s="12">
        <v>2139</v>
      </c>
      <c r="I162" s="26"/>
    </row>
    <row r="163" spans="1:9" x14ac:dyDescent="0.25">
      <c r="A163" s="20" t="s">
        <v>502</v>
      </c>
      <c r="B163" s="19" t="s">
        <v>8221</v>
      </c>
      <c r="C163" s="20">
        <v>0</v>
      </c>
      <c r="F163" s="17" t="s">
        <v>282</v>
      </c>
      <c r="G163" s="12" t="s">
        <v>8219</v>
      </c>
      <c r="H163" s="12">
        <v>79</v>
      </c>
      <c r="I163" s="26"/>
    </row>
    <row r="164" spans="1:9" x14ac:dyDescent="0.25">
      <c r="A164" s="20" t="s">
        <v>503</v>
      </c>
      <c r="B164" s="19" t="s">
        <v>8221</v>
      </c>
      <c r="C164" s="20">
        <v>4</v>
      </c>
      <c r="F164" s="17" t="s">
        <v>283</v>
      </c>
      <c r="G164" s="12" t="s">
        <v>8219</v>
      </c>
      <c r="H164" s="12">
        <v>179</v>
      </c>
      <c r="I164" s="26"/>
    </row>
    <row r="165" spans="1:9" x14ac:dyDescent="0.25">
      <c r="A165" s="20" t="s">
        <v>504</v>
      </c>
      <c r="B165" s="19" t="s">
        <v>8221</v>
      </c>
      <c r="C165" s="20">
        <v>9</v>
      </c>
      <c r="F165" s="17" t="s">
        <v>284</v>
      </c>
      <c r="G165" s="12" t="s">
        <v>8219</v>
      </c>
      <c r="H165" s="12">
        <v>202</v>
      </c>
      <c r="I165" s="26"/>
    </row>
    <row r="166" spans="1:9" x14ac:dyDescent="0.25">
      <c r="A166" s="20" t="s">
        <v>505</v>
      </c>
      <c r="B166" s="19" t="s">
        <v>8221</v>
      </c>
      <c r="C166" s="20">
        <v>5</v>
      </c>
      <c r="F166" s="17" t="s">
        <v>285</v>
      </c>
      <c r="G166" s="12" t="s">
        <v>8219</v>
      </c>
      <c r="H166" s="12">
        <v>760</v>
      </c>
      <c r="I166" s="26"/>
    </row>
    <row r="167" spans="1:9" x14ac:dyDescent="0.25">
      <c r="A167" s="20" t="s">
        <v>506</v>
      </c>
      <c r="B167" s="19" t="s">
        <v>8221</v>
      </c>
      <c r="C167" s="20">
        <v>14</v>
      </c>
      <c r="F167" s="17" t="s">
        <v>286</v>
      </c>
      <c r="G167" s="12" t="s">
        <v>8219</v>
      </c>
      <c r="H167" s="12">
        <v>563</v>
      </c>
      <c r="I167" s="26"/>
    </row>
    <row r="168" spans="1:9" x14ac:dyDescent="0.25">
      <c r="A168" s="20" t="s">
        <v>507</v>
      </c>
      <c r="B168" s="19" t="s">
        <v>8221</v>
      </c>
      <c r="C168" s="20">
        <v>1</v>
      </c>
      <c r="F168" s="17" t="s">
        <v>287</v>
      </c>
      <c r="G168" s="12" t="s">
        <v>8219</v>
      </c>
      <c r="H168" s="12">
        <v>135</v>
      </c>
      <c r="I168" s="26"/>
    </row>
    <row r="169" spans="1:9" x14ac:dyDescent="0.25">
      <c r="A169" s="20" t="s">
        <v>508</v>
      </c>
      <c r="B169" s="19" t="s">
        <v>8221</v>
      </c>
      <c r="C169" s="20">
        <v>10</v>
      </c>
      <c r="F169" s="17" t="s">
        <v>288</v>
      </c>
      <c r="G169" s="12" t="s">
        <v>8219</v>
      </c>
      <c r="H169" s="12">
        <v>290</v>
      </c>
      <c r="I169" s="26"/>
    </row>
    <row r="170" spans="1:9" x14ac:dyDescent="0.25">
      <c r="A170" s="20" t="s">
        <v>509</v>
      </c>
      <c r="B170" s="19" t="s">
        <v>8221</v>
      </c>
      <c r="C170" s="20">
        <v>3</v>
      </c>
      <c r="F170" s="17" t="s">
        <v>289</v>
      </c>
      <c r="G170" s="12" t="s">
        <v>8219</v>
      </c>
      <c r="H170" s="12">
        <v>447</v>
      </c>
      <c r="I170" s="26"/>
    </row>
    <row r="171" spans="1:9" x14ac:dyDescent="0.25">
      <c r="A171" s="20" t="s">
        <v>510</v>
      </c>
      <c r="B171" s="19" t="s">
        <v>8221</v>
      </c>
      <c r="C171" s="20">
        <v>1</v>
      </c>
      <c r="F171" s="17" t="s">
        <v>290</v>
      </c>
      <c r="G171" s="12" t="s">
        <v>8219</v>
      </c>
      <c r="H171" s="12">
        <v>232</v>
      </c>
      <c r="I171" s="26"/>
    </row>
    <row r="172" spans="1:9" x14ac:dyDescent="0.25">
      <c r="A172" s="20" t="s">
        <v>511</v>
      </c>
      <c r="B172" s="19" t="s">
        <v>8221</v>
      </c>
      <c r="C172" s="20">
        <v>0</v>
      </c>
      <c r="F172" s="17" t="s">
        <v>291</v>
      </c>
      <c r="G172" s="12" t="s">
        <v>8219</v>
      </c>
      <c r="H172" s="12">
        <v>168</v>
      </c>
      <c r="I172" s="26"/>
    </row>
    <row r="173" spans="1:9" x14ac:dyDescent="0.25">
      <c r="A173" s="20" t="s">
        <v>512</v>
      </c>
      <c r="B173" s="19" t="s">
        <v>8221</v>
      </c>
      <c r="C173" s="20">
        <v>5</v>
      </c>
      <c r="F173" s="17" t="s">
        <v>292</v>
      </c>
      <c r="G173" s="12" t="s">
        <v>8219</v>
      </c>
      <c r="H173" s="12">
        <v>128</v>
      </c>
      <c r="I173" s="26"/>
    </row>
    <row r="174" spans="1:9" x14ac:dyDescent="0.25">
      <c r="A174" s="20" t="s">
        <v>513</v>
      </c>
      <c r="B174" s="19" t="s">
        <v>8221</v>
      </c>
      <c r="C174" s="20">
        <v>2</v>
      </c>
      <c r="F174" s="17" t="s">
        <v>293</v>
      </c>
      <c r="G174" s="12" t="s">
        <v>8219</v>
      </c>
      <c r="H174" s="12">
        <v>493</v>
      </c>
      <c r="I174" s="26"/>
    </row>
    <row r="175" spans="1:9" x14ac:dyDescent="0.25">
      <c r="A175" s="20" t="s">
        <v>514</v>
      </c>
      <c r="B175" s="19" t="s">
        <v>8221</v>
      </c>
      <c r="C175" s="20">
        <v>68</v>
      </c>
      <c r="F175" s="17" t="s">
        <v>294</v>
      </c>
      <c r="G175" s="12" t="s">
        <v>8219</v>
      </c>
      <c r="H175" s="12">
        <v>131</v>
      </c>
      <c r="I175" s="26"/>
    </row>
    <row r="176" spans="1:9" x14ac:dyDescent="0.25">
      <c r="A176" s="20" t="s">
        <v>515</v>
      </c>
      <c r="B176" s="19" t="s">
        <v>8221</v>
      </c>
      <c r="C176" s="20">
        <v>3</v>
      </c>
      <c r="F176" s="17" t="s">
        <v>295</v>
      </c>
      <c r="G176" s="12" t="s">
        <v>8219</v>
      </c>
      <c r="H176" s="12">
        <v>50</v>
      </c>
      <c r="I176" s="26"/>
    </row>
    <row r="177" spans="1:9" x14ac:dyDescent="0.25">
      <c r="A177" s="20" t="s">
        <v>516</v>
      </c>
      <c r="B177" s="19" t="s">
        <v>8221</v>
      </c>
      <c r="C177" s="20">
        <v>34</v>
      </c>
      <c r="F177" s="17" t="s">
        <v>296</v>
      </c>
      <c r="G177" s="12" t="s">
        <v>8219</v>
      </c>
      <c r="H177" s="12">
        <v>665</v>
      </c>
      <c r="I177" s="26"/>
    </row>
    <row r="178" spans="1:9" x14ac:dyDescent="0.25">
      <c r="A178" s="20" t="s">
        <v>517</v>
      </c>
      <c r="B178" s="19" t="s">
        <v>8221</v>
      </c>
      <c r="C178" s="20">
        <v>0</v>
      </c>
      <c r="F178" s="17" t="s">
        <v>297</v>
      </c>
      <c r="G178" s="12" t="s">
        <v>8219</v>
      </c>
      <c r="H178" s="12">
        <v>129</v>
      </c>
      <c r="I178" s="26"/>
    </row>
    <row r="179" spans="1:9" x14ac:dyDescent="0.25">
      <c r="A179" s="20" t="s">
        <v>518</v>
      </c>
      <c r="B179" s="19" t="s">
        <v>8221</v>
      </c>
      <c r="C179" s="20">
        <v>3</v>
      </c>
      <c r="F179" s="17" t="s">
        <v>298</v>
      </c>
      <c r="G179" s="12" t="s">
        <v>8219</v>
      </c>
      <c r="H179" s="12">
        <v>142</v>
      </c>
      <c r="I179" s="26"/>
    </row>
    <row r="180" spans="1:9" x14ac:dyDescent="0.25">
      <c r="A180" s="20" t="s">
        <v>519</v>
      </c>
      <c r="B180" s="19" t="s">
        <v>8221</v>
      </c>
      <c r="C180" s="20">
        <v>0</v>
      </c>
      <c r="F180" s="17" t="s">
        <v>299</v>
      </c>
      <c r="G180" s="12" t="s">
        <v>8219</v>
      </c>
      <c r="H180" s="12">
        <v>2436</v>
      </c>
      <c r="I180" s="26"/>
    </row>
    <row r="181" spans="1:9" x14ac:dyDescent="0.25">
      <c r="A181" s="20" t="s">
        <v>520</v>
      </c>
      <c r="B181" s="19" t="s">
        <v>8221</v>
      </c>
      <c r="C181" s="20">
        <v>70</v>
      </c>
      <c r="F181" s="17" t="s">
        <v>300</v>
      </c>
      <c r="G181" s="12" t="s">
        <v>8219</v>
      </c>
      <c r="H181" s="12">
        <v>244</v>
      </c>
      <c r="I181" s="26"/>
    </row>
    <row r="182" spans="1:9" x14ac:dyDescent="0.25">
      <c r="A182" s="20" t="s">
        <v>541</v>
      </c>
      <c r="B182" s="19" t="s">
        <v>8221</v>
      </c>
      <c r="C182" s="20">
        <v>1</v>
      </c>
      <c r="F182" s="17" t="s">
        <v>301</v>
      </c>
      <c r="G182" s="12" t="s">
        <v>8219</v>
      </c>
      <c r="H182" s="12">
        <v>298</v>
      </c>
      <c r="I182" s="26"/>
    </row>
    <row r="183" spans="1:9" x14ac:dyDescent="0.25">
      <c r="A183" s="20" t="s">
        <v>542</v>
      </c>
      <c r="B183" s="19" t="s">
        <v>8221</v>
      </c>
      <c r="C183" s="20">
        <v>1</v>
      </c>
      <c r="F183" s="17" t="s">
        <v>302</v>
      </c>
      <c r="G183" s="12" t="s">
        <v>8219</v>
      </c>
      <c r="H183" s="12">
        <v>251</v>
      </c>
      <c r="I183" s="26"/>
    </row>
    <row r="184" spans="1:9" x14ac:dyDescent="0.25">
      <c r="A184" s="20" t="s">
        <v>543</v>
      </c>
      <c r="B184" s="19" t="s">
        <v>8221</v>
      </c>
      <c r="C184" s="20">
        <v>1</v>
      </c>
      <c r="F184" s="17" t="s">
        <v>303</v>
      </c>
      <c r="G184" s="12" t="s">
        <v>8219</v>
      </c>
      <c r="H184" s="12">
        <v>108</v>
      </c>
      <c r="I184" s="26"/>
    </row>
    <row r="185" spans="1:9" x14ac:dyDescent="0.25">
      <c r="A185" s="20" t="s">
        <v>544</v>
      </c>
      <c r="B185" s="19" t="s">
        <v>8221</v>
      </c>
      <c r="C185" s="20">
        <v>2</v>
      </c>
      <c r="F185" s="17" t="s">
        <v>304</v>
      </c>
      <c r="G185" s="12" t="s">
        <v>8219</v>
      </c>
      <c r="H185" s="12">
        <v>82</v>
      </c>
      <c r="I185" s="26"/>
    </row>
    <row r="186" spans="1:9" x14ac:dyDescent="0.25">
      <c r="A186" s="20" t="s">
        <v>545</v>
      </c>
      <c r="B186" s="19" t="s">
        <v>8221</v>
      </c>
      <c r="C186" s="20">
        <v>2</v>
      </c>
      <c r="F186" s="17" t="s">
        <v>305</v>
      </c>
      <c r="G186" s="12" t="s">
        <v>8219</v>
      </c>
      <c r="H186" s="12">
        <v>74</v>
      </c>
      <c r="I186" s="26"/>
    </row>
    <row r="187" spans="1:9" x14ac:dyDescent="0.25">
      <c r="A187" s="20" t="s">
        <v>546</v>
      </c>
      <c r="B187" s="19" t="s">
        <v>8221</v>
      </c>
      <c r="C187" s="20">
        <v>34</v>
      </c>
      <c r="F187" s="17" t="s">
        <v>306</v>
      </c>
      <c r="G187" s="12" t="s">
        <v>8219</v>
      </c>
      <c r="H187" s="12">
        <v>189</v>
      </c>
      <c r="I187" s="26"/>
    </row>
    <row r="188" spans="1:9" x14ac:dyDescent="0.25">
      <c r="A188" s="20" t="s">
        <v>547</v>
      </c>
      <c r="B188" s="19" t="s">
        <v>8221</v>
      </c>
      <c r="C188" s="20">
        <v>2</v>
      </c>
      <c r="F188" s="17" t="s">
        <v>307</v>
      </c>
      <c r="G188" s="12" t="s">
        <v>8219</v>
      </c>
      <c r="H188" s="12">
        <v>80</v>
      </c>
      <c r="I188" s="26"/>
    </row>
    <row r="189" spans="1:9" x14ac:dyDescent="0.25">
      <c r="A189" s="20" t="s">
        <v>548</v>
      </c>
      <c r="B189" s="19" t="s">
        <v>8221</v>
      </c>
      <c r="C189" s="20">
        <v>0</v>
      </c>
      <c r="F189" s="17" t="s">
        <v>308</v>
      </c>
      <c r="G189" s="12" t="s">
        <v>8219</v>
      </c>
      <c r="H189" s="12">
        <v>576</v>
      </c>
      <c r="I189" s="26"/>
    </row>
    <row r="190" spans="1:9" x14ac:dyDescent="0.25">
      <c r="A190" s="20" t="s">
        <v>549</v>
      </c>
      <c r="B190" s="19" t="s">
        <v>8221</v>
      </c>
      <c r="C190" s="20">
        <v>1</v>
      </c>
      <c r="F190" s="17" t="s">
        <v>309</v>
      </c>
      <c r="G190" s="12" t="s">
        <v>8219</v>
      </c>
      <c r="H190" s="12">
        <v>202</v>
      </c>
      <c r="I190" s="26"/>
    </row>
    <row r="191" spans="1:9" x14ac:dyDescent="0.25">
      <c r="A191" s="20" t="s">
        <v>550</v>
      </c>
      <c r="B191" s="19" t="s">
        <v>8221</v>
      </c>
      <c r="C191" s="20">
        <v>8</v>
      </c>
      <c r="F191" s="17" t="s">
        <v>310</v>
      </c>
      <c r="G191" s="12" t="s">
        <v>8219</v>
      </c>
      <c r="H191" s="12">
        <v>238</v>
      </c>
      <c r="I191" s="26"/>
    </row>
    <row r="192" spans="1:9" x14ac:dyDescent="0.25">
      <c r="A192" s="20" t="s">
        <v>551</v>
      </c>
      <c r="B192" s="19" t="s">
        <v>8221</v>
      </c>
      <c r="C192" s="20">
        <v>4</v>
      </c>
      <c r="F192" s="17" t="s">
        <v>311</v>
      </c>
      <c r="G192" s="12" t="s">
        <v>8219</v>
      </c>
      <c r="H192" s="12">
        <v>36</v>
      </c>
      <c r="I192" s="26"/>
    </row>
    <row r="193" spans="1:9" x14ac:dyDescent="0.25">
      <c r="A193" s="20" t="s">
        <v>552</v>
      </c>
      <c r="B193" s="19" t="s">
        <v>8221</v>
      </c>
      <c r="C193" s="20">
        <v>28</v>
      </c>
      <c r="F193" s="17" t="s">
        <v>312</v>
      </c>
      <c r="G193" s="12" t="s">
        <v>8219</v>
      </c>
      <c r="H193" s="12">
        <v>150</v>
      </c>
      <c r="I193" s="26"/>
    </row>
    <row r="194" spans="1:9" x14ac:dyDescent="0.25">
      <c r="A194" s="20" t="s">
        <v>553</v>
      </c>
      <c r="B194" s="19" t="s">
        <v>8221</v>
      </c>
      <c r="C194" s="20">
        <v>0</v>
      </c>
      <c r="F194" s="17" t="s">
        <v>313</v>
      </c>
      <c r="G194" s="12" t="s">
        <v>8219</v>
      </c>
      <c r="H194" s="12">
        <v>146</v>
      </c>
      <c r="I194" s="26"/>
    </row>
    <row r="195" spans="1:9" x14ac:dyDescent="0.25">
      <c r="A195" s="20" t="s">
        <v>554</v>
      </c>
      <c r="B195" s="19" t="s">
        <v>8221</v>
      </c>
      <c r="C195" s="20">
        <v>6</v>
      </c>
      <c r="F195" s="17" t="s">
        <v>314</v>
      </c>
      <c r="G195" s="12" t="s">
        <v>8219</v>
      </c>
      <c r="H195" s="12">
        <v>222</v>
      </c>
      <c r="I195" s="26"/>
    </row>
    <row r="196" spans="1:9" x14ac:dyDescent="0.25">
      <c r="A196" s="20" t="s">
        <v>555</v>
      </c>
      <c r="B196" s="19" t="s">
        <v>8221</v>
      </c>
      <c r="C196" s="20">
        <v>22</v>
      </c>
      <c r="F196" s="17" t="s">
        <v>315</v>
      </c>
      <c r="G196" s="12" t="s">
        <v>8219</v>
      </c>
      <c r="H196" s="12">
        <v>120</v>
      </c>
      <c r="I196" s="26"/>
    </row>
    <row r="197" spans="1:9" x14ac:dyDescent="0.25">
      <c r="A197" s="20" t="s">
        <v>556</v>
      </c>
      <c r="B197" s="19" t="s">
        <v>8221</v>
      </c>
      <c r="C197" s="20">
        <v>0</v>
      </c>
      <c r="F197" s="17" t="s">
        <v>316</v>
      </c>
      <c r="G197" s="12" t="s">
        <v>8219</v>
      </c>
      <c r="H197" s="12">
        <v>126</v>
      </c>
      <c r="I197" s="26"/>
    </row>
    <row r="198" spans="1:9" x14ac:dyDescent="0.25">
      <c r="A198" s="20" t="s">
        <v>557</v>
      </c>
      <c r="B198" s="19" t="s">
        <v>8221</v>
      </c>
      <c r="C198" s="20">
        <v>1</v>
      </c>
      <c r="F198" s="17" t="s">
        <v>317</v>
      </c>
      <c r="G198" s="12" t="s">
        <v>8219</v>
      </c>
      <c r="H198" s="12">
        <v>158</v>
      </c>
      <c r="I198" s="26"/>
    </row>
    <row r="199" spans="1:9" x14ac:dyDescent="0.25">
      <c r="A199" s="20" t="s">
        <v>558</v>
      </c>
      <c r="B199" s="19" t="s">
        <v>8221</v>
      </c>
      <c r="C199" s="20">
        <v>20</v>
      </c>
      <c r="F199" s="17" t="s">
        <v>318</v>
      </c>
      <c r="G199" s="12" t="s">
        <v>8219</v>
      </c>
      <c r="H199" s="12">
        <v>316</v>
      </c>
      <c r="I199" s="26"/>
    </row>
    <row r="200" spans="1:9" x14ac:dyDescent="0.25">
      <c r="A200" s="20" t="s">
        <v>559</v>
      </c>
      <c r="B200" s="19" t="s">
        <v>8221</v>
      </c>
      <c r="C200" s="20">
        <v>0</v>
      </c>
      <c r="F200" s="17" t="s">
        <v>319</v>
      </c>
      <c r="G200" s="12" t="s">
        <v>8219</v>
      </c>
      <c r="H200" s="12">
        <v>284</v>
      </c>
      <c r="I200" s="26"/>
    </row>
    <row r="201" spans="1:9" x14ac:dyDescent="0.25">
      <c r="A201" s="20" t="s">
        <v>560</v>
      </c>
      <c r="B201" s="19" t="s">
        <v>8221</v>
      </c>
      <c r="C201" s="20">
        <v>1</v>
      </c>
      <c r="F201" s="17" t="s">
        <v>320</v>
      </c>
      <c r="G201" s="12" t="s">
        <v>8219</v>
      </c>
      <c r="H201" s="12">
        <v>51</v>
      </c>
      <c r="I201" s="26"/>
    </row>
    <row r="202" spans="1:9" x14ac:dyDescent="0.25">
      <c r="A202" s="20" t="s">
        <v>561</v>
      </c>
      <c r="B202" s="19" t="s">
        <v>8221</v>
      </c>
      <c r="C202" s="20">
        <v>3</v>
      </c>
      <c r="F202" s="17" t="s">
        <v>321</v>
      </c>
      <c r="G202" s="12" t="s">
        <v>8219</v>
      </c>
      <c r="H202" s="12">
        <v>158</v>
      </c>
      <c r="I202" s="26"/>
    </row>
    <row r="203" spans="1:9" x14ac:dyDescent="0.25">
      <c r="A203" s="20" t="s">
        <v>562</v>
      </c>
      <c r="B203" s="19" t="s">
        <v>8221</v>
      </c>
      <c r="C203" s="20">
        <v>2</v>
      </c>
      <c r="F203" s="17" t="s">
        <v>322</v>
      </c>
      <c r="G203" s="12" t="s">
        <v>8219</v>
      </c>
      <c r="H203" s="12">
        <v>337</v>
      </c>
      <c r="I203" s="26"/>
    </row>
    <row r="204" spans="1:9" x14ac:dyDescent="0.25">
      <c r="A204" s="20" t="s">
        <v>563</v>
      </c>
      <c r="B204" s="19" t="s">
        <v>8221</v>
      </c>
      <c r="C204" s="20">
        <v>0</v>
      </c>
      <c r="F204" s="17" t="s">
        <v>323</v>
      </c>
      <c r="G204" s="12" t="s">
        <v>8219</v>
      </c>
      <c r="H204" s="12">
        <v>186</v>
      </c>
      <c r="I204" s="26"/>
    </row>
    <row r="205" spans="1:9" x14ac:dyDescent="0.25">
      <c r="A205" s="20" t="s">
        <v>564</v>
      </c>
      <c r="B205" s="19" t="s">
        <v>8221</v>
      </c>
      <c r="C205" s="20">
        <v>2</v>
      </c>
      <c r="F205" s="17" t="s">
        <v>324</v>
      </c>
      <c r="G205" s="12" t="s">
        <v>8219</v>
      </c>
      <c r="H205" s="12">
        <v>58</v>
      </c>
      <c r="I205" s="26"/>
    </row>
    <row r="206" spans="1:9" x14ac:dyDescent="0.25">
      <c r="A206" s="20" t="s">
        <v>565</v>
      </c>
      <c r="B206" s="19" t="s">
        <v>8221</v>
      </c>
      <c r="C206" s="20">
        <v>1</v>
      </c>
      <c r="F206" s="17" t="s">
        <v>325</v>
      </c>
      <c r="G206" s="12" t="s">
        <v>8219</v>
      </c>
      <c r="H206" s="12">
        <v>82</v>
      </c>
      <c r="I206" s="26"/>
    </row>
    <row r="207" spans="1:9" x14ac:dyDescent="0.25">
      <c r="A207" s="20" t="s">
        <v>566</v>
      </c>
      <c r="B207" s="19" t="s">
        <v>8221</v>
      </c>
      <c r="C207" s="20">
        <v>0</v>
      </c>
      <c r="F207" s="17" t="s">
        <v>326</v>
      </c>
      <c r="G207" s="12" t="s">
        <v>8219</v>
      </c>
      <c r="H207" s="12">
        <v>736</v>
      </c>
      <c r="I207" s="26"/>
    </row>
    <row r="208" spans="1:9" x14ac:dyDescent="0.25">
      <c r="A208" s="20" t="s">
        <v>567</v>
      </c>
      <c r="B208" s="19" t="s">
        <v>8221</v>
      </c>
      <c r="C208" s="20">
        <v>1</v>
      </c>
      <c r="F208" s="17" t="s">
        <v>327</v>
      </c>
      <c r="G208" s="12" t="s">
        <v>8219</v>
      </c>
      <c r="H208" s="12">
        <v>1151</v>
      </c>
      <c r="I208" s="26"/>
    </row>
    <row r="209" spans="1:9" x14ac:dyDescent="0.25">
      <c r="A209" s="20" t="s">
        <v>568</v>
      </c>
      <c r="B209" s="19" t="s">
        <v>8221</v>
      </c>
      <c r="C209" s="20">
        <v>0</v>
      </c>
      <c r="F209" s="17" t="s">
        <v>328</v>
      </c>
      <c r="G209" s="12" t="s">
        <v>8219</v>
      </c>
      <c r="H209" s="12">
        <v>34</v>
      </c>
      <c r="I209" s="26"/>
    </row>
    <row r="210" spans="1:9" x14ac:dyDescent="0.25">
      <c r="A210" s="20" t="s">
        <v>569</v>
      </c>
      <c r="B210" s="19" t="s">
        <v>8221</v>
      </c>
      <c r="C210" s="20">
        <v>5</v>
      </c>
      <c r="F210" s="17" t="s">
        <v>329</v>
      </c>
      <c r="G210" s="12" t="s">
        <v>8219</v>
      </c>
      <c r="H210" s="12">
        <v>498</v>
      </c>
      <c r="I210" s="26"/>
    </row>
    <row r="211" spans="1:9" x14ac:dyDescent="0.25">
      <c r="A211" s="20" t="s">
        <v>570</v>
      </c>
      <c r="B211" s="19" t="s">
        <v>8221</v>
      </c>
      <c r="C211" s="20">
        <v>1</v>
      </c>
      <c r="F211" s="17" t="s">
        <v>330</v>
      </c>
      <c r="G211" s="12" t="s">
        <v>8219</v>
      </c>
      <c r="H211" s="12">
        <v>167</v>
      </c>
      <c r="I211" s="26"/>
    </row>
    <row r="212" spans="1:9" x14ac:dyDescent="0.25">
      <c r="A212" s="20" t="s">
        <v>571</v>
      </c>
      <c r="B212" s="19" t="s">
        <v>8221</v>
      </c>
      <c r="C212" s="20">
        <v>1</v>
      </c>
      <c r="F212" s="17" t="s">
        <v>331</v>
      </c>
      <c r="G212" s="12" t="s">
        <v>8219</v>
      </c>
      <c r="H212" s="12">
        <v>340</v>
      </c>
      <c r="I212" s="26"/>
    </row>
    <row r="213" spans="1:9" x14ac:dyDescent="0.25">
      <c r="A213" s="20" t="s">
        <v>572</v>
      </c>
      <c r="B213" s="19" t="s">
        <v>8221</v>
      </c>
      <c r="C213" s="20">
        <v>2</v>
      </c>
      <c r="F213" s="17" t="s">
        <v>332</v>
      </c>
      <c r="G213" s="12" t="s">
        <v>8219</v>
      </c>
      <c r="H213" s="12">
        <v>438</v>
      </c>
      <c r="I213" s="26"/>
    </row>
    <row r="214" spans="1:9" x14ac:dyDescent="0.25">
      <c r="A214" s="20" t="s">
        <v>573</v>
      </c>
      <c r="B214" s="19" t="s">
        <v>8221</v>
      </c>
      <c r="C214" s="20">
        <v>0</v>
      </c>
      <c r="F214" s="17" t="s">
        <v>333</v>
      </c>
      <c r="G214" s="12" t="s">
        <v>8219</v>
      </c>
      <c r="H214" s="12">
        <v>555</v>
      </c>
      <c r="I214" s="26"/>
    </row>
    <row r="215" spans="1:9" x14ac:dyDescent="0.25">
      <c r="A215" s="20" t="s">
        <v>574</v>
      </c>
      <c r="B215" s="19" t="s">
        <v>8221</v>
      </c>
      <c r="C215" s="20">
        <v>9</v>
      </c>
      <c r="F215" s="17" t="s">
        <v>334</v>
      </c>
      <c r="G215" s="12" t="s">
        <v>8219</v>
      </c>
      <c r="H215" s="12">
        <v>266</v>
      </c>
      <c r="I215" s="26"/>
    </row>
    <row r="216" spans="1:9" x14ac:dyDescent="0.25">
      <c r="A216" s="20" t="s">
        <v>575</v>
      </c>
      <c r="B216" s="19" t="s">
        <v>8221</v>
      </c>
      <c r="C216" s="20">
        <v>4</v>
      </c>
      <c r="F216" s="17" t="s">
        <v>335</v>
      </c>
      <c r="G216" s="12" t="s">
        <v>8219</v>
      </c>
      <c r="H216" s="12">
        <v>69</v>
      </c>
      <c r="I216" s="26"/>
    </row>
    <row r="217" spans="1:9" x14ac:dyDescent="0.25">
      <c r="A217" s="20" t="s">
        <v>576</v>
      </c>
      <c r="B217" s="19" t="s">
        <v>8221</v>
      </c>
      <c r="C217" s="20">
        <v>4</v>
      </c>
      <c r="F217" s="17" t="s">
        <v>336</v>
      </c>
      <c r="G217" s="12" t="s">
        <v>8219</v>
      </c>
      <c r="H217" s="12">
        <v>80</v>
      </c>
      <c r="I217" s="26"/>
    </row>
    <row r="218" spans="1:9" x14ac:dyDescent="0.25">
      <c r="A218" s="20" t="s">
        <v>577</v>
      </c>
      <c r="B218" s="19" t="s">
        <v>8221</v>
      </c>
      <c r="C218" s="20">
        <v>1</v>
      </c>
      <c r="F218" s="17" t="s">
        <v>337</v>
      </c>
      <c r="G218" s="12" t="s">
        <v>8219</v>
      </c>
      <c r="H218" s="12">
        <v>493</v>
      </c>
      <c r="I218" s="26"/>
    </row>
    <row r="219" spans="1:9" x14ac:dyDescent="0.25">
      <c r="A219" s="20" t="s">
        <v>578</v>
      </c>
      <c r="B219" s="19" t="s">
        <v>8221</v>
      </c>
      <c r="C219" s="20">
        <v>1</v>
      </c>
      <c r="F219" s="17" t="s">
        <v>338</v>
      </c>
      <c r="G219" s="12" t="s">
        <v>8219</v>
      </c>
      <c r="H219" s="12">
        <v>31</v>
      </c>
      <c r="I219" s="26"/>
    </row>
    <row r="220" spans="1:9" x14ac:dyDescent="0.25">
      <c r="A220" s="20" t="s">
        <v>579</v>
      </c>
      <c r="B220" s="19" t="s">
        <v>8221</v>
      </c>
      <c r="C220" s="20">
        <v>7</v>
      </c>
      <c r="F220" s="17" t="s">
        <v>339</v>
      </c>
      <c r="G220" s="12" t="s">
        <v>8219</v>
      </c>
      <c r="H220" s="12">
        <v>236</v>
      </c>
      <c r="I220" s="26"/>
    </row>
    <row r="221" spans="1:9" x14ac:dyDescent="0.25">
      <c r="A221" s="20" t="s">
        <v>580</v>
      </c>
      <c r="B221" s="19" t="s">
        <v>8221</v>
      </c>
      <c r="C221" s="20">
        <v>5</v>
      </c>
      <c r="F221" s="17" t="s">
        <v>340</v>
      </c>
      <c r="G221" s="12" t="s">
        <v>8219</v>
      </c>
      <c r="H221" s="12">
        <v>89</v>
      </c>
      <c r="I221" s="26"/>
    </row>
    <row r="222" spans="1:9" x14ac:dyDescent="0.25">
      <c r="A222" s="20" t="s">
        <v>581</v>
      </c>
      <c r="B222" s="19" t="s">
        <v>8221</v>
      </c>
      <c r="C222" s="20">
        <v>1</v>
      </c>
      <c r="F222" s="17" t="s">
        <v>341</v>
      </c>
      <c r="G222" s="12" t="s">
        <v>8219</v>
      </c>
      <c r="H222" s="12">
        <v>299</v>
      </c>
      <c r="I222" s="26"/>
    </row>
    <row r="223" spans="1:9" x14ac:dyDescent="0.25">
      <c r="A223" s="20" t="s">
        <v>582</v>
      </c>
      <c r="B223" s="19" t="s">
        <v>8221</v>
      </c>
      <c r="C223" s="20">
        <v>0</v>
      </c>
      <c r="F223" s="17" t="s">
        <v>342</v>
      </c>
      <c r="G223" s="12" t="s">
        <v>8219</v>
      </c>
      <c r="H223" s="12">
        <v>55</v>
      </c>
      <c r="I223" s="26"/>
    </row>
    <row r="224" spans="1:9" x14ac:dyDescent="0.25">
      <c r="A224" s="20" t="s">
        <v>583</v>
      </c>
      <c r="B224" s="19" t="s">
        <v>8221</v>
      </c>
      <c r="C224" s="20">
        <v>0</v>
      </c>
      <c r="F224" s="17" t="s">
        <v>343</v>
      </c>
      <c r="G224" s="12" t="s">
        <v>8219</v>
      </c>
      <c r="H224" s="12">
        <v>325</v>
      </c>
      <c r="I224" s="26"/>
    </row>
    <row r="225" spans="1:9" x14ac:dyDescent="0.25">
      <c r="A225" s="20" t="s">
        <v>584</v>
      </c>
      <c r="B225" s="19" t="s">
        <v>8221</v>
      </c>
      <c r="C225" s="20">
        <v>1</v>
      </c>
      <c r="F225" s="17" t="s">
        <v>344</v>
      </c>
      <c r="G225" s="12" t="s">
        <v>8219</v>
      </c>
      <c r="H225" s="12">
        <v>524</v>
      </c>
      <c r="I225" s="26"/>
    </row>
    <row r="226" spans="1:9" x14ac:dyDescent="0.25">
      <c r="A226" s="20" t="s">
        <v>585</v>
      </c>
      <c r="B226" s="19" t="s">
        <v>8221</v>
      </c>
      <c r="C226" s="20">
        <v>2</v>
      </c>
      <c r="F226" s="17" t="s">
        <v>345</v>
      </c>
      <c r="G226" s="12" t="s">
        <v>8219</v>
      </c>
      <c r="H226" s="12">
        <v>285</v>
      </c>
      <c r="I226" s="26"/>
    </row>
    <row r="227" spans="1:9" x14ac:dyDescent="0.25">
      <c r="A227" s="20" t="s">
        <v>586</v>
      </c>
      <c r="B227" s="19" t="s">
        <v>8221</v>
      </c>
      <c r="C227" s="20">
        <v>0</v>
      </c>
      <c r="F227" s="17" t="s">
        <v>346</v>
      </c>
      <c r="G227" s="12" t="s">
        <v>8219</v>
      </c>
      <c r="H227" s="12">
        <v>179</v>
      </c>
      <c r="I227" s="26"/>
    </row>
    <row r="228" spans="1:9" x14ac:dyDescent="0.25">
      <c r="A228" s="20" t="s">
        <v>587</v>
      </c>
      <c r="B228" s="19" t="s">
        <v>8221</v>
      </c>
      <c r="C228" s="20">
        <v>4</v>
      </c>
      <c r="F228" s="17" t="s">
        <v>347</v>
      </c>
      <c r="G228" s="12" t="s">
        <v>8219</v>
      </c>
      <c r="H228" s="12">
        <v>188</v>
      </c>
      <c r="I228" s="26"/>
    </row>
    <row r="229" spans="1:9" x14ac:dyDescent="0.25">
      <c r="A229" s="20" t="s">
        <v>588</v>
      </c>
      <c r="B229" s="19" t="s">
        <v>8221</v>
      </c>
      <c r="C229" s="20">
        <v>7</v>
      </c>
      <c r="F229" s="17" t="s">
        <v>348</v>
      </c>
      <c r="G229" s="12" t="s">
        <v>8219</v>
      </c>
      <c r="H229" s="12">
        <v>379</v>
      </c>
      <c r="I229" s="26"/>
    </row>
    <row r="230" spans="1:9" x14ac:dyDescent="0.25">
      <c r="A230" s="20" t="s">
        <v>589</v>
      </c>
      <c r="B230" s="19" t="s">
        <v>8221</v>
      </c>
      <c r="C230" s="20">
        <v>2</v>
      </c>
      <c r="F230" s="17" t="s">
        <v>349</v>
      </c>
      <c r="G230" s="12" t="s">
        <v>8219</v>
      </c>
      <c r="H230" s="12">
        <v>119</v>
      </c>
      <c r="I230" s="26"/>
    </row>
    <row r="231" spans="1:9" x14ac:dyDescent="0.25">
      <c r="A231" s="20" t="s">
        <v>590</v>
      </c>
      <c r="B231" s="19" t="s">
        <v>8221</v>
      </c>
      <c r="C231" s="20">
        <v>1</v>
      </c>
      <c r="F231" s="17" t="s">
        <v>350</v>
      </c>
      <c r="G231" s="12" t="s">
        <v>8219</v>
      </c>
      <c r="H231" s="12">
        <v>167</v>
      </c>
      <c r="I231" s="26"/>
    </row>
    <row r="232" spans="1:9" x14ac:dyDescent="0.25">
      <c r="A232" s="20" t="s">
        <v>591</v>
      </c>
      <c r="B232" s="19" t="s">
        <v>8221</v>
      </c>
      <c r="C232" s="20">
        <v>9</v>
      </c>
      <c r="F232" s="17" t="s">
        <v>351</v>
      </c>
      <c r="G232" s="12" t="s">
        <v>8219</v>
      </c>
      <c r="H232" s="12">
        <v>221</v>
      </c>
      <c r="I232" s="26"/>
    </row>
    <row r="233" spans="1:9" x14ac:dyDescent="0.25">
      <c r="A233" s="20" t="s">
        <v>592</v>
      </c>
      <c r="B233" s="19" t="s">
        <v>8221</v>
      </c>
      <c r="C233" s="20">
        <v>2</v>
      </c>
      <c r="F233" s="17" t="s">
        <v>352</v>
      </c>
      <c r="G233" s="12" t="s">
        <v>8219</v>
      </c>
      <c r="H233" s="12">
        <v>964</v>
      </c>
      <c r="I233" s="26"/>
    </row>
    <row r="234" spans="1:9" x14ac:dyDescent="0.25">
      <c r="A234" s="20" t="s">
        <v>593</v>
      </c>
      <c r="B234" s="19" t="s">
        <v>8221</v>
      </c>
      <c r="C234" s="20">
        <v>1</v>
      </c>
      <c r="F234" s="17" t="s">
        <v>353</v>
      </c>
      <c r="G234" s="12" t="s">
        <v>8219</v>
      </c>
      <c r="H234" s="12">
        <v>286</v>
      </c>
      <c r="I234" s="26"/>
    </row>
    <row r="235" spans="1:9" x14ac:dyDescent="0.25">
      <c r="A235" s="20" t="s">
        <v>594</v>
      </c>
      <c r="B235" s="19" t="s">
        <v>8221</v>
      </c>
      <c r="C235" s="20">
        <v>7</v>
      </c>
      <c r="F235" s="17" t="s">
        <v>354</v>
      </c>
      <c r="G235" s="12" t="s">
        <v>8219</v>
      </c>
      <c r="H235" s="12">
        <v>613</v>
      </c>
      <c r="I235" s="26"/>
    </row>
    <row r="236" spans="1:9" x14ac:dyDescent="0.25">
      <c r="A236" s="20" t="s">
        <v>595</v>
      </c>
      <c r="B236" s="19" t="s">
        <v>8221</v>
      </c>
      <c r="C236" s="20">
        <v>2</v>
      </c>
      <c r="F236" s="17" t="s">
        <v>355</v>
      </c>
      <c r="G236" s="12" t="s">
        <v>8219</v>
      </c>
      <c r="H236" s="12">
        <v>29</v>
      </c>
      <c r="I236" s="26"/>
    </row>
    <row r="237" spans="1:9" x14ac:dyDescent="0.25">
      <c r="A237" s="20" t="s">
        <v>596</v>
      </c>
      <c r="B237" s="19" t="s">
        <v>8221</v>
      </c>
      <c r="C237" s="20">
        <v>8</v>
      </c>
      <c r="F237" s="17" t="s">
        <v>356</v>
      </c>
      <c r="G237" s="12" t="s">
        <v>8219</v>
      </c>
      <c r="H237" s="12">
        <v>165</v>
      </c>
      <c r="I237" s="26"/>
    </row>
    <row r="238" spans="1:9" x14ac:dyDescent="0.25">
      <c r="A238" s="20" t="s">
        <v>597</v>
      </c>
      <c r="B238" s="19" t="s">
        <v>8221</v>
      </c>
      <c r="C238" s="20">
        <v>2</v>
      </c>
      <c r="F238" s="17" t="s">
        <v>357</v>
      </c>
      <c r="G238" s="12" t="s">
        <v>8219</v>
      </c>
      <c r="H238" s="12">
        <v>97</v>
      </c>
      <c r="I238" s="26"/>
    </row>
    <row r="239" spans="1:9" x14ac:dyDescent="0.25">
      <c r="A239" s="20" t="s">
        <v>598</v>
      </c>
      <c r="B239" s="19" t="s">
        <v>8221</v>
      </c>
      <c r="C239" s="20">
        <v>2</v>
      </c>
      <c r="F239" s="17" t="s">
        <v>358</v>
      </c>
      <c r="G239" s="12" t="s">
        <v>8219</v>
      </c>
      <c r="H239" s="12">
        <v>303</v>
      </c>
      <c r="I239" s="26"/>
    </row>
    <row r="240" spans="1:9" x14ac:dyDescent="0.25">
      <c r="A240" s="20" t="s">
        <v>599</v>
      </c>
      <c r="B240" s="19" t="s">
        <v>8221</v>
      </c>
      <c r="C240" s="20">
        <v>7</v>
      </c>
      <c r="F240" s="17" t="s">
        <v>359</v>
      </c>
      <c r="G240" s="12" t="s">
        <v>8219</v>
      </c>
      <c r="H240" s="12">
        <v>267</v>
      </c>
      <c r="I240" s="26"/>
    </row>
    <row r="241" spans="1:9" x14ac:dyDescent="0.25">
      <c r="A241" s="20" t="s">
        <v>600</v>
      </c>
      <c r="B241" s="19" t="s">
        <v>8221</v>
      </c>
      <c r="C241" s="20">
        <v>2</v>
      </c>
      <c r="F241" s="17" t="s">
        <v>360</v>
      </c>
      <c r="G241" s="12" t="s">
        <v>8219</v>
      </c>
      <c r="H241" s="12">
        <v>302</v>
      </c>
      <c r="I241" s="26"/>
    </row>
    <row r="242" spans="1:9" x14ac:dyDescent="0.25">
      <c r="A242" s="20" t="s">
        <v>661</v>
      </c>
      <c r="B242" s="19" t="s">
        <v>8221</v>
      </c>
      <c r="C242" s="20">
        <v>18</v>
      </c>
      <c r="F242" s="17" t="s">
        <v>361</v>
      </c>
      <c r="G242" s="12" t="s">
        <v>8219</v>
      </c>
      <c r="H242" s="12">
        <v>87</v>
      </c>
      <c r="I242" s="26"/>
    </row>
    <row r="243" spans="1:9" x14ac:dyDescent="0.25">
      <c r="A243" s="20" t="s">
        <v>662</v>
      </c>
      <c r="B243" s="19" t="s">
        <v>8221</v>
      </c>
      <c r="C243" s="20">
        <v>9</v>
      </c>
      <c r="F243" s="17" t="s">
        <v>362</v>
      </c>
      <c r="G243" s="12" t="s">
        <v>8219</v>
      </c>
      <c r="H243" s="12">
        <v>354</v>
      </c>
      <c r="I243" s="26"/>
    </row>
    <row r="244" spans="1:9" x14ac:dyDescent="0.25">
      <c r="A244" s="20" t="s">
        <v>663</v>
      </c>
      <c r="B244" s="19" t="s">
        <v>8221</v>
      </c>
      <c r="C244" s="20">
        <v>4</v>
      </c>
      <c r="F244" s="17" t="s">
        <v>363</v>
      </c>
      <c r="G244" s="12" t="s">
        <v>8219</v>
      </c>
      <c r="H244" s="12">
        <v>86</v>
      </c>
      <c r="I244" s="26"/>
    </row>
    <row r="245" spans="1:9" x14ac:dyDescent="0.25">
      <c r="A245" s="20" t="s">
        <v>664</v>
      </c>
      <c r="B245" s="19" t="s">
        <v>8221</v>
      </c>
      <c r="C245" s="20">
        <v>7</v>
      </c>
      <c r="F245" s="17" t="s">
        <v>364</v>
      </c>
      <c r="G245" s="12" t="s">
        <v>8219</v>
      </c>
      <c r="H245" s="12">
        <v>26</v>
      </c>
      <c r="I245" s="26"/>
    </row>
    <row r="246" spans="1:9" x14ac:dyDescent="0.25">
      <c r="A246" s="20" t="s">
        <v>665</v>
      </c>
      <c r="B246" s="19" t="s">
        <v>8221</v>
      </c>
      <c r="C246" s="20">
        <v>29</v>
      </c>
      <c r="F246" s="17" t="s">
        <v>365</v>
      </c>
      <c r="G246" s="12" t="s">
        <v>8219</v>
      </c>
      <c r="H246" s="12">
        <v>113</v>
      </c>
      <c r="I246" s="26"/>
    </row>
    <row r="247" spans="1:9" x14ac:dyDescent="0.25">
      <c r="A247" s="20" t="s">
        <v>666</v>
      </c>
      <c r="B247" s="19" t="s">
        <v>8221</v>
      </c>
      <c r="C247" s="20">
        <v>12</v>
      </c>
      <c r="F247" s="17" t="s">
        <v>366</v>
      </c>
      <c r="G247" s="12" t="s">
        <v>8219</v>
      </c>
      <c r="H247" s="12">
        <v>65</v>
      </c>
      <c r="I247" s="26"/>
    </row>
    <row r="248" spans="1:9" x14ac:dyDescent="0.25">
      <c r="A248" s="20" t="s">
        <v>667</v>
      </c>
      <c r="B248" s="19" t="s">
        <v>8221</v>
      </c>
      <c r="C248" s="20">
        <v>4</v>
      </c>
      <c r="F248" s="17" t="s">
        <v>367</v>
      </c>
      <c r="G248" s="12" t="s">
        <v>8219</v>
      </c>
      <c r="H248" s="12">
        <v>134</v>
      </c>
      <c r="I248" s="26"/>
    </row>
    <row r="249" spans="1:9" x14ac:dyDescent="0.25">
      <c r="A249" s="20" t="s">
        <v>668</v>
      </c>
      <c r="B249" s="19" t="s">
        <v>8221</v>
      </c>
      <c r="C249" s="20">
        <v>28</v>
      </c>
      <c r="F249" s="17" t="s">
        <v>368</v>
      </c>
      <c r="G249" s="12" t="s">
        <v>8219</v>
      </c>
      <c r="H249" s="12">
        <v>119</v>
      </c>
      <c r="I249" s="26"/>
    </row>
    <row r="250" spans="1:9" x14ac:dyDescent="0.25">
      <c r="A250" s="20" t="s">
        <v>669</v>
      </c>
      <c r="B250" s="19" t="s">
        <v>8221</v>
      </c>
      <c r="C250" s="20">
        <v>25</v>
      </c>
      <c r="F250" s="17" t="s">
        <v>369</v>
      </c>
      <c r="G250" s="12" t="s">
        <v>8219</v>
      </c>
      <c r="H250" s="12">
        <v>159</v>
      </c>
      <c r="I250" s="26"/>
    </row>
    <row r="251" spans="1:9" x14ac:dyDescent="0.25">
      <c r="A251" s="20" t="s">
        <v>670</v>
      </c>
      <c r="B251" s="19" t="s">
        <v>8221</v>
      </c>
      <c r="C251" s="20">
        <v>28</v>
      </c>
      <c r="F251" s="17" t="s">
        <v>370</v>
      </c>
      <c r="G251" s="12" t="s">
        <v>8219</v>
      </c>
      <c r="H251" s="12">
        <v>167</v>
      </c>
      <c r="I251" s="26"/>
    </row>
    <row r="252" spans="1:9" x14ac:dyDescent="0.25">
      <c r="A252" s="20" t="s">
        <v>671</v>
      </c>
      <c r="B252" s="19" t="s">
        <v>8221</v>
      </c>
      <c r="C252" s="20">
        <v>310</v>
      </c>
      <c r="F252" s="17" t="s">
        <v>371</v>
      </c>
      <c r="G252" s="12" t="s">
        <v>8219</v>
      </c>
      <c r="H252" s="12">
        <v>43</v>
      </c>
      <c r="I252" s="26"/>
    </row>
    <row r="253" spans="1:9" x14ac:dyDescent="0.25">
      <c r="A253" s="20" t="s">
        <v>672</v>
      </c>
      <c r="B253" s="19" t="s">
        <v>8221</v>
      </c>
      <c r="C253" s="20">
        <v>15</v>
      </c>
      <c r="F253" s="17" t="s">
        <v>372</v>
      </c>
      <c r="G253" s="12" t="s">
        <v>8219</v>
      </c>
      <c r="H253" s="12">
        <v>1062</v>
      </c>
      <c r="I253" s="26"/>
    </row>
    <row r="254" spans="1:9" x14ac:dyDescent="0.25">
      <c r="A254" s="20" t="s">
        <v>673</v>
      </c>
      <c r="B254" s="19" t="s">
        <v>8221</v>
      </c>
      <c r="C254" s="20">
        <v>215</v>
      </c>
      <c r="F254" s="17" t="s">
        <v>373</v>
      </c>
      <c r="G254" s="12" t="s">
        <v>8219</v>
      </c>
      <c r="H254" s="12">
        <v>9</v>
      </c>
      <c r="I254" s="26"/>
    </row>
    <row r="255" spans="1:9" x14ac:dyDescent="0.25">
      <c r="A255" s="20" t="s">
        <v>674</v>
      </c>
      <c r="B255" s="19" t="s">
        <v>8221</v>
      </c>
      <c r="C255" s="20">
        <v>3</v>
      </c>
      <c r="F255" s="17" t="s">
        <v>374</v>
      </c>
      <c r="G255" s="12" t="s">
        <v>8219</v>
      </c>
      <c r="H255" s="12">
        <v>89</v>
      </c>
      <c r="I255" s="26"/>
    </row>
    <row r="256" spans="1:9" x14ac:dyDescent="0.25">
      <c r="A256" s="20" t="s">
        <v>675</v>
      </c>
      <c r="B256" s="19" t="s">
        <v>8221</v>
      </c>
      <c r="C256" s="20">
        <v>2</v>
      </c>
      <c r="F256" s="17" t="s">
        <v>375</v>
      </c>
      <c r="G256" s="12" t="s">
        <v>8219</v>
      </c>
      <c r="H256" s="12">
        <v>174</v>
      </c>
      <c r="I256" s="26"/>
    </row>
    <row r="257" spans="1:9" x14ac:dyDescent="0.25">
      <c r="A257" s="20" t="s">
        <v>676</v>
      </c>
      <c r="B257" s="19" t="s">
        <v>8221</v>
      </c>
      <c r="C257" s="20">
        <v>26</v>
      </c>
      <c r="F257" s="17" t="s">
        <v>376</v>
      </c>
      <c r="G257" s="12" t="s">
        <v>8219</v>
      </c>
      <c r="H257" s="12">
        <v>14</v>
      </c>
      <c r="I257" s="26"/>
    </row>
    <row r="258" spans="1:9" x14ac:dyDescent="0.25">
      <c r="A258" s="20" t="s">
        <v>677</v>
      </c>
      <c r="B258" s="19" t="s">
        <v>8221</v>
      </c>
      <c r="C258" s="20">
        <v>24</v>
      </c>
      <c r="F258" s="17" t="s">
        <v>377</v>
      </c>
      <c r="G258" s="12" t="s">
        <v>8219</v>
      </c>
      <c r="H258" s="12">
        <v>48</v>
      </c>
      <c r="I258" s="26"/>
    </row>
    <row r="259" spans="1:9" x14ac:dyDescent="0.25">
      <c r="A259" s="20" t="s">
        <v>678</v>
      </c>
      <c r="B259" s="19" t="s">
        <v>8221</v>
      </c>
      <c r="C259" s="20">
        <v>96</v>
      </c>
      <c r="F259" s="17" t="s">
        <v>378</v>
      </c>
      <c r="G259" s="12" t="s">
        <v>8219</v>
      </c>
      <c r="H259" s="12">
        <v>133</v>
      </c>
      <c r="I259" s="26"/>
    </row>
    <row r="260" spans="1:9" x14ac:dyDescent="0.25">
      <c r="A260" s="20" t="s">
        <v>679</v>
      </c>
      <c r="B260" s="19" t="s">
        <v>8221</v>
      </c>
      <c r="C260" s="20">
        <v>17</v>
      </c>
      <c r="F260" s="17" t="s">
        <v>379</v>
      </c>
      <c r="G260" s="12" t="s">
        <v>8219</v>
      </c>
      <c r="H260" s="12">
        <v>83</v>
      </c>
      <c r="I260" s="26"/>
    </row>
    <row r="261" spans="1:9" x14ac:dyDescent="0.25">
      <c r="A261" s="20" t="s">
        <v>680</v>
      </c>
      <c r="B261" s="19" t="s">
        <v>8221</v>
      </c>
      <c r="C261" s="20">
        <v>94</v>
      </c>
      <c r="F261" s="17" t="s">
        <v>380</v>
      </c>
      <c r="G261" s="12" t="s">
        <v>8219</v>
      </c>
      <c r="H261" s="12">
        <v>149</v>
      </c>
      <c r="I261" s="26"/>
    </row>
    <row r="262" spans="1:9" x14ac:dyDescent="0.25">
      <c r="A262" s="20" t="s">
        <v>681</v>
      </c>
      <c r="B262" s="19" t="s">
        <v>8221</v>
      </c>
      <c r="C262" s="20">
        <v>129</v>
      </c>
      <c r="F262" s="17" t="s">
        <v>381</v>
      </c>
      <c r="G262" s="12" t="s">
        <v>8219</v>
      </c>
      <c r="H262" s="12">
        <v>49</v>
      </c>
      <c r="I262" s="26"/>
    </row>
    <row r="263" spans="1:9" x14ac:dyDescent="0.25">
      <c r="A263" s="20" t="s">
        <v>682</v>
      </c>
      <c r="B263" s="19" t="s">
        <v>8221</v>
      </c>
      <c r="C263" s="20">
        <v>1</v>
      </c>
      <c r="F263" s="17" t="s">
        <v>382</v>
      </c>
      <c r="G263" s="12" t="s">
        <v>8219</v>
      </c>
      <c r="H263" s="12">
        <v>251</v>
      </c>
      <c r="I263" s="26"/>
    </row>
    <row r="264" spans="1:9" x14ac:dyDescent="0.25">
      <c r="A264" s="20" t="s">
        <v>683</v>
      </c>
      <c r="B264" s="19" t="s">
        <v>8221</v>
      </c>
      <c r="C264" s="20">
        <v>4</v>
      </c>
      <c r="F264" s="17" t="s">
        <v>383</v>
      </c>
      <c r="G264" s="12" t="s">
        <v>8219</v>
      </c>
      <c r="H264" s="12">
        <v>22</v>
      </c>
      <c r="I264" s="26"/>
    </row>
    <row r="265" spans="1:9" x14ac:dyDescent="0.25">
      <c r="A265" s="20" t="s">
        <v>684</v>
      </c>
      <c r="B265" s="19" t="s">
        <v>8221</v>
      </c>
      <c r="C265" s="20">
        <v>3</v>
      </c>
      <c r="F265" s="17" t="s">
        <v>384</v>
      </c>
      <c r="G265" s="12" t="s">
        <v>8219</v>
      </c>
      <c r="H265" s="12">
        <v>48</v>
      </c>
      <c r="I265" s="26"/>
    </row>
    <row r="266" spans="1:9" x14ac:dyDescent="0.25">
      <c r="A266" s="20" t="s">
        <v>685</v>
      </c>
      <c r="B266" s="19" t="s">
        <v>8221</v>
      </c>
      <c r="C266" s="20">
        <v>135</v>
      </c>
      <c r="F266" s="17" t="s">
        <v>385</v>
      </c>
      <c r="G266" s="12" t="s">
        <v>8219</v>
      </c>
      <c r="H266" s="12">
        <v>383</v>
      </c>
      <c r="I266" s="26"/>
    </row>
    <row r="267" spans="1:9" x14ac:dyDescent="0.25">
      <c r="A267" s="20" t="s">
        <v>686</v>
      </c>
      <c r="B267" s="19" t="s">
        <v>8221</v>
      </c>
      <c r="C267" s="20">
        <v>10</v>
      </c>
      <c r="F267" s="17" t="s">
        <v>386</v>
      </c>
      <c r="G267" s="12" t="s">
        <v>8219</v>
      </c>
      <c r="H267" s="12">
        <v>237</v>
      </c>
      <c r="I267" s="26"/>
    </row>
    <row r="268" spans="1:9" x14ac:dyDescent="0.25">
      <c r="A268" s="20" t="s">
        <v>687</v>
      </c>
      <c r="B268" s="19" t="s">
        <v>8221</v>
      </c>
      <c r="C268" s="20">
        <v>0</v>
      </c>
      <c r="F268" s="17" t="s">
        <v>387</v>
      </c>
      <c r="G268" s="12" t="s">
        <v>8219</v>
      </c>
      <c r="H268" s="12">
        <v>13</v>
      </c>
      <c r="I268" s="26"/>
    </row>
    <row r="269" spans="1:9" x14ac:dyDescent="0.25">
      <c r="A269" s="20" t="s">
        <v>688</v>
      </c>
      <c r="B269" s="19" t="s">
        <v>8221</v>
      </c>
      <c r="C269" s="20">
        <v>6</v>
      </c>
      <c r="F269" s="17" t="s">
        <v>388</v>
      </c>
      <c r="G269" s="12" t="s">
        <v>8219</v>
      </c>
      <c r="H269" s="12">
        <v>562</v>
      </c>
      <c r="I269" s="26"/>
    </row>
    <row r="270" spans="1:9" x14ac:dyDescent="0.25">
      <c r="A270" s="20" t="s">
        <v>689</v>
      </c>
      <c r="B270" s="19" t="s">
        <v>8221</v>
      </c>
      <c r="C270" s="20">
        <v>36</v>
      </c>
      <c r="F270" s="17" t="s">
        <v>389</v>
      </c>
      <c r="G270" s="12" t="s">
        <v>8219</v>
      </c>
      <c r="H270" s="12">
        <v>71</v>
      </c>
      <c r="I270" s="26"/>
    </row>
    <row r="271" spans="1:9" x14ac:dyDescent="0.25">
      <c r="A271" s="20" t="s">
        <v>690</v>
      </c>
      <c r="B271" s="19" t="s">
        <v>8221</v>
      </c>
      <c r="C271" s="20">
        <v>336</v>
      </c>
      <c r="F271" s="17" t="s">
        <v>390</v>
      </c>
      <c r="G271" s="12" t="s">
        <v>8219</v>
      </c>
      <c r="H271" s="12">
        <v>1510</v>
      </c>
      <c r="I271" s="26"/>
    </row>
    <row r="272" spans="1:9" x14ac:dyDescent="0.25">
      <c r="A272" s="20" t="s">
        <v>691</v>
      </c>
      <c r="B272" s="19" t="s">
        <v>8221</v>
      </c>
      <c r="C272" s="20">
        <v>34</v>
      </c>
      <c r="F272" s="17" t="s">
        <v>391</v>
      </c>
      <c r="G272" s="12" t="s">
        <v>8219</v>
      </c>
      <c r="H272" s="12">
        <v>14</v>
      </c>
      <c r="I272" s="26"/>
    </row>
    <row r="273" spans="1:9" x14ac:dyDescent="0.25">
      <c r="A273" s="20" t="s">
        <v>692</v>
      </c>
      <c r="B273" s="19" t="s">
        <v>8221</v>
      </c>
      <c r="C273" s="20">
        <v>10</v>
      </c>
      <c r="F273" s="17" t="s">
        <v>392</v>
      </c>
      <c r="G273" s="12" t="s">
        <v>8219</v>
      </c>
      <c r="H273" s="12">
        <v>193</v>
      </c>
      <c r="I273" s="26"/>
    </row>
    <row r="274" spans="1:9" x14ac:dyDescent="0.25">
      <c r="A274" s="20" t="s">
        <v>693</v>
      </c>
      <c r="B274" s="19" t="s">
        <v>8221</v>
      </c>
      <c r="C274" s="20">
        <v>201</v>
      </c>
      <c r="F274" s="17" t="s">
        <v>393</v>
      </c>
      <c r="G274" s="12" t="s">
        <v>8219</v>
      </c>
      <c r="H274" s="12">
        <v>206</v>
      </c>
      <c r="I274" s="26"/>
    </row>
    <row r="275" spans="1:9" x14ac:dyDescent="0.25">
      <c r="A275" s="20" t="s">
        <v>694</v>
      </c>
      <c r="B275" s="19" t="s">
        <v>8221</v>
      </c>
      <c r="C275" s="20">
        <v>296</v>
      </c>
      <c r="F275" s="17" t="s">
        <v>394</v>
      </c>
      <c r="G275" s="12" t="s">
        <v>8219</v>
      </c>
      <c r="H275" s="12">
        <v>351</v>
      </c>
      <c r="I275" s="26"/>
    </row>
    <row r="276" spans="1:9" x14ac:dyDescent="0.25">
      <c r="A276" s="20" t="s">
        <v>695</v>
      </c>
      <c r="B276" s="19" t="s">
        <v>8221</v>
      </c>
      <c r="C276" s="20">
        <v>7</v>
      </c>
      <c r="F276" s="17" t="s">
        <v>395</v>
      </c>
      <c r="G276" s="12" t="s">
        <v>8219</v>
      </c>
      <c r="H276" s="12">
        <v>50</v>
      </c>
      <c r="I276" s="26"/>
    </row>
    <row r="277" spans="1:9" x14ac:dyDescent="0.25">
      <c r="A277" s="20" t="s">
        <v>696</v>
      </c>
      <c r="B277" s="19" t="s">
        <v>8221</v>
      </c>
      <c r="C277" s="20">
        <v>7</v>
      </c>
      <c r="F277" s="17" t="s">
        <v>396</v>
      </c>
      <c r="G277" s="12" t="s">
        <v>8219</v>
      </c>
      <c r="H277" s="12">
        <v>184</v>
      </c>
      <c r="I277" s="26"/>
    </row>
    <row r="278" spans="1:9" x14ac:dyDescent="0.25">
      <c r="A278" s="20" t="s">
        <v>697</v>
      </c>
      <c r="B278" s="19" t="s">
        <v>8221</v>
      </c>
      <c r="C278" s="20">
        <v>1</v>
      </c>
      <c r="F278" s="17" t="s">
        <v>397</v>
      </c>
      <c r="G278" s="12" t="s">
        <v>8219</v>
      </c>
      <c r="H278" s="12">
        <v>196</v>
      </c>
      <c r="I278" s="26"/>
    </row>
    <row r="279" spans="1:9" x14ac:dyDescent="0.25">
      <c r="A279" s="20" t="s">
        <v>698</v>
      </c>
      <c r="B279" s="19" t="s">
        <v>8221</v>
      </c>
      <c r="C279" s="20">
        <v>114</v>
      </c>
      <c r="F279" s="17" t="s">
        <v>398</v>
      </c>
      <c r="G279" s="12" t="s">
        <v>8219</v>
      </c>
      <c r="H279" s="12">
        <v>229</v>
      </c>
      <c r="I279" s="26"/>
    </row>
    <row r="280" spans="1:9" x14ac:dyDescent="0.25">
      <c r="A280" s="20" t="s">
        <v>699</v>
      </c>
      <c r="B280" s="19" t="s">
        <v>8221</v>
      </c>
      <c r="C280" s="20">
        <v>29</v>
      </c>
      <c r="F280" s="17" t="s">
        <v>399</v>
      </c>
      <c r="G280" s="12" t="s">
        <v>8219</v>
      </c>
      <c r="H280" s="12">
        <v>67</v>
      </c>
      <c r="I280" s="26"/>
    </row>
    <row r="281" spans="1:9" x14ac:dyDescent="0.25">
      <c r="A281" s="20" t="s">
        <v>700</v>
      </c>
      <c r="B281" s="19" t="s">
        <v>8221</v>
      </c>
      <c r="C281" s="20">
        <v>890</v>
      </c>
      <c r="F281" s="17" t="s">
        <v>400</v>
      </c>
      <c r="G281" s="12" t="s">
        <v>8219</v>
      </c>
      <c r="H281" s="12">
        <v>95</v>
      </c>
      <c r="I281" s="26"/>
    </row>
    <row r="282" spans="1:9" x14ac:dyDescent="0.25">
      <c r="A282" s="20" t="s">
        <v>701</v>
      </c>
      <c r="B282" s="19" t="s">
        <v>8221</v>
      </c>
      <c r="C282" s="20">
        <v>31</v>
      </c>
      <c r="F282" s="17" t="s">
        <v>401</v>
      </c>
      <c r="G282" s="12" t="s">
        <v>8219</v>
      </c>
      <c r="H282" s="12">
        <v>62</v>
      </c>
      <c r="I282" s="26"/>
    </row>
    <row r="283" spans="1:9" x14ac:dyDescent="0.25">
      <c r="A283" s="20" t="s">
        <v>702</v>
      </c>
      <c r="B283" s="19" t="s">
        <v>8221</v>
      </c>
      <c r="C283" s="20">
        <v>21</v>
      </c>
      <c r="F283" s="17" t="s">
        <v>402</v>
      </c>
      <c r="G283" s="12" t="s">
        <v>8219</v>
      </c>
      <c r="H283" s="12">
        <v>73</v>
      </c>
      <c r="I283" s="26"/>
    </row>
    <row r="284" spans="1:9" x14ac:dyDescent="0.25">
      <c r="A284" s="20" t="s">
        <v>703</v>
      </c>
      <c r="B284" s="19" t="s">
        <v>8221</v>
      </c>
      <c r="C284" s="20">
        <v>37</v>
      </c>
      <c r="F284" s="17" t="s">
        <v>403</v>
      </c>
      <c r="G284" s="12" t="s">
        <v>8219</v>
      </c>
      <c r="H284" s="12">
        <v>43</v>
      </c>
      <c r="I284" s="26"/>
    </row>
    <row r="285" spans="1:9" x14ac:dyDescent="0.25">
      <c r="A285" s="20" t="s">
        <v>704</v>
      </c>
      <c r="B285" s="19" t="s">
        <v>8221</v>
      </c>
      <c r="C285" s="20">
        <v>7</v>
      </c>
      <c r="F285" s="17" t="s">
        <v>404</v>
      </c>
      <c r="G285" s="12" t="s">
        <v>8219</v>
      </c>
      <c r="H285" s="12">
        <v>70</v>
      </c>
      <c r="I285" s="26"/>
    </row>
    <row r="286" spans="1:9" x14ac:dyDescent="0.25">
      <c r="A286" s="20" t="s">
        <v>705</v>
      </c>
      <c r="B286" s="19" t="s">
        <v>8221</v>
      </c>
      <c r="C286" s="20">
        <v>4</v>
      </c>
      <c r="F286" s="17" t="s">
        <v>405</v>
      </c>
      <c r="G286" s="12" t="s">
        <v>8219</v>
      </c>
      <c r="H286" s="12">
        <v>271</v>
      </c>
      <c r="I286" s="26"/>
    </row>
    <row r="287" spans="1:9" x14ac:dyDescent="0.25">
      <c r="A287" s="20" t="s">
        <v>706</v>
      </c>
      <c r="B287" s="19" t="s">
        <v>8221</v>
      </c>
      <c r="C287" s="20">
        <v>5</v>
      </c>
      <c r="F287" s="17" t="s">
        <v>406</v>
      </c>
      <c r="G287" s="12" t="s">
        <v>8219</v>
      </c>
      <c r="H287" s="12">
        <v>55</v>
      </c>
      <c r="I287" s="26"/>
    </row>
    <row r="288" spans="1:9" x14ac:dyDescent="0.25">
      <c r="A288" s="20" t="s">
        <v>707</v>
      </c>
      <c r="B288" s="19" t="s">
        <v>8221</v>
      </c>
      <c r="C288" s="20">
        <v>0</v>
      </c>
      <c r="F288" s="17" t="s">
        <v>407</v>
      </c>
      <c r="G288" s="12" t="s">
        <v>8219</v>
      </c>
      <c r="H288" s="12">
        <v>35</v>
      </c>
      <c r="I288" s="26"/>
    </row>
    <row r="289" spans="1:9" x14ac:dyDescent="0.25">
      <c r="A289" s="20" t="s">
        <v>708</v>
      </c>
      <c r="B289" s="19" t="s">
        <v>8221</v>
      </c>
      <c r="C289" s="20">
        <v>456</v>
      </c>
      <c r="F289" s="17" t="s">
        <v>408</v>
      </c>
      <c r="G289" s="12" t="s">
        <v>8219</v>
      </c>
      <c r="H289" s="12">
        <v>22</v>
      </c>
      <c r="I289" s="26"/>
    </row>
    <row r="290" spans="1:9" x14ac:dyDescent="0.25">
      <c r="A290" s="20" t="s">
        <v>709</v>
      </c>
      <c r="B290" s="19" t="s">
        <v>8221</v>
      </c>
      <c r="C290" s="20">
        <v>369</v>
      </c>
      <c r="F290" s="17" t="s">
        <v>409</v>
      </c>
      <c r="G290" s="12" t="s">
        <v>8219</v>
      </c>
      <c r="H290" s="12">
        <v>38</v>
      </c>
      <c r="I290" s="26"/>
    </row>
    <row r="291" spans="1:9" x14ac:dyDescent="0.25">
      <c r="A291" s="20" t="s">
        <v>710</v>
      </c>
      <c r="B291" s="19" t="s">
        <v>8221</v>
      </c>
      <c r="C291" s="20">
        <v>2</v>
      </c>
      <c r="F291" s="17" t="s">
        <v>410</v>
      </c>
      <c r="G291" s="12" t="s">
        <v>8219</v>
      </c>
      <c r="H291" s="12">
        <v>15</v>
      </c>
      <c r="I291" s="26"/>
    </row>
    <row r="292" spans="1:9" x14ac:dyDescent="0.25">
      <c r="A292" s="20" t="s">
        <v>711</v>
      </c>
      <c r="B292" s="19" t="s">
        <v>8221</v>
      </c>
      <c r="C292" s="20">
        <v>0</v>
      </c>
      <c r="F292" s="17" t="s">
        <v>411</v>
      </c>
      <c r="G292" s="12" t="s">
        <v>8219</v>
      </c>
      <c r="H292" s="12">
        <v>7</v>
      </c>
      <c r="I292" s="26"/>
    </row>
    <row r="293" spans="1:9" x14ac:dyDescent="0.25">
      <c r="A293" s="20" t="s">
        <v>712</v>
      </c>
      <c r="B293" s="19" t="s">
        <v>8221</v>
      </c>
      <c r="C293" s="20">
        <v>338</v>
      </c>
      <c r="F293" s="17" t="s">
        <v>412</v>
      </c>
      <c r="G293" s="12" t="s">
        <v>8219</v>
      </c>
      <c r="H293" s="12">
        <v>241</v>
      </c>
      <c r="I293" s="26"/>
    </row>
    <row r="294" spans="1:9" x14ac:dyDescent="0.25">
      <c r="A294" s="20" t="s">
        <v>713</v>
      </c>
      <c r="B294" s="19" t="s">
        <v>8221</v>
      </c>
      <c r="C294" s="20">
        <v>4</v>
      </c>
      <c r="F294" s="17" t="s">
        <v>413</v>
      </c>
      <c r="G294" s="12" t="s">
        <v>8219</v>
      </c>
      <c r="H294" s="12">
        <v>55</v>
      </c>
      <c r="I294" s="26"/>
    </row>
    <row r="295" spans="1:9" x14ac:dyDescent="0.25">
      <c r="A295" s="20" t="s">
        <v>714</v>
      </c>
      <c r="B295" s="19" t="s">
        <v>8221</v>
      </c>
      <c r="C295" s="20">
        <v>1</v>
      </c>
      <c r="F295" s="17" t="s">
        <v>414</v>
      </c>
      <c r="G295" s="12" t="s">
        <v>8219</v>
      </c>
      <c r="H295" s="12">
        <v>171</v>
      </c>
      <c r="I295" s="26"/>
    </row>
    <row r="296" spans="1:9" x14ac:dyDescent="0.25">
      <c r="A296" s="20" t="s">
        <v>715</v>
      </c>
      <c r="B296" s="19" t="s">
        <v>8221</v>
      </c>
      <c r="C296" s="20">
        <v>28</v>
      </c>
      <c r="F296" s="17" t="s">
        <v>415</v>
      </c>
      <c r="G296" s="12" t="s">
        <v>8219</v>
      </c>
      <c r="H296" s="12">
        <v>208</v>
      </c>
      <c r="I296" s="26"/>
    </row>
    <row r="297" spans="1:9" x14ac:dyDescent="0.25">
      <c r="A297" s="20" t="s">
        <v>716</v>
      </c>
      <c r="B297" s="19" t="s">
        <v>8221</v>
      </c>
      <c r="C297" s="20">
        <v>12</v>
      </c>
      <c r="F297" s="17" t="s">
        <v>416</v>
      </c>
      <c r="G297" s="12" t="s">
        <v>8219</v>
      </c>
      <c r="H297" s="12">
        <v>21</v>
      </c>
      <c r="I297" s="26"/>
    </row>
    <row r="298" spans="1:9" x14ac:dyDescent="0.25">
      <c r="A298" s="20" t="s">
        <v>717</v>
      </c>
      <c r="B298" s="19" t="s">
        <v>8221</v>
      </c>
      <c r="C298" s="20">
        <v>16</v>
      </c>
      <c r="F298" s="17" t="s">
        <v>417</v>
      </c>
      <c r="G298" s="12" t="s">
        <v>8219</v>
      </c>
      <c r="H298" s="12">
        <v>25</v>
      </c>
      <c r="I298" s="26"/>
    </row>
    <row r="299" spans="1:9" x14ac:dyDescent="0.25">
      <c r="A299" s="20" t="s">
        <v>718</v>
      </c>
      <c r="B299" s="19" t="s">
        <v>8221</v>
      </c>
      <c r="C299" s="20">
        <v>4</v>
      </c>
      <c r="F299" s="17" t="s">
        <v>418</v>
      </c>
      <c r="G299" s="12" t="s">
        <v>8219</v>
      </c>
      <c r="H299" s="12">
        <v>52</v>
      </c>
      <c r="I299" s="26"/>
    </row>
    <row r="300" spans="1:9" x14ac:dyDescent="0.25">
      <c r="A300" s="20" t="s">
        <v>719</v>
      </c>
      <c r="B300" s="19" t="s">
        <v>8221</v>
      </c>
      <c r="C300" s="20">
        <v>4</v>
      </c>
      <c r="F300" s="17" t="s">
        <v>419</v>
      </c>
      <c r="G300" s="12" t="s">
        <v>8219</v>
      </c>
      <c r="H300" s="12">
        <v>104</v>
      </c>
      <c r="I300" s="26"/>
    </row>
    <row r="301" spans="1:9" x14ac:dyDescent="0.25">
      <c r="A301" s="20" t="s">
        <v>720</v>
      </c>
      <c r="B301" s="19" t="s">
        <v>8221</v>
      </c>
      <c r="C301" s="20">
        <v>10</v>
      </c>
      <c r="F301" s="17" t="s">
        <v>420</v>
      </c>
      <c r="G301" s="12" t="s">
        <v>8219</v>
      </c>
      <c r="H301" s="12">
        <v>73</v>
      </c>
      <c r="I301" s="26"/>
    </row>
    <row r="302" spans="1:9" x14ac:dyDescent="0.25">
      <c r="A302" s="20" t="s">
        <v>761</v>
      </c>
      <c r="B302" s="19" t="s">
        <v>8221</v>
      </c>
      <c r="C302" s="20">
        <v>0</v>
      </c>
      <c r="F302" s="17" t="s">
        <v>521</v>
      </c>
      <c r="G302" s="12" t="s">
        <v>8219</v>
      </c>
      <c r="H302" s="12">
        <v>34</v>
      </c>
      <c r="I302" s="26"/>
    </row>
    <row r="303" spans="1:9" x14ac:dyDescent="0.25">
      <c r="A303" s="20" t="s">
        <v>762</v>
      </c>
      <c r="B303" s="19" t="s">
        <v>8221</v>
      </c>
      <c r="C303" s="20">
        <v>6</v>
      </c>
      <c r="F303" s="17" t="s">
        <v>522</v>
      </c>
      <c r="G303" s="12" t="s">
        <v>8219</v>
      </c>
      <c r="H303" s="12">
        <v>56</v>
      </c>
      <c r="I303" s="26"/>
    </row>
    <row r="304" spans="1:9" x14ac:dyDescent="0.25">
      <c r="A304" s="20" t="s">
        <v>763</v>
      </c>
      <c r="B304" s="19" t="s">
        <v>8221</v>
      </c>
      <c r="C304" s="20">
        <v>0</v>
      </c>
      <c r="F304" s="17" t="s">
        <v>523</v>
      </c>
      <c r="G304" s="12" t="s">
        <v>8219</v>
      </c>
      <c r="H304" s="12">
        <v>31</v>
      </c>
      <c r="I304" s="26"/>
    </row>
    <row r="305" spans="1:9" x14ac:dyDescent="0.25">
      <c r="A305" s="20" t="s">
        <v>764</v>
      </c>
      <c r="B305" s="19" t="s">
        <v>8221</v>
      </c>
      <c r="C305" s="20">
        <v>1</v>
      </c>
      <c r="F305" s="17" t="s">
        <v>524</v>
      </c>
      <c r="G305" s="12" t="s">
        <v>8219</v>
      </c>
      <c r="H305" s="12">
        <v>84</v>
      </c>
      <c r="I305" s="26"/>
    </row>
    <row r="306" spans="1:9" x14ac:dyDescent="0.25">
      <c r="A306" s="20" t="s">
        <v>765</v>
      </c>
      <c r="B306" s="19" t="s">
        <v>8221</v>
      </c>
      <c r="C306" s="20">
        <v>0</v>
      </c>
      <c r="F306" s="17" t="s">
        <v>525</v>
      </c>
      <c r="G306" s="12" t="s">
        <v>8219</v>
      </c>
      <c r="H306" s="12">
        <v>130</v>
      </c>
      <c r="I306" s="26"/>
    </row>
    <row r="307" spans="1:9" x14ac:dyDescent="0.25">
      <c r="A307" s="20" t="s">
        <v>766</v>
      </c>
      <c r="B307" s="19" t="s">
        <v>8221</v>
      </c>
      <c r="C307" s="20">
        <v>44</v>
      </c>
      <c r="F307" s="17" t="s">
        <v>526</v>
      </c>
      <c r="G307" s="12" t="s">
        <v>8219</v>
      </c>
      <c r="H307" s="12">
        <v>12</v>
      </c>
      <c r="I307" s="26"/>
    </row>
    <row r="308" spans="1:9" x14ac:dyDescent="0.25">
      <c r="A308" s="20" t="s">
        <v>767</v>
      </c>
      <c r="B308" s="19" t="s">
        <v>8221</v>
      </c>
      <c r="C308" s="20">
        <v>0</v>
      </c>
      <c r="F308" s="17" t="s">
        <v>527</v>
      </c>
      <c r="G308" s="12" t="s">
        <v>8219</v>
      </c>
      <c r="H308" s="12">
        <v>23</v>
      </c>
      <c r="I308" s="26"/>
    </row>
    <row r="309" spans="1:9" x14ac:dyDescent="0.25">
      <c r="A309" s="20" t="s">
        <v>768</v>
      </c>
      <c r="B309" s="19" t="s">
        <v>8221</v>
      </c>
      <c r="C309" s="20">
        <v>3</v>
      </c>
      <c r="F309" s="17" t="s">
        <v>528</v>
      </c>
      <c r="G309" s="12" t="s">
        <v>8219</v>
      </c>
      <c r="H309" s="12">
        <v>158</v>
      </c>
      <c r="I309" s="26"/>
    </row>
    <row r="310" spans="1:9" x14ac:dyDescent="0.25">
      <c r="A310" s="20" t="s">
        <v>769</v>
      </c>
      <c r="B310" s="19" t="s">
        <v>8221</v>
      </c>
      <c r="C310" s="20">
        <v>0</v>
      </c>
      <c r="F310" s="17" t="s">
        <v>529</v>
      </c>
      <c r="G310" s="12" t="s">
        <v>8219</v>
      </c>
      <c r="H310" s="12">
        <v>30</v>
      </c>
      <c r="I310" s="26"/>
    </row>
    <row r="311" spans="1:9" x14ac:dyDescent="0.25">
      <c r="A311" s="20" t="s">
        <v>770</v>
      </c>
      <c r="B311" s="19" t="s">
        <v>8221</v>
      </c>
      <c r="C311" s="20">
        <v>52</v>
      </c>
      <c r="F311" s="17" t="s">
        <v>530</v>
      </c>
      <c r="G311" s="12" t="s">
        <v>8219</v>
      </c>
      <c r="H311" s="12">
        <v>18</v>
      </c>
      <c r="I311" s="26"/>
    </row>
    <row r="312" spans="1:9" x14ac:dyDescent="0.25">
      <c r="A312" s="20" t="s">
        <v>771</v>
      </c>
      <c r="B312" s="19" t="s">
        <v>8221</v>
      </c>
      <c r="C312" s="20">
        <v>0</v>
      </c>
      <c r="F312" s="17" t="s">
        <v>531</v>
      </c>
      <c r="G312" s="12" t="s">
        <v>8219</v>
      </c>
      <c r="H312" s="12">
        <v>29</v>
      </c>
      <c r="I312" s="26"/>
    </row>
    <row r="313" spans="1:9" x14ac:dyDescent="0.25">
      <c r="A313" s="20" t="s">
        <v>772</v>
      </c>
      <c r="B313" s="19" t="s">
        <v>8221</v>
      </c>
      <c r="C313" s="20">
        <v>1</v>
      </c>
      <c r="F313" s="17" t="s">
        <v>532</v>
      </c>
      <c r="G313" s="12" t="s">
        <v>8219</v>
      </c>
      <c r="H313" s="12">
        <v>31</v>
      </c>
      <c r="I313" s="26"/>
    </row>
    <row r="314" spans="1:9" x14ac:dyDescent="0.25">
      <c r="A314" s="20" t="s">
        <v>773</v>
      </c>
      <c r="B314" s="19" t="s">
        <v>8221</v>
      </c>
      <c r="C314" s="20">
        <v>1</v>
      </c>
      <c r="F314" s="17" t="s">
        <v>533</v>
      </c>
      <c r="G314" s="12" t="s">
        <v>8219</v>
      </c>
      <c r="H314" s="12">
        <v>173</v>
      </c>
      <c r="I314" s="26"/>
    </row>
    <row r="315" spans="1:9" x14ac:dyDescent="0.25">
      <c r="A315" s="20" t="s">
        <v>774</v>
      </c>
      <c r="B315" s="19" t="s">
        <v>8221</v>
      </c>
      <c r="C315" s="20">
        <v>2</v>
      </c>
      <c r="F315" s="17" t="s">
        <v>534</v>
      </c>
      <c r="G315" s="12" t="s">
        <v>8219</v>
      </c>
      <c r="H315" s="12">
        <v>17</v>
      </c>
      <c r="I315" s="26"/>
    </row>
    <row r="316" spans="1:9" x14ac:dyDescent="0.25">
      <c r="A316" s="20" t="s">
        <v>775</v>
      </c>
      <c r="B316" s="19" t="s">
        <v>8221</v>
      </c>
      <c r="C316" s="20">
        <v>9</v>
      </c>
      <c r="F316" s="17" t="s">
        <v>535</v>
      </c>
      <c r="G316" s="12" t="s">
        <v>8219</v>
      </c>
      <c r="H316" s="12">
        <v>48</v>
      </c>
      <c r="I316" s="26"/>
    </row>
    <row r="317" spans="1:9" x14ac:dyDescent="0.25">
      <c r="A317" s="20" t="s">
        <v>776</v>
      </c>
      <c r="B317" s="19" t="s">
        <v>8221</v>
      </c>
      <c r="C317" s="20">
        <v>5</v>
      </c>
      <c r="F317" s="17" t="s">
        <v>536</v>
      </c>
      <c r="G317" s="12" t="s">
        <v>8219</v>
      </c>
      <c r="H317" s="12">
        <v>59</v>
      </c>
      <c r="I317" s="26"/>
    </row>
    <row r="318" spans="1:9" x14ac:dyDescent="0.25">
      <c r="A318" s="20" t="s">
        <v>777</v>
      </c>
      <c r="B318" s="19" t="s">
        <v>8221</v>
      </c>
      <c r="C318" s="20">
        <v>57</v>
      </c>
      <c r="F318" s="17" t="s">
        <v>537</v>
      </c>
      <c r="G318" s="12" t="s">
        <v>8219</v>
      </c>
      <c r="H318" s="12">
        <v>39</v>
      </c>
      <c r="I318" s="26"/>
    </row>
    <row r="319" spans="1:9" x14ac:dyDescent="0.25">
      <c r="A319" s="20" t="s">
        <v>778</v>
      </c>
      <c r="B319" s="19" t="s">
        <v>8221</v>
      </c>
      <c r="C319" s="20">
        <v>3</v>
      </c>
      <c r="F319" s="17" t="s">
        <v>538</v>
      </c>
      <c r="G319" s="12" t="s">
        <v>8219</v>
      </c>
      <c r="H319" s="12">
        <v>59</v>
      </c>
      <c r="I319" s="26"/>
    </row>
    <row r="320" spans="1:9" x14ac:dyDescent="0.25">
      <c r="A320" s="20" t="s">
        <v>779</v>
      </c>
      <c r="B320" s="19" t="s">
        <v>8221</v>
      </c>
      <c r="C320" s="20">
        <v>1</v>
      </c>
      <c r="F320" s="17" t="s">
        <v>539</v>
      </c>
      <c r="G320" s="12" t="s">
        <v>8219</v>
      </c>
      <c r="H320" s="12">
        <v>60</v>
      </c>
      <c r="I320" s="26"/>
    </row>
    <row r="321" spans="1:9" x14ac:dyDescent="0.25">
      <c r="A321" s="20" t="s">
        <v>780</v>
      </c>
      <c r="B321" s="19" t="s">
        <v>8221</v>
      </c>
      <c r="C321" s="20">
        <v>6</v>
      </c>
      <c r="F321" s="17" t="s">
        <v>540</v>
      </c>
      <c r="G321" s="12" t="s">
        <v>8219</v>
      </c>
      <c r="H321" s="12">
        <v>20</v>
      </c>
      <c r="I321" s="26"/>
    </row>
    <row r="322" spans="1:9" x14ac:dyDescent="0.25">
      <c r="A322" s="20" t="s">
        <v>861</v>
      </c>
      <c r="B322" s="19" t="s">
        <v>8221</v>
      </c>
      <c r="C322" s="20">
        <v>48</v>
      </c>
      <c r="F322" s="17" t="s">
        <v>641</v>
      </c>
      <c r="G322" s="12" t="s">
        <v>8219</v>
      </c>
      <c r="H322" s="12">
        <v>2</v>
      </c>
      <c r="I322" s="26"/>
    </row>
    <row r="323" spans="1:9" x14ac:dyDescent="0.25">
      <c r="A323" s="20" t="s">
        <v>862</v>
      </c>
      <c r="B323" s="19" t="s">
        <v>8221</v>
      </c>
      <c r="C323" s="20">
        <v>2</v>
      </c>
      <c r="F323" s="17" t="s">
        <v>642</v>
      </c>
      <c r="G323" s="12" t="s">
        <v>8219</v>
      </c>
      <c r="H323" s="12">
        <v>315</v>
      </c>
      <c r="I323" s="26"/>
    </row>
    <row r="324" spans="1:9" x14ac:dyDescent="0.25">
      <c r="A324" s="20" t="s">
        <v>863</v>
      </c>
      <c r="B324" s="19" t="s">
        <v>8221</v>
      </c>
      <c r="C324" s="20">
        <v>4</v>
      </c>
      <c r="F324" s="17" t="s">
        <v>643</v>
      </c>
      <c r="G324" s="12" t="s">
        <v>8219</v>
      </c>
      <c r="H324" s="12">
        <v>2174</v>
      </c>
      <c r="I324" s="26"/>
    </row>
    <row r="325" spans="1:9" x14ac:dyDescent="0.25">
      <c r="A325" s="20" t="s">
        <v>864</v>
      </c>
      <c r="B325" s="19" t="s">
        <v>8221</v>
      </c>
      <c r="C325" s="20">
        <v>5</v>
      </c>
      <c r="F325" s="17" t="s">
        <v>644</v>
      </c>
      <c r="G325" s="12" t="s">
        <v>8219</v>
      </c>
      <c r="H325" s="12">
        <v>152</v>
      </c>
      <c r="I325" s="26"/>
    </row>
    <row r="326" spans="1:9" x14ac:dyDescent="0.25">
      <c r="A326" s="20" t="s">
        <v>865</v>
      </c>
      <c r="B326" s="19" t="s">
        <v>8221</v>
      </c>
      <c r="C326" s="20">
        <v>79</v>
      </c>
      <c r="F326" s="17" t="s">
        <v>645</v>
      </c>
      <c r="G326" s="12" t="s">
        <v>8219</v>
      </c>
      <c r="H326" s="12">
        <v>1021</v>
      </c>
      <c r="I326" s="26"/>
    </row>
    <row r="327" spans="1:9" x14ac:dyDescent="0.25">
      <c r="A327" s="20" t="s">
        <v>866</v>
      </c>
      <c r="B327" s="19" t="s">
        <v>8221</v>
      </c>
      <c r="C327" s="20">
        <v>2</v>
      </c>
      <c r="F327" s="17" t="s">
        <v>646</v>
      </c>
      <c r="G327" s="12" t="s">
        <v>8219</v>
      </c>
      <c r="H327" s="12">
        <v>237</v>
      </c>
      <c r="I327" s="26"/>
    </row>
    <row r="328" spans="1:9" x14ac:dyDescent="0.25">
      <c r="A328" s="20" t="s">
        <v>867</v>
      </c>
      <c r="B328" s="19" t="s">
        <v>8221</v>
      </c>
      <c r="C328" s="20">
        <v>11</v>
      </c>
      <c r="F328" s="17" t="s">
        <v>647</v>
      </c>
      <c r="G328" s="12" t="s">
        <v>8219</v>
      </c>
      <c r="H328" s="12">
        <v>27</v>
      </c>
      <c r="I328" s="26"/>
    </row>
    <row r="329" spans="1:9" x14ac:dyDescent="0.25">
      <c r="A329" s="20" t="s">
        <v>868</v>
      </c>
      <c r="B329" s="19" t="s">
        <v>8221</v>
      </c>
      <c r="C329" s="20">
        <v>11</v>
      </c>
      <c r="F329" s="17" t="s">
        <v>648</v>
      </c>
      <c r="G329" s="12" t="s">
        <v>8219</v>
      </c>
      <c r="H329" s="12">
        <v>17</v>
      </c>
      <c r="I329" s="26"/>
    </row>
    <row r="330" spans="1:9" x14ac:dyDescent="0.25">
      <c r="A330" s="20" t="s">
        <v>869</v>
      </c>
      <c r="B330" s="19" t="s">
        <v>8221</v>
      </c>
      <c r="C330" s="20">
        <v>1</v>
      </c>
      <c r="F330" s="17" t="s">
        <v>649</v>
      </c>
      <c r="G330" s="12" t="s">
        <v>8219</v>
      </c>
      <c r="H330" s="12">
        <v>27</v>
      </c>
      <c r="I330" s="26"/>
    </row>
    <row r="331" spans="1:9" x14ac:dyDescent="0.25">
      <c r="A331" s="20" t="s">
        <v>870</v>
      </c>
      <c r="B331" s="19" t="s">
        <v>8221</v>
      </c>
      <c r="C331" s="20">
        <v>3</v>
      </c>
      <c r="F331" s="17" t="s">
        <v>650</v>
      </c>
      <c r="G331" s="12" t="s">
        <v>8219</v>
      </c>
      <c r="H331" s="12">
        <v>82</v>
      </c>
      <c r="I331" s="26"/>
    </row>
    <row r="332" spans="1:9" x14ac:dyDescent="0.25">
      <c r="A332" s="20" t="s">
        <v>871</v>
      </c>
      <c r="B332" s="19" t="s">
        <v>8221</v>
      </c>
      <c r="C332" s="20">
        <v>5</v>
      </c>
      <c r="F332" s="17" t="s">
        <v>651</v>
      </c>
      <c r="G332" s="12" t="s">
        <v>8219</v>
      </c>
      <c r="H332" s="12">
        <v>48</v>
      </c>
      <c r="I332" s="26"/>
    </row>
    <row r="333" spans="1:9" x14ac:dyDescent="0.25">
      <c r="A333" s="20" t="s">
        <v>872</v>
      </c>
      <c r="B333" s="19" t="s">
        <v>8221</v>
      </c>
      <c r="C333" s="20">
        <v>12</v>
      </c>
      <c r="F333" s="17" t="s">
        <v>652</v>
      </c>
      <c r="G333" s="12" t="s">
        <v>8219</v>
      </c>
      <c r="H333" s="12">
        <v>105</v>
      </c>
      <c r="I333" s="26"/>
    </row>
    <row r="334" spans="1:9" x14ac:dyDescent="0.25">
      <c r="A334" s="20" t="s">
        <v>873</v>
      </c>
      <c r="B334" s="19" t="s">
        <v>8221</v>
      </c>
      <c r="C334" s="20">
        <v>2</v>
      </c>
      <c r="F334" s="17" t="s">
        <v>653</v>
      </c>
      <c r="G334" s="12" t="s">
        <v>8219</v>
      </c>
      <c r="H334" s="12">
        <v>28</v>
      </c>
      <c r="I334" s="26"/>
    </row>
    <row r="335" spans="1:9" x14ac:dyDescent="0.25">
      <c r="A335" s="20" t="s">
        <v>874</v>
      </c>
      <c r="B335" s="19" t="s">
        <v>8221</v>
      </c>
      <c r="C335" s="20">
        <v>5</v>
      </c>
      <c r="F335" s="17" t="s">
        <v>654</v>
      </c>
      <c r="G335" s="12" t="s">
        <v>8219</v>
      </c>
      <c r="H335" s="12">
        <v>1107</v>
      </c>
      <c r="I335" s="26"/>
    </row>
    <row r="336" spans="1:9" x14ac:dyDescent="0.25">
      <c r="A336" s="20" t="s">
        <v>875</v>
      </c>
      <c r="B336" s="19" t="s">
        <v>8221</v>
      </c>
      <c r="C336" s="20">
        <v>21</v>
      </c>
      <c r="F336" s="17" t="s">
        <v>655</v>
      </c>
      <c r="G336" s="12" t="s">
        <v>8219</v>
      </c>
      <c r="H336" s="12">
        <v>1013</v>
      </c>
      <c r="I336" s="26"/>
    </row>
    <row r="337" spans="1:9" x14ac:dyDescent="0.25">
      <c r="A337" s="20" t="s">
        <v>876</v>
      </c>
      <c r="B337" s="19" t="s">
        <v>8221</v>
      </c>
      <c r="C337" s="20">
        <v>0</v>
      </c>
      <c r="F337" s="17" t="s">
        <v>656</v>
      </c>
      <c r="G337" s="12" t="s">
        <v>8219</v>
      </c>
      <c r="H337" s="12">
        <v>274</v>
      </c>
      <c r="I337" s="26"/>
    </row>
    <row r="338" spans="1:9" x14ac:dyDescent="0.25">
      <c r="A338" s="20" t="s">
        <v>877</v>
      </c>
      <c r="B338" s="19" t="s">
        <v>8221</v>
      </c>
      <c r="C338" s="20">
        <v>45</v>
      </c>
      <c r="F338" s="17" t="s">
        <v>657</v>
      </c>
      <c r="G338" s="12" t="s">
        <v>8219</v>
      </c>
      <c r="H338" s="12">
        <v>87</v>
      </c>
      <c r="I338" s="26"/>
    </row>
    <row r="339" spans="1:9" x14ac:dyDescent="0.25">
      <c r="A339" s="20" t="s">
        <v>878</v>
      </c>
      <c r="B339" s="19" t="s">
        <v>8221</v>
      </c>
      <c r="C339" s="20">
        <v>29</v>
      </c>
      <c r="F339" s="17" t="s">
        <v>658</v>
      </c>
      <c r="G339" s="12" t="s">
        <v>8219</v>
      </c>
      <c r="H339" s="12">
        <v>99</v>
      </c>
      <c r="I339" s="26"/>
    </row>
    <row r="340" spans="1:9" x14ac:dyDescent="0.25">
      <c r="A340" s="20" t="s">
        <v>879</v>
      </c>
      <c r="B340" s="19" t="s">
        <v>8221</v>
      </c>
      <c r="C340" s="20">
        <v>2</v>
      </c>
      <c r="F340" s="17" t="s">
        <v>659</v>
      </c>
      <c r="G340" s="12" t="s">
        <v>8219</v>
      </c>
      <c r="H340" s="12">
        <v>276</v>
      </c>
      <c r="I340" s="26"/>
    </row>
    <row r="341" spans="1:9" x14ac:dyDescent="0.25">
      <c r="A341" s="20" t="s">
        <v>880</v>
      </c>
      <c r="B341" s="19" t="s">
        <v>8221</v>
      </c>
      <c r="C341" s="20">
        <v>30</v>
      </c>
      <c r="F341" s="17" t="s">
        <v>660</v>
      </c>
      <c r="G341" s="12" t="s">
        <v>8219</v>
      </c>
      <c r="H341" s="12">
        <v>21</v>
      </c>
      <c r="I341" s="26"/>
    </row>
    <row r="342" spans="1:9" x14ac:dyDescent="0.25">
      <c r="A342" s="20" t="s">
        <v>881</v>
      </c>
      <c r="B342" s="19" t="s">
        <v>8221</v>
      </c>
      <c r="C342" s="20">
        <v>8</v>
      </c>
      <c r="F342" s="17" t="s">
        <v>721</v>
      </c>
      <c r="G342" s="12" t="s">
        <v>8219</v>
      </c>
      <c r="H342" s="12">
        <v>41</v>
      </c>
      <c r="I342" s="26"/>
    </row>
    <row r="343" spans="1:9" x14ac:dyDescent="0.25">
      <c r="A343" s="20" t="s">
        <v>882</v>
      </c>
      <c r="B343" s="19" t="s">
        <v>8221</v>
      </c>
      <c r="C343" s="20">
        <v>1</v>
      </c>
      <c r="F343" s="17" t="s">
        <v>722</v>
      </c>
      <c r="G343" s="12" t="s">
        <v>8219</v>
      </c>
      <c r="H343" s="12">
        <v>119</v>
      </c>
      <c r="I343" s="26"/>
    </row>
    <row r="344" spans="1:9" x14ac:dyDescent="0.25">
      <c r="A344" s="20" t="s">
        <v>883</v>
      </c>
      <c r="B344" s="19" t="s">
        <v>8221</v>
      </c>
      <c r="C344" s="20">
        <v>14</v>
      </c>
      <c r="F344" s="17" t="s">
        <v>723</v>
      </c>
      <c r="G344" s="12" t="s">
        <v>8219</v>
      </c>
      <c r="H344" s="12">
        <v>153</v>
      </c>
      <c r="I344" s="26"/>
    </row>
    <row r="345" spans="1:9" x14ac:dyDescent="0.25">
      <c r="A345" s="20" t="s">
        <v>884</v>
      </c>
      <c r="B345" s="19" t="s">
        <v>8221</v>
      </c>
      <c r="C345" s="20">
        <v>24</v>
      </c>
      <c r="F345" s="17" t="s">
        <v>724</v>
      </c>
      <c r="G345" s="12" t="s">
        <v>8219</v>
      </c>
      <c r="H345" s="12">
        <v>100</v>
      </c>
      <c r="I345" s="26"/>
    </row>
    <row r="346" spans="1:9" x14ac:dyDescent="0.25">
      <c r="A346" s="20" t="s">
        <v>885</v>
      </c>
      <c r="B346" s="19" t="s">
        <v>8221</v>
      </c>
      <c r="C346" s="20">
        <v>2</v>
      </c>
      <c r="F346" s="17" t="s">
        <v>725</v>
      </c>
      <c r="G346" s="12" t="s">
        <v>8219</v>
      </c>
      <c r="H346" s="12">
        <v>143</v>
      </c>
      <c r="I346" s="26"/>
    </row>
    <row r="347" spans="1:9" x14ac:dyDescent="0.25">
      <c r="A347" s="20" t="s">
        <v>886</v>
      </c>
      <c r="B347" s="19" t="s">
        <v>8221</v>
      </c>
      <c r="C347" s="20">
        <v>21</v>
      </c>
      <c r="F347" s="17" t="s">
        <v>726</v>
      </c>
      <c r="G347" s="12" t="s">
        <v>8219</v>
      </c>
      <c r="H347" s="12">
        <v>140</v>
      </c>
      <c r="I347" s="26"/>
    </row>
    <row r="348" spans="1:9" x14ac:dyDescent="0.25">
      <c r="A348" s="20" t="s">
        <v>887</v>
      </c>
      <c r="B348" s="19" t="s">
        <v>8221</v>
      </c>
      <c r="C348" s="20">
        <v>7</v>
      </c>
      <c r="F348" s="17" t="s">
        <v>727</v>
      </c>
      <c r="G348" s="12" t="s">
        <v>8219</v>
      </c>
      <c r="H348" s="12">
        <v>35</v>
      </c>
      <c r="I348" s="26"/>
    </row>
    <row r="349" spans="1:9" x14ac:dyDescent="0.25">
      <c r="A349" s="20" t="s">
        <v>888</v>
      </c>
      <c r="B349" s="19" t="s">
        <v>8221</v>
      </c>
      <c r="C349" s="20">
        <v>0</v>
      </c>
      <c r="F349" s="17" t="s">
        <v>728</v>
      </c>
      <c r="G349" s="12" t="s">
        <v>8219</v>
      </c>
      <c r="H349" s="12">
        <v>149</v>
      </c>
      <c r="I349" s="26"/>
    </row>
    <row r="350" spans="1:9" x14ac:dyDescent="0.25">
      <c r="A350" s="20" t="s">
        <v>889</v>
      </c>
      <c r="B350" s="19" t="s">
        <v>8221</v>
      </c>
      <c r="C350" s="20">
        <v>4</v>
      </c>
      <c r="F350" s="17" t="s">
        <v>729</v>
      </c>
      <c r="G350" s="12" t="s">
        <v>8219</v>
      </c>
      <c r="H350" s="12">
        <v>130</v>
      </c>
      <c r="I350" s="26"/>
    </row>
    <row r="351" spans="1:9" x14ac:dyDescent="0.25">
      <c r="A351" s="20" t="s">
        <v>890</v>
      </c>
      <c r="B351" s="19" t="s">
        <v>8221</v>
      </c>
      <c r="C351" s="20">
        <v>32</v>
      </c>
      <c r="F351" s="17" t="s">
        <v>730</v>
      </c>
      <c r="G351" s="12" t="s">
        <v>8219</v>
      </c>
      <c r="H351" s="12">
        <v>120</v>
      </c>
      <c r="I351" s="26"/>
    </row>
    <row r="352" spans="1:9" x14ac:dyDescent="0.25">
      <c r="A352" s="20" t="s">
        <v>891</v>
      </c>
      <c r="B352" s="19" t="s">
        <v>8221</v>
      </c>
      <c r="C352" s="20">
        <v>4</v>
      </c>
      <c r="F352" s="17" t="s">
        <v>731</v>
      </c>
      <c r="G352" s="12" t="s">
        <v>8219</v>
      </c>
      <c r="H352" s="12">
        <v>265</v>
      </c>
      <c r="I352" s="26"/>
    </row>
    <row r="353" spans="1:9" x14ac:dyDescent="0.25">
      <c r="A353" s="20" t="s">
        <v>892</v>
      </c>
      <c r="B353" s="19" t="s">
        <v>8221</v>
      </c>
      <c r="C353" s="20">
        <v>9</v>
      </c>
      <c r="F353" s="17" t="s">
        <v>732</v>
      </c>
      <c r="G353" s="12" t="s">
        <v>8219</v>
      </c>
      <c r="H353" s="12">
        <v>71</v>
      </c>
      <c r="I353" s="26"/>
    </row>
    <row r="354" spans="1:9" x14ac:dyDescent="0.25">
      <c r="A354" s="20" t="s">
        <v>893</v>
      </c>
      <c r="B354" s="19" t="s">
        <v>8221</v>
      </c>
      <c r="C354" s="20">
        <v>17</v>
      </c>
      <c r="F354" s="17" t="s">
        <v>733</v>
      </c>
      <c r="G354" s="12" t="s">
        <v>8219</v>
      </c>
      <c r="H354" s="12">
        <v>13</v>
      </c>
      <c r="I354" s="26"/>
    </row>
    <row r="355" spans="1:9" x14ac:dyDescent="0.25">
      <c r="A355" s="20" t="s">
        <v>894</v>
      </c>
      <c r="B355" s="19" t="s">
        <v>8221</v>
      </c>
      <c r="C355" s="20">
        <v>5</v>
      </c>
      <c r="F355" s="17" t="s">
        <v>734</v>
      </c>
      <c r="G355" s="12" t="s">
        <v>8219</v>
      </c>
      <c r="H355" s="12">
        <v>169</v>
      </c>
      <c r="I355" s="26"/>
    </row>
    <row r="356" spans="1:9" x14ac:dyDescent="0.25">
      <c r="A356" s="20" t="s">
        <v>895</v>
      </c>
      <c r="B356" s="19" t="s">
        <v>8221</v>
      </c>
      <c r="C356" s="20">
        <v>53</v>
      </c>
      <c r="F356" s="17" t="s">
        <v>735</v>
      </c>
      <c r="G356" s="12" t="s">
        <v>8219</v>
      </c>
      <c r="H356" s="12">
        <v>57</v>
      </c>
      <c r="I356" s="26"/>
    </row>
    <row r="357" spans="1:9" x14ac:dyDescent="0.25">
      <c r="A357" s="20" t="s">
        <v>896</v>
      </c>
      <c r="B357" s="19" t="s">
        <v>8221</v>
      </c>
      <c r="C357" s="20">
        <v>7</v>
      </c>
      <c r="F357" s="17" t="s">
        <v>736</v>
      </c>
      <c r="G357" s="12" t="s">
        <v>8219</v>
      </c>
      <c r="H357" s="12">
        <v>229</v>
      </c>
      <c r="I357" s="26"/>
    </row>
    <row r="358" spans="1:9" x14ac:dyDescent="0.25">
      <c r="A358" s="20" t="s">
        <v>897</v>
      </c>
      <c r="B358" s="19" t="s">
        <v>8221</v>
      </c>
      <c r="C358" s="20">
        <v>72</v>
      </c>
      <c r="F358" s="17" t="s">
        <v>737</v>
      </c>
      <c r="G358" s="12" t="s">
        <v>8219</v>
      </c>
      <c r="H358" s="12">
        <v>108</v>
      </c>
      <c r="I358" s="26"/>
    </row>
    <row r="359" spans="1:9" x14ac:dyDescent="0.25">
      <c r="A359" s="20" t="s">
        <v>898</v>
      </c>
      <c r="B359" s="19" t="s">
        <v>8221</v>
      </c>
      <c r="C359" s="20">
        <v>0</v>
      </c>
      <c r="F359" s="17" t="s">
        <v>738</v>
      </c>
      <c r="G359" s="12" t="s">
        <v>8219</v>
      </c>
      <c r="H359" s="12">
        <v>108</v>
      </c>
      <c r="I359" s="26"/>
    </row>
    <row r="360" spans="1:9" x14ac:dyDescent="0.25">
      <c r="A360" s="20" t="s">
        <v>899</v>
      </c>
      <c r="B360" s="19" t="s">
        <v>8221</v>
      </c>
      <c r="C360" s="20">
        <v>2</v>
      </c>
      <c r="F360" s="17" t="s">
        <v>739</v>
      </c>
      <c r="G360" s="12" t="s">
        <v>8219</v>
      </c>
      <c r="H360" s="12">
        <v>41</v>
      </c>
      <c r="I360" s="26"/>
    </row>
    <row r="361" spans="1:9" x14ac:dyDescent="0.25">
      <c r="A361" s="20" t="s">
        <v>900</v>
      </c>
      <c r="B361" s="19" t="s">
        <v>8221</v>
      </c>
      <c r="C361" s="20">
        <v>8</v>
      </c>
      <c r="F361" s="17" t="s">
        <v>740</v>
      </c>
      <c r="G361" s="12" t="s">
        <v>8219</v>
      </c>
      <c r="H361" s="12">
        <v>139</v>
      </c>
      <c r="I361" s="26"/>
    </row>
    <row r="362" spans="1:9" x14ac:dyDescent="0.25">
      <c r="A362" s="20" t="s">
        <v>901</v>
      </c>
      <c r="B362" s="19" t="s">
        <v>8221</v>
      </c>
      <c r="C362" s="20">
        <v>2</v>
      </c>
      <c r="F362" s="17" t="s">
        <v>741</v>
      </c>
      <c r="G362" s="12" t="s">
        <v>8219</v>
      </c>
      <c r="H362" s="12">
        <v>19</v>
      </c>
      <c r="I362" s="26"/>
    </row>
    <row r="363" spans="1:9" x14ac:dyDescent="0.25">
      <c r="A363" s="20" t="s">
        <v>902</v>
      </c>
      <c r="B363" s="19" t="s">
        <v>8221</v>
      </c>
      <c r="C363" s="20">
        <v>0</v>
      </c>
      <c r="F363" s="17" t="s">
        <v>742</v>
      </c>
      <c r="G363" s="12" t="s">
        <v>8219</v>
      </c>
      <c r="H363" s="12">
        <v>94</v>
      </c>
      <c r="I363" s="26"/>
    </row>
    <row r="364" spans="1:9" x14ac:dyDescent="0.25">
      <c r="A364" s="20" t="s">
        <v>903</v>
      </c>
      <c r="B364" s="19" t="s">
        <v>8221</v>
      </c>
      <c r="C364" s="20">
        <v>3</v>
      </c>
      <c r="F364" s="17" t="s">
        <v>743</v>
      </c>
      <c r="G364" s="12" t="s">
        <v>8219</v>
      </c>
      <c r="H364" s="12">
        <v>23</v>
      </c>
      <c r="I364" s="26"/>
    </row>
    <row r="365" spans="1:9" x14ac:dyDescent="0.25">
      <c r="A365" s="20" t="s">
        <v>904</v>
      </c>
      <c r="B365" s="19" t="s">
        <v>8221</v>
      </c>
      <c r="C365" s="20">
        <v>4</v>
      </c>
      <c r="F365" s="17" t="s">
        <v>744</v>
      </c>
      <c r="G365" s="12" t="s">
        <v>8219</v>
      </c>
      <c r="H365" s="12">
        <v>15</v>
      </c>
      <c r="I365" s="26"/>
    </row>
    <row r="366" spans="1:9" x14ac:dyDescent="0.25">
      <c r="A366" s="20" t="s">
        <v>905</v>
      </c>
      <c r="B366" s="19" t="s">
        <v>8221</v>
      </c>
      <c r="C366" s="20">
        <v>3</v>
      </c>
      <c r="F366" s="17" t="s">
        <v>745</v>
      </c>
      <c r="G366" s="12" t="s">
        <v>8219</v>
      </c>
      <c r="H366" s="12">
        <v>62</v>
      </c>
      <c r="I366" s="26"/>
    </row>
    <row r="367" spans="1:9" x14ac:dyDescent="0.25">
      <c r="A367" s="20" t="s">
        <v>906</v>
      </c>
      <c r="B367" s="19" t="s">
        <v>8221</v>
      </c>
      <c r="C367" s="20">
        <v>6</v>
      </c>
      <c r="F367" s="17" t="s">
        <v>746</v>
      </c>
      <c r="G367" s="12" t="s">
        <v>8219</v>
      </c>
      <c r="H367" s="12">
        <v>74</v>
      </c>
      <c r="I367" s="26"/>
    </row>
    <row r="368" spans="1:9" x14ac:dyDescent="0.25">
      <c r="A368" s="20" t="s">
        <v>907</v>
      </c>
      <c r="B368" s="19" t="s">
        <v>8221</v>
      </c>
      <c r="C368" s="20">
        <v>0</v>
      </c>
      <c r="F368" s="17" t="s">
        <v>747</v>
      </c>
      <c r="G368" s="12" t="s">
        <v>8219</v>
      </c>
      <c r="H368" s="12">
        <v>97</v>
      </c>
      <c r="I368" s="26"/>
    </row>
    <row r="369" spans="1:9" x14ac:dyDescent="0.25">
      <c r="A369" s="20" t="s">
        <v>908</v>
      </c>
      <c r="B369" s="19" t="s">
        <v>8221</v>
      </c>
      <c r="C369" s="20">
        <v>0</v>
      </c>
      <c r="F369" s="17" t="s">
        <v>748</v>
      </c>
      <c r="G369" s="12" t="s">
        <v>8219</v>
      </c>
      <c r="H369" s="12">
        <v>55</v>
      </c>
      <c r="I369" s="26"/>
    </row>
    <row r="370" spans="1:9" x14ac:dyDescent="0.25">
      <c r="A370" s="20" t="s">
        <v>909</v>
      </c>
      <c r="B370" s="19" t="s">
        <v>8221</v>
      </c>
      <c r="C370" s="20">
        <v>0</v>
      </c>
      <c r="F370" s="17" t="s">
        <v>749</v>
      </c>
      <c r="G370" s="12" t="s">
        <v>8219</v>
      </c>
      <c r="H370" s="12">
        <v>44</v>
      </c>
      <c r="I370" s="26"/>
    </row>
    <row r="371" spans="1:9" x14ac:dyDescent="0.25">
      <c r="A371" s="20" t="s">
        <v>910</v>
      </c>
      <c r="B371" s="19" t="s">
        <v>8221</v>
      </c>
      <c r="C371" s="20">
        <v>8</v>
      </c>
      <c r="F371" s="17" t="s">
        <v>750</v>
      </c>
      <c r="G371" s="12" t="s">
        <v>8219</v>
      </c>
      <c r="H371" s="12">
        <v>110</v>
      </c>
      <c r="I371" s="26"/>
    </row>
    <row r="372" spans="1:9" x14ac:dyDescent="0.25">
      <c r="A372" s="20" t="s">
        <v>911</v>
      </c>
      <c r="B372" s="19" t="s">
        <v>8221</v>
      </c>
      <c r="C372" s="20">
        <v>5</v>
      </c>
      <c r="F372" s="17" t="s">
        <v>751</v>
      </c>
      <c r="G372" s="12" t="s">
        <v>8219</v>
      </c>
      <c r="H372" s="12">
        <v>59</v>
      </c>
      <c r="I372" s="26"/>
    </row>
    <row r="373" spans="1:9" x14ac:dyDescent="0.25">
      <c r="A373" s="20" t="s">
        <v>912</v>
      </c>
      <c r="B373" s="19" t="s">
        <v>8221</v>
      </c>
      <c r="C373" s="20">
        <v>0</v>
      </c>
      <c r="F373" s="17" t="s">
        <v>752</v>
      </c>
      <c r="G373" s="12" t="s">
        <v>8219</v>
      </c>
      <c r="H373" s="12">
        <v>62</v>
      </c>
      <c r="I373" s="26"/>
    </row>
    <row r="374" spans="1:9" x14ac:dyDescent="0.25">
      <c r="A374" s="20" t="s">
        <v>913</v>
      </c>
      <c r="B374" s="19" t="s">
        <v>8221</v>
      </c>
      <c r="C374" s="20">
        <v>2</v>
      </c>
      <c r="F374" s="17" t="s">
        <v>753</v>
      </c>
      <c r="G374" s="12" t="s">
        <v>8219</v>
      </c>
      <c r="H374" s="12">
        <v>105</v>
      </c>
      <c r="I374" s="26"/>
    </row>
    <row r="375" spans="1:9" x14ac:dyDescent="0.25">
      <c r="A375" s="20" t="s">
        <v>914</v>
      </c>
      <c r="B375" s="19" t="s">
        <v>8221</v>
      </c>
      <c r="C375" s="20">
        <v>24</v>
      </c>
      <c r="F375" s="17" t="s">
        <v>754</v>
      </c>
      <c r="G375" s="12" t="s">
        <v>8219</v>
      </c>
      <c r="H375" s="12">
        <v>26</v>
      </c>
      <c r="I375" s="26"/>
    </row>
    <row r="376" spans="1:9" x14ac:dyDescent="0.25">
      <c r="A376" s="20" t="s">
        <v>915</v>
      </c>
      <c r="B376" s="19" t="s">
        <v>8221</v>
      </c>
      <c r="C376" s="20">
        <v>0</v>
      </c>
      <c r="F376" s="17" t="s">
        <v>755</v>
      </c>
      <c r="G376" s="12" t="s">
        <v>8219</v>
      </c>
      <c r="H376" s="12">
        <v>49</v>
      </c>
      <c r="I376" s="26"/>
    </row>
    <row r="377" spans="1:9" x14ac:dyDescent="0.25">
      <c r="A377" s="20" t="s">
        <v>916</v>
      </c>
      <c r="B377" s="19" t="s">
        <v>8221</v>
      </c>
      <c r="C377" s="20">
        <v>9</v>
      </c>
      <c r="F377" s="17" t="s">
        <v>756</v>
      </c>
      <c r="G377" s="12" t="s">
        <v>8219</v>
      </c>
      <c r="H377" s="12">
        <v>68</v>
      </c>
      <c r="I377" s="26"/>
    </row>
    <row r="378" spans="1:9" x14ac:dyDescent="0.25">
      <c r="A378" s="20" t="s">
        <v>917</v>
      </c>
      <c r="B378" s="19" t="s">
        <v>8221</v>
      </c>
      <c r="C378" s="20">
        <v>0</v>
      </c>
      <c r="F378" s="17" t="s">
        <v>757</v>
      </c>
      <c r="G378" s="12" t="s">
        <v>8219</v>
      </c>
      <c r="H378" s="12">
        <v>22</v>
      </c>
      <c r="I378" s="26"/>
    </row>
    <row r="379" spans="1:9" x14ac:dyDescent="0.25">
      <c r="A379" s="20" t="s">
        <v>918</v>
      </c>
      <c r="B379" s="19" t="s">
        <v>8221</v>
      </c>
      <c r="C379" s="20">
        <v>1</v>
      </c>
      <c r="F379" s="17" t="s">
        <v>758</v>
      </c>
      <c r="G379" s="12" t="s">
        <v>8219</v>
      </c>
      <c r="H379" s="12">
        <v>18</v>
      </c>
      <c r="I379" s="26"/>
    </row>
    <row r="380" spans="1:9" x14ac:dyDescent="0.25">
      <c r="A380" s="20" t="s">
        <v>919</v>
      </c>
      <c r="B380" s="19" t="s">
        <v>8221</v>
      </c>
      <c r="C380" s="20">
        <v>10</v>
      </c>
      <c r="F380" s="17" t="s">
        <v>759</v>
      </c>
      <c r="G380" s="12" t="s">
        <v>8219</v>
      </c>
      <c r="H380" s="12">
        <v>19</v>
      </c>
      <c r="I380" s="26"/>
    </row>
    <row r="381" spans="1:9" x14ac:dyDescent="0.25">
      <c r="A381" s="20" t="s">
        <v>920</v>
      </c>
      <c r="B381" s="19" t="s">
        <v>8221</v>
      </c>
      <c r="C381" s="20">
        <v>1</v>
      </c>
      <c r="F381" s="17" t="s">
        <v>760</v>
      </c>
      <c r="G381" s="12" t="s">
        <v>8219</v>
      </c>
      <c r="H381" s="12">
        <v>99</v>
      </c>
      <c r="I381" s="26"/>
    </row>
    <row r="382" spans="1:9" x14ac:dyDescent="0.25">
      <c r="A382" s="20" t="s">
        <v>921</v>
      </c>
      <c r="B382" s="19" t="s">
        <v>8221</v>
      </c>
      <c r="C382" s="20">
        <v>0</v>
      </c>
      <c r="F382" s="17" t="s">
        <v>781</v>
      </c>
      <c r="G382" s="12" t="s">
        <v>8219</v>
      </c>
      <c r="H382" s="12">
        <v>27</v>
      </c>
      <c r="I382" s="26"/>
    </row>
    <row r="383" spans="1:9" x14ac:dyDescent="0.25">
      <c r="A383" s="20" t="s">
        <v>922</v>
      </c>
      <c r="B383" s="19" t="s">
        <v>8221</v>
      </c>
      <c r="C383" s="20">
        <v>20</v>
      </c>
      <c r="F383" s="17" t="s">
        <v>782</v>
      </c>
      <c r="G383" s="12" t="s">
        <v>8219</v>
      </c>
      <c r="H383" s="12">
        <v>25</v>
      </c>
      <c r="I383" s="26"/>
    </row>
    <row r="384" spans="1:9" x14ac:dyDescent="0.25">
      <c r="A384" s="20" t="s">
        <v>923</v>
      </c>
      <c r="B384" s="19" t="s">
        <v>8221</v>
      </c>
      <c r="C384" s="20">
        <v>30</v>
      </c>
      <c r="F384" s="17" t="s">
        <v>783</v>
      </c>
      <c r="G384" s="12" t="s">
        <v>8219</v>
      </c>
      <c r="H384" s="12">
        <v>14</v>
      </c>
      <c r="I384" s="26"/>
    </row>
    <row r="385" spans="1:9" x14ac:dyDescent="0.25">
      <c r="A385" s="20" t="s">
        <v>924</v>
      </c>
      <c r="B385" s="19" t="s">
        <v>8221</v>
      </c>
      <c r="C385" s="20">
        <v>6</v>
      </c>
      <c r="F385" s="17" t="s">
        <v>784</v>
      </c>
      <c r="G385" s="12" t="s">
        <v>8219</v>
      </c>
      <c r="H385" s="12">
        <v>35</v>
      </c>
      <c r="I385" s="26"/>
    </row>
    <row r="386" spans="1:9" x14ac:dyDescent="0.25">
      <c r="A386" s="20" t="s">
        <v>925</v>
      </c>
      <c r="B386" s="19" t="s">
        <v>8221</v>
      </c>
      <c r="C386" s="20">
        <v>15</v>
      </c>
      <c r="F386" s="17" t="s">
        <v>785</v>
      </c>
      <c r="G386" s="12" t="s">
        <v>8219</v>
      </c>
      <c r="H386" s="12">
        <v>10</v>
      </c>
      <c r="I386" s="26"/>
    </row>
    <row r="387" spans="1:9" x14ac:dyDescent="0.25">
      <c r="A387" s="20" t="s">
        <v>926</v>
      </c>
      <c r="B387" s="19" t="s">
        <v>8221</v>
      </c>
      <c r="C387" s="20">
        <v>5</v>
      </c>
      <c r="F387" s="17" t="s">
        <v>786</v>
      </c>
      <c r="G387" s="12" t="s">
        <v>8219</v>
      </c>
      <c r="H387" s="12">
        <v>29</v>
      </c>
      <c r="I387" s="26"/>
    </row>
    <row r="388" spans="1:9" x14ac:dyDescent="0.25">
      <c r="A388" s="20" t="s">
        <v>927</v>
      </c>
      <c r="B388" s="19" t="s">
        <v>8221</v>
      </c>
      <c r="C388" s="20">
        <v>0</v>
      </c>
      <c r="F388" s="17" t="s">
        <v>787</v>
      </c>
      <c r="G388" s="12" t="s">
        <v>8219</v>
      </c>
      <c r="H388" s="12">
        <v>44</v>
      </c>
      <c r="I388" s="26"/>
    </row>
    <row r="389" spans="1:9" x14ac:dyDescent="0.25">
      <c r="A389" s="20" t="s">
        <v>928</v>
      </c>
      <c r="B389" s="19" t="s">
        <v>8221</v>
      </c>
      <c r="C389" s="20">
        <v>0</v>
      </c>
      <c r="F389" s="17" t="s">
        <v>788</v>
      </c>
      <c r="G389" s="12" t="s">
        <v>8219</v>
      </c>
      <c r="H389" s="12">
        <v>17</v>
      </c>
      <c r="I389" s="26"/>
    </row>
    <row r="390" spans="1:9" x14ac:dyDescent="0.25">
      <c r="A390" s="20" t="s">
        <v>929</v>
      </c>
      <c r="B390" s="19" t="s">
        <v>8221</v>
      </c>
      <c r="C390" s="20">
        <v>28</v>
      </c>
      <c r="F390" s="17" t="s">
        <v>789</v>
      </c>
      <c r="G390" s="12" t="s">
        <v>8219</v>
      </c>
      <c r="H390" s="12">
        <v>34</v>
      </c>
      <c r="I390" s="26"/>
    </row>
    <row r="391" spans="1:9" x14ac:dyDescent="0.25">
      <c r="A391" s="20" t="s">
        <v>930</v>
      </c>
      <c r="B391" s="19" t="s">
        <v>8221</v>
      </c>
      <c r="C391" s="20">
        <v>0</v>
      </c>
      <c r="F391" s="17" t="s">
        <v>790</v>
      </c>
      <c r="G391" s="12" t="s">
        <v>8219</v>
      </c>
      <c r="H391" s="12">
        <v>14</v>
      </c>
      <c r="I391" s="26"/>
    </row>
    <row r="392" spans="1:9" x14ac:dyDescent="0.25">
      <c r="A392" s="20" t="s">
        <v>931</v>
      </c>
      <c r="B392" s="19" t="s">
        <v>8221</v>
      </c>
      <c r="C392" s="20">
        <v>5</v>
      </c>
      <c r="F392" s="17" t="s">
        <v>791</v>
      </c>
      <c r="G392" s="12" t="s">
        <v>8219</v>
      </c>
      <c r="H392" s="12">
        <v>156</v>
      </c>
      <c r="I392" s="26"/>
    </row>
    <row r="393" spans="1:9" x14ac:dyDescent="0.25">
      <c r="A393" s="20" t="s">
        <v>932</v>
      </c>
      <c r="B393" s="19" t="s">
        <v>8221</v>
      </c>
      <c r="C393" s="20">
        <v>7</v>
      </c>
      <c r="F393" s="17" t="s">
        <v>792</v>
      </c>
      <c r="G393" s="12" t="s">
        <v>8219</v>
      </c>
      <c r="H393" s="12">
        <v>128</v>
      </c>
      <c r="I393" s="26"/>
    </row>
    <row r="394" spans="1:9" x14ac:dyDescent="0.25">
      <c r="A394" s="20" t="s">
        <v>933</v>
      </c>
      <c r="B394" s="19" t="s">
        <v>8221</v>
      </c>
      <c r="C394" s="20">
        <v>30</v>
      </c>
      <c r="F394" s="17" t="s">
        <v>793</v>
      </c>
      <c r="G394" s="12" t="s">
        <v>8219</v>
      </c>
      <c r="H394" s="12">
        <v>60</v>
      </c>
      <c r="I394" s="26"/>
    </row>
    <row r="395" spans="1:9" x14ac:dyDescent="0.25">
      <c r="A395" s="20" t="s">
        <v>934</v>
      </c>
      <c r="B395" s="19" t="s">
        <v>8221</v>
      </c>
      <c r="C395" s="20">
        <v>2</v>
      </c>
      <c r="F395" s="17" t="s">
        <v>794</v>
      </c>
      <c r="G395" s="12" t="s">
        <v>8219</v>
      </c>
      <c r="H395" s="12">
        <v>32</v>
      </c>
      <c r="I395" s="26"/>
    </row>
    <row r="396" spans="1:9" x14ac:dyDescent="0.25">
      <c r="A396" s="20" t="s">
        <v>935</v>
      </c>
      <c r="B396" s="19" t="s">
        <v>8221</v>
      </c>
      <c r="C396" s="20">
        <v>30</v>
      </c>
      <c r="F396" s="17" t="s">
        <v>795</v>
      </c>
      <c r="G396" s="12" t="s">
        <v>8219</v>
      </c>
      <c r="H396" s="12">
        <v>53</v>
      </c>
      <c r="I396" s="26"/>
    </row>
    <row r="397" spans="1:9" x14ac:dyDescent="0.25">
      <c r="A397" s="20" t="s">
        <v>936</v>
      </c>
      <c r="B397" s="19" t="s">
        <v>8221</v>
      </c>
      <c r="C397" s="20">
        <v>2</v>
      </c>
      <c r="F397" s="17" t="s">
        <v>796</v>
      </c>
      <c r="G397" s="12" t="s">
        <v>8219</v>
      </c>
      <c r="H397" s="12">
        <v>184</v>
      </c>
      <c r="I397" s="26"/>
    </row>
    <row r="398" spans="1:9" x14ac:dyDescent="0.25">
      <c r="A398" s="20" t="s">
        <v>937</v>
      </c>
      <c r="B398" s="19" t="s">
        <v>8221</v>
      </c>
      <c r="C398" s="20">
        <v>0</v>
      </c>
      <c r="F398" s="17" t="s">
        <v>797</v>
      </c>
      <c r="G398" s="12" t="s">
        <v>8219</v>
      </c>
      <c r="H398" s="12">
        <v>90</v>
      </c>
      <c r="I398" s="26"/>
    </row>
    <row r="399" spans="1:9" x14ac:dyDescent="0.25">
      <c r="A399" s="20" t="s">
        <v>938</v>
      </c>
      <c r="B399" s="19" t="s">
        <v>8221</v>
      </c>
      <c r="C399" s="20">
        <v>2</v>
      </c>
      <c r="F399" s="17" t="s">
        <v>798</v>
      </c>
      <c r="G399" s="12" t="s">
        <v>8219</v>
      </c>
      <c r="H399" s="12">
        <v>71</v>
      </c>
      <c r="I399" s="26"/>
    </row>
    <row r="400" spans="1:9" x14ac:dyDescent="0.25">
      <c r="A400" s="20" t="s">
        <v>939</v>
      </c>
      <c r="B400" s="19" t="s">
        <v>8221</v>
      </c>
      <c r="C400" s="20">
        <v>1</v>
      </c>
      <c r="F400" s="17" t="s">
        <v>799</v>
      </c>
      <c r="G400" s="12" t="s">
        <v>8219</v>
      </c>
      <c r="H400" s="12">
        <v>87</v>
      </c>
      <c r="I400" s="26"/>
    </row>
    <row r="401" spans="1:9" x14ac:dyDescent="0.25">
      <c r="A401" s="20" t="s">
        <v>940</v>
      </c>
      <c r="B401" s="19" t="s">
        <v>8221</v>
      </c>
      <c r="C401" s="20">
        <v>2</v>
      </c>
      <c r="F401" s="17" t="s">
        <v>800</v>
      </c>
      <c r="G401" s="12" t="s">
        <v>8219</v>
      </c>
      <c r="H401" s="12">
        <v>28</v>
      </c>
      <c r="I401" s="26"/>
    </row>
    <row r="402" spans="1:9" x14ac:dyDescent="0.25">
      <c r="A402" s="20" t="s">
        <v>941</v>
      </c>
      <c r="B402" s="19" t="s">
        <v>8221</v>
      </c>
      <c r="C402" s="20">
        <v>14</v>
      </c>
      <c r="F402" s="17" t="s">
        <v>801</v>
      </c>
      <c r="G402" s="12" t="s">
        <v>8219</v>
      </c>
      <c r="H402" s="12">
        <v>56</v>
      </c>
      <c r="I402" s="26"/>
    </row>
    <row r="403" spans="1:9" x14ac:dyDescent="0.25">
      <c r="A403" s="20" t="s">
        <v>942</v>
      </c>
      <c r="B403" s="19" t="s">
        <v>8221</v>
      </c>
      <c r="C403" s="20">
        <v>31</v>
      </c>
      <c r="F403" s="17" t="s">
        <v>802</v>
      </c>
      <c r="G403" s="12" t="s">
        <v>8219</v>
      </c>
      <c r="H403" s="12">
        <v>51</v>
      </c>
      <c r="I403" s="26"/>
    </row>
    <row r="404" spans="1:9" x14ac:dyDescent="0.25">
      <c r="A404" s="20" t="s">
        <v>943</v>
      </c>
      <c r="B404" s="19" t="s">
        <v>8221</v>
      </c>
      <c r="C404" s="20">
        <v>16</v>
      </c>
      <c r="F404" s="17" t="s">
        <v>803</v>
      </c>
      <c r="G404" s="12" t="s">
        <v>8219</v>
      </c>
      <c r="H404" s="12">
        <v>75</v>
      </c>
      <c r="I404" s="26"/>
    </row>
    <row r="405" spans="1:9" x14ac:dyDescent="0.25">
      <c r="A405" s="20" t="s">
        <v>944</v>
      </c>
      <c r="B405" s="19" t="s">
        <v>8221</v>
      </c>
      <c r="C405" s="20">
        <v>12</v>
      </c>
      <c r="F405" s="17" t="s">
        <v>804</v>
      </c>
      <c r="G405" s="12" t="s">
        <v>8219</v>
      </c>
      <c r="H405" s="12">
        <v>38</v>
      </c>
      <c r="I405" s="26"/>
    </row>
    <row r="406" spans="1:9" x14ac:dyDescent="0.25">
      <c r="A406" s="20" t="s">
        <v>945</v>
      </c>
      <c r="B406" s="19" t="s">
        <v>8221</v>
      </c>
      <c r="C406" s="20">
        <v>96</v>
      </c>
      <c r="F406" s="17" t="s">
        <v>805</v>
      </c>
      <c r="G406" s="12" t="s">
        <v>8219</v>
      </c>
      <c r="H406" s="12">
        <v>18</v>
      </c>
      <c r="I406" s="26"/>
    </row>
    <row r="407" spans="1:9" x14ac:dyDescent="0.25">
      <c r="A407" s="20" t="s">
        <v>946</v>
      </c>
      <c r="B407" s="19" t="s">
        <v>8221</v>
      </c>
      <c r="C407" s="20">
        <v>16</v>
      </c>
      <c r="F407" s="17" t="s">
        <v>806</v>
      </c>
      <c r="G407" s="12" t="s">
        <v>8219</v>
      </c>
      <c r="H407" s="12">
        <v>54</v>
      </c>
      <c r="I407" s="26"/>
    </row>
    <row r="408" spans="1:9" x14ac:dyDescent="0.25">
      <c r="A408" s="20" t="s">
        <v>947</v>
      </c>
      <c r="B408" s="19" t="s">
        <v>8221</v>
      </c>
      <c r="C408" s="20">
        <v>5</v>
      </c>
      <c r="F408" s="17" t="s">
        <v>807</v>
      </c>
      <c r="G408" s="12" t="s">
        <v>8219</v>
      </c>
      <c r="H408" s="12">
        <v>71</v>
      </c>
      <c r="I408" s="26"/>
    </row>
    <row r="409" spans="1:9" x14ac:dyDescent="0.25">
      <c r="A409" s="20" t="s">
        <v>948</v>
      </c>
      <c r="B409" s="19" t="s">
        <v>8221</v>
      </c>
      <c r="C409" s="20">
        <v>0</v>
      </c>
      <c r="F409" s="17" t="s">
        <v>808</v>
      </c>
      <c r="G409" s="12" t="s">
        <v>8219</v>
      </c>
      <c r="H409" s="12">
        <v>57</v>
      </c>
      <c r="I409" s="26"/>
    </row>
    <row r="410" spans="1:9" x14ac:dyDescent="0.25">
      <c r="A410" s="20" t="s">
        <v>949</v>
      </c>
      <c r="B410" s="19" t="s">
        <v>8221</v>
      </c>
      <c r="C410" s="20">
        <v>8</v>
      </c>
      <c r="F410" s="17" t="s">
        <v>809</v>
      </c>
      <c r="G410" s="12" t="s">
        <v>8219</v>
      </c>
      <c r="H410" s="12">
        <v>43</v>
      </c>
      <c r="I410" s="26"/>
    </row>
    <row r="411" spans="1:9" x14ac:dyDescent="0.25">
      <c r="A411" s="20" t="s">
        <v>950</v>
      </c>
      <c r="B411" s="19" t="s">
        <v>8221</v>
      </c>
      <c r="C411" s="20">
        <v>7</v>
      </c>
      <c r="F411" s="17" t="s">
        <v>810</v>
      </c>
      <c r="G411" s="12" t="s">
        <v>8219</v>
      </c>
      <c r="H411" s="12">
        <v>52</v>
      </c>
      <c r="I411" s="26"/>
    </row>
    <row r="412" spans="1:9" x14ac:dyDescent="0.25">
      <c r="A412" s="20" t="s">
        <v>951</v>
      </c>
      <c r="B412" s="19" t="s">
        <v>8221</v>
      </c>
      <c r="C412" s="20">
        <v>24</v>
      </c>
      <c r="F412" s="17" t="s">
        <v>811</v>
      </c>
      <c r="G412" s="12" t="s">
        <v>8219</v>
      </c>
      <c r="H412" s="12">
        <v>27</v>
      </c>
      <c r="I412" s="26"/>
    </row>
    <row r="413" spans="1:9" x14ac:dyDescent="0.25">
      <c r="A413" s="20" t="s">
        <v>952</v>
      </c>
      <c r="B413" s="19" t="s">
        <v>8221</v>
      </c>
      <c r="C413" s="20">
        <v>121</v>
      </c>
      <c r="F413" s="17" t="s">
        <v>812</v>
      </c>
      <c r="G413" s="12" t="s">
        <v>8219</v>
      </c>
      <c r="H413" s="12">
        <v>12</v>
      </c>
      <c r="I413" s="26"/>
    </row>
    <row r="414" spans="1:9" x14ac:dyDescent="0.25">
      <c r="A414" s="20" t="s">
        <v>953</v>
      </c>
      <c r="B414" s="19" t="s">
        <v>8221</v>
      </c>
      <c r="C414" s="20">
        <v>196</v>
      </c>
      <c r="F414" s="17" t="s">
        <v>813</v>
      </c>
      <c r="G414" s="12" t="s">
        <v>8219</v>
      </c>
      <c r="H414" s="12">
        <v>33</v>
      </c>
      <c r="I414" s="26"/>
    </row>
    <row r="415" spans="1:9" x14ac:dyDescent="0.25">
      <c r="A415" s="20" t="s">
        <v>954</v>
      </c>
      <c r="B415" s="19" t="s">
        <v>8221</v>
      </c>
      <c r="C415" s="20">
        <v>5</v>
      </c>
      <c r="F415" s="17" t="s">
        <v>814</v>
      </c>
      <c r="G415" s="12" t="s">
        <v>8219</v>
      </c>
      <c r="H415" s="12">
        <v>96</v>
      </c>
      <c r="I415" s="26"/>
    </row>
    <row r="416" spans="1:9" x14ac:dyDescent="0.25">
      <c r="A416" s="20" t="s">
        <v>955</v>
      </c>
      <c r="B416" s="19" t="s">
        <v>8221</v>
      </c>
      <c r="C416" s="20">
        <v>73</v>
      </c>
      <c r="F416" s="17" t="s">
        <v>815</v>
      </c>
      <c r="G416" s="12" t="s">
        <v>8219</v>
      </c>
      <c r="H416" s="12">
        <v>28</v>
      </c>
      <c r="I416" s="26"/>
    </row>
    <row r="417" spans="1:9" x14ac:dyDescent="0.25">
      <c r="A417" s="20" t="s">
        <v>956</v>
      </c>
      <c r="B417" s="19" t="s">
        <v>8221</v>
      </c>
      <c r="C417" s="20">
        <v>93</v>
      </c>
      <c r="F417" s="17" t="s">
        <v>816</v>
      </c>
      <c r="G417" s="12" t="s">
        <v>8219</v>
      </c>
      <c r="H417" s="12">
        <v>43</v>
      </c>
      <c r="I417" s="26"/>
    </row>
    <row r="418" spans="1:9" x14ac:dyDescent="0.25">
      <c r="A418" s="20" t="s">
        <v>957</v>
      </c>
      <c r="B418" s="19" t="s">
        <v>8221</v>
      </c>
      <c r="C418" s="20">
        <v>17</v>
      </c>
      <c r="F418" s="17" t="s">
        <v>817</v>
      </c>
      <c r="G418" s="12" t="s">
        <v>8219</v>
      </c>
      <c r="H418" s="12">
        <v>205</v>
      </c>
      <c r="I418" s="26"/>
    </row>
    <row r="419" spans="1:9" x14ac:dyDescent="0.25">
      <c r="A419" s="20" t="s">
        <v>958</v>
      </c>
      <c r="B419" s="19" t="s">
        <v>8221</v>
      </c>
      <c r="C419" s="20">
        <v>7</v>
      </c>
      <c r="F419" s="17" t="s">
        <v>818</v>
      </c>
      <c r="G419" s="12" t="s">
        <v>8219</v>
      </c>
      <c r="H419" s="12">
        <v>23</v>
      </c>
      <c r="I419" s="26"/>
    </row>
    <row r="420" spans="1:9" x14ac:dyDescent="0.25">
      <c r="A420" s="20" t="s">
        <v>959</v>
      </c>
      <c r="B420" s="19" t="s">
        <v>8221</v>
      </c>
      <c r="C420" s="20">
        <v>17</v>
      </c>
      <c r="F420" s="17" t="s">
        <v>819</v>
      </c>
      <c r="G420" s="12" t="s">
        <v>8219</v>
      </c>
      <c r="H420" s="12">
        <v>19</v>
      </c>
      <c r="I420" s="26"/>
    </row>
    <row r="421" spans="1:9" x14ac:dyDescent="0.25">
      <c r="A421" s="20" t="s">
        <v>960</v>
      </c>
      <c r="B421" s="19" t="s">
        <v>8221</v>
      </c>
      <c r="C421" s="20">
        <v>171</v>
      </c>
      <c r="F421" s="17" t="s">
        <v>820</v>
      </c>
      <c r="G421" s="12" t="s">
        <v>8219</v>
      </c>
      <c r="H421" s="12">
        <v>14</v>
      </c>
      <c r="I421" s="26"/>
    </row>
    <row r="422" spans="1:9" x14ac:dyDescent="0.25">
      <c r="A422" s="20" t="s">
        <v>961</v>
      </c>
      <c r="B422" s="19" t="s">
        <v>8221</v>
      </c>
      <c r="C422" s="20">
        <v>188</v>
      </c>
      <c r="F422" s="17" t="s">
        <v>821</v>
      </c>
      <c r="G422" s="12" t="s">
        <v>8219</v>
      </c>
      <c r="H422" s="12">
        <v>38</v>
      </c>
      <c r="I422" s="26"/>
    </row>
    <row r="423" spans="1:9" x14ac:dyDescent="0.25">
      <c r="A423" s="20" t="s">
        <v>962</v>
      </c>
      <c r="B423" s="19" t="s">
        <v>8221</v>
      </c>
      <c r="C423" s="20">
        <v>110</v>
      </c>
      <c r="F423" s="17" t="s">
        <v>822</v>
      </c>
      <c r="G423" s="12" t="s">
        <v>8219</v>
      </c>
      <c r="H423" s="12">
        <v>78</v>
      </c>
      <c r="I423" s="26"/>
    </row>
    <row r="424" spans="1:9" x14ac:dyDescent="0.25">
      <c r="A424" s="20" t="s">
        <v>963</v>
      </c>
      <c r="B424" s="19" t="s">
        <v>8221</v>
      </c>
      <c r="C424" s="20">
        <v>37</v>
      </c>
      <c r="F424" s="17" t="s">
        <v>823</v>
      </c>
      <c r="G424" s="12" t="s">
        <v>8219</v>
      </c>
      <c r="H424" s="12">
        <v>69</v>
      </c>
      <c r="I424" s="26"/>
    </row>
    <row r="425" spans="1:9" x14ac:dyDescent="0.25">
      <c r="A425" s="20" t="s">
        <v>964</v>
      </c>
      <c r="B425" s="19" t="s">
        <v>8221</v>
      </c>
      <c r="C425" s="20">
        <v>9</v>
      </c>
      <c r="F425" s="17" t="s">
        <v>824</v>
      </c>
      <c r="G425" s="12" t="s">
        <v>8219</v>
      </c>
      <c r="H425" s="12">
        <v>33</v>
      </c>
      <c r="I425" s="26"/>
    </row>
    <row r="426" spans="1:9" x14ac:dyDescent="0.25">
      <c r="A426" s="20" t="s">
        <v>965</v>
      </c>
      <c r="B426" s="19" t="s">
        <v>8221</v>
      </c>
      <c r="C426" s="20">
        <v>29</v>
      </c>
      <c r="F426" s="17" t="s">
        <v>825</v>
      </c>
      <c r="G426" s="12" t="s">
        <v>8219</v>
      </c>
      <c r="H426" s="12">
        <v>54</v>
      </c>
      <c r="I426" s="26"/>
    </row>
    <row r="427" spans="1:9" x14ac:dyDescent="0.25">
      <c r="A427" s="20" t="s">
        <v>966</v>
      </c>
      <c r="B427" s="19" t="s">
        <v>8221</v>
      </c>
      <c r="C427" s="20">
        <v>6</v>
      </c>
      <c r="F427" s="17" t="s">
        <v>826</v>
      </c>
      <c r="G427" s="12" t="s">
        <v>8219</v>
      </c>
      <c r="H427" s="12">
        <v>99</v>
      </c>
      <c r="I427" s="26"/>
    </row>
    <row r="428" spans="1:9" x14ac:dyDescent="0.25">
      <c r="A428" s="20" t="s">
        <v>967</v>
      </c>
      <c r="B428" s="19" t="s">
        <v>8221</v>
      </c>
      <c r="C428" s="20">
        <v>30</v>
      </c>
      <c r="F428" s="17" t="s">
        <v>827</v>
      </c>
      <c r="G428" s="12" t="s">
        <v>8219</v>
      </c>
      <c r="H428" s="12">
        <v>49</v>
      </c>
      <c r="I428" s="26"/>
    </row>
    <row r="429" spans="1:9" x14ac:dyDescent="0.25">
      <c r="A429" s="20" t="s">
        <v>968</v>
      </c>
      <c r="B429" s="19" t="s">
        <v>8221</v>
      </c>
      <c r="C429" s="20">
        <v>81</v>
      </c>
      <c r="F429" s="17" t="s">
        <v>828</v>
      </c>
      <c r="G429" s="12" t="s">
        <v>8219</v>
      </c>
      <c r="H429" s="12">
        <v>11</v>
      </c>
      <c r="I429" s="26"/>
    </row>
    <row r="430" spans="1:9" x14ac:dyDescent="0.25">
      <c r="A430" s="20" t="s">
        <v>969</v>
      </c>
      <c r="B430" s="19" t="s">
        <v>8221</v>
      </c>
      <c r="C430" s="20">
        <v>4</v>
      </c>
      <c r="F430" s="17" t="s">
        <v>829</v>
      </c>
      <c r="G430" s="12" t="s">
        <v>8219</v>
      </c>
      <c r="H430" s="12">
        <v>38</v>
      </c>
      <c r="I430" s="26"/>
    </row>
    <row r="431" spans="1:9" x14ac:dyDescent="0.25">
      <c r="A431" s="20" t="s">
        <v>970</v>
      </c>
      <c r="B431" s="19" t="s">
        <v>8221</v>
      </c>
      <c r="C431" s="20">
        <v>11</v>
      </c>
      <c r="F431" s="17" t="s">
        <v>830</v>
      </c>
      <c r="G431" s="12" t="s">
        <v>8219</v>
      </c>
      <c r="H431" s="12">
        <v>16</v>
      </c>
      <c r="I431" s="26"/>
    </row>
    <row r="432" spans="1:9" x14ac:dyDescent="0.25">
      <c r="A432" s="20" t="s">
        <v>971</v>
      </c>
      <c r="B432" s="19" t="s">
        <v>8221</v>
      </c>
      <c r="C432" s="20">
        <v>14</v>
      </c>
      <c r="F432" s="17" t="s">
        <v>831</v>
      </c>
      <c r="G432" s="12" t="s">
        <v>8219</v>
      </c>
      <c r="H432" s="12">
        <v>32</v>
      </c>
      <c r="I432" s="26"/>
    </row>
    <row r="433" spans="1:9" x14ac:dyDescent="0.25">
      <c r="A433" s="20" t="s">
        <v>972</v>
      </c>
      <c r="B433" s="19" t="s">
        <v>8221</v>
      </c>
      <c r="C433" s="20">
        <v>5</v>
      </c>
      <c r="F433" s="17" t="s">
        <v>832</v>
      </c>
      <c r="G433" s="12" t="s">
        <v>8219</v>
      </c>
      <c r="H433" s="12">
        <v>20</v>
      </c>
      <c r="I433" s="26"/>
    </row>
    <row r="434" spans="1:9" x14ac:dyDescent="0.25">
      <c r="A434" s="20" t="s">
        <v>973</v>
      </c>
      <c r="B434" s="19" t="s">
        <v>8221</v>
      </c>
      <c r="C434" s="20">
        <v>45</v>
      </c>
      <c r="F434" s="17" t="s">
        <v>833</v>
      </c>
      <c r="G434" s="12" t="s">
        <v>8219</v>
      </c>
      <c r="H434" s="12">
        <v>154</v>
      </c>
      <c r="I434" s="26"/>
    </row>
    <row r="435" spans="1:9" x14ac:dyDescent="0.25">
      <c r="A435" s="20" t="s">
        <v>974</v>
      </c>
      <c r="B435" s="19" t="s">
        <v>8221</v>
      </c>
      <c r="C435" s="20">
        <v>8</v>
      </c>
      <c r="F435" s="17" t="s">
        <v>834</v>
      </c>
      <c r="G435" s="12" t="s">
        <v>8219</v>
      </c>
      <c r="H435" s="12">
        <v>41</v>
      </c>
      <c r="I435" s="26"/>
    </row>
    <row r="436" spans="1:9" x14ac:dyDescent="0.25">
      <c r="A436" s="20" t="s">
        <v>975</v>
      </c>
      <c r="B436" s="19" t="s">
        <v>8221</v>
      </c>
      <c r="C436" s="20">
        <v>3</v>
      </c>
      <c r="F436" s="17" t="s">
        <v>835</v>
      </c>
      <c r="G436" s="12" t="s">
        <v>8219</v>
      </c>
      <c r="H436" s="12">
        <v>75</v>
      </c>
      <c r="I436" s="26"/>
    </row>
    <row r="437" spans="1:9" x14ac:dyDescent="0.25">
      <c r="A437" s="20" t="s">
        <v>976</v>
      </c>
      <c r="B437" s="19" t="s">
        <v>8221</v>
      </c>
      <c r="C437" s="20">
        <v>24</v>
      </c>
      <c r="F437" s="17" t="s">
        <v>836</v>
      </c>
      <c r="G437" s="12" t="s">
        <v>8219</v>
      </c>
      <c r="H437" s="12">
        <v>40</v>
      </c>
      <c r="I437" s="26"/>
    </row>
    <row r="438" spans="1:9" x14ac:dyDescent="0.25">
      <c r="A438" s="20" t="s">
        <v>977</v>
      </c>
      <c r="B438" s="19" t="s">
        <v>8221</v>
      </c>
      <c r="C438" s="20">
        <v>18</v>
      </c>
      <c r="F438" s="17" t="s">
        <v>837</v>
      </c>
      <c r="G438" s="12" t="s">
        <v>8219</v>
      </c>
      <c r="H438" s="12">
        <v>46</v>
      </c>
      <c r="I438" s="26"/>
    </row>
    <row r="439" spans="1:9" x14ac:dyDescent="0.25">
      <c r="A439" s="20" t="s">
        <v>978</v>
      </c>
      <c r="B439" s="19" t="s">
        <v>8221</v>
      </c>
      <c r="C439" s="20">
        <v>12</v>
      </c>
      <c r="F439" s="17" t="s">
        <v>838</v>
      </c>
      <c r="G439" s="12" t="s">
        <v>8219</v>
      </c>
      <c r="H439" s="12">
        <v>62</v>
      </c>
      <c r="I439" s="26"/>
    </row>
    <row r="440" spans="1:9" x14ac:dyDescent="0.25">
      <c r="A440" s="20" t="s">
        <v>979</v>
      </c>
      <c r="B440" s="19" t="s">
        <v>8221</v>
      </c>
      <c r="C440" s="20">
        <v>123</v>
      </c>
      <c r="F440" s="17" t="s">
        <v>839</v>
      </c>
      <c r="G440" s="12" t="s">
        <v>8219</v>
      </c>
      <c r="H440" s="12">
        <v>61</v>
      </c>
      <c r="I440" s="26"/>
    </row>
    <row r="441" spans="1:9" x14ac:dyDescent="0.25">
      <c r="A441" s="20" t="s">
        <v>980</v>
      </c>
      <c r="B441" s="19" t="s">
        <v>8221</v>
      </c>
      <c r="C441" s="20">
        <v>96</v>
      </c>
      <c r="F441" s="17" t="s">
        <v>840</v>
      </c>
      <c r="G441" s="12" t="s">
        <v>8219</v>
      </c>
      <c r="H441" s="12">
        <v>96</v>
      </c>
      <c r="I441" s="26"/>
    </row>
    <row r="442" spans="1:9" x14ac:dyDescent="0.25">
      <c r="A442" s="20" t="s">
        <v>981</v>
      </c>
      <c r="B442" s="19" t="s">
        <v>8221</v>
      </c>
      <c r="C442" s="20">
        <v>31</v>
      </c>
      <c r="F442" s="17" t="s">
        <v>841</v>
      </c>
      <c r="G442" s="12" t="s">
        <v>8219</v>
      </c>
      <c r="H442" s="12">
        <v>190</v>
      </c>
      <c r="I442" s="26"/>
    </row>
    <row r="443" spans="1:9" x14ac:dyDescent="0.25">
      <c r="A443" s="20" t="s">
        <v>982</v>
      </c>
      <c r="B443" s="19" t="s">
        <v>8221</v>
      </c>
      <c r="C443" s="20">
        <v>4</v>
      </c>
      <c r="F443" s="17" t="s">
        <v>842</v>
      </c>
      <c r="G443" s="12" t="s">
        <v>8219</v>
      </c>
      <c r="H443" s="12">
        <v>94</v>
      </c>
      <c r="I443" s="26"/>
    </row>
    <row r="444" spans="1:9" x14ac:dyDescent="0.25">
      <c r="A444" s="20" t="s">
        <v>983</v>
      </c>
      <c r="B444" s="19" t="s">
        <v>8221</v>
      </c>
      <c r="C444" s="20">
        <v>3</v>
      </c>
      <c r="F444" s="17" t="s">
        <v>843</v>
      </c>
      <c r="G444" s="12" t="s">
        <v>8219</v>
      </c>
      <c r="H444" s="12">
        <v>39</v>
      </c>
      <c r="I444" s="26"/>
    </row>
    <row r="445" spans="1:9" x14ac:dyDescent="0.25">
      <c r="A445" s="20" t="s">
        <v>984</v>
      </c>
      <c r="B445" s="19" t="s">
        <v>8221</v>
      </c>
      <c r="C445" s="20">
        <v>179</v>
      </c>
      <c r="F445" s="17" t="s">
        <v>844</v>
      </c>
      <c r="G445" s="12" t="s">
        <v>8219</v>
      </c>
      <c r="H445" s="12">
        <v>127</v>
      </c>
      <c r="I445" s="26"/>
    </row>
    <row r="446" spans="1:9" x14ac:dyDescent="0.25">
      <c r="A446" s="20" t="s">
        <v>985</v>
      </c>
      <c r="B446" s="19" t="s">
        <v>8221</v>
      </c>
      <c r="C446" s="20">
        <v>3</v>
      </c>
      <c r="F446" s="17" t="s">
        <v>845</v>
      </c>
      <c r="G446" s="12" t="s">
        <v>8219</v>
      </c>
      <c r="H446" s="12">
        <v>159</v>
      </c>
      <c r="I446" s="26"/>
    </row>
    <row r="447" spans="1:9" x14ac:dyDescent="0.25">
      <c r="A447" s="20" t="s">
        <v>986</v>
      </c>
      <c r="B447" s="19" t="s">
        <v>8221</v>
      </c>
      <c r="C447" s="20">
        <v>23</v>
      </c>
      <c r="F447" s="17" t="s">
        <v>846</v>
      </c>
      <c r="G447" s="12" t="s">
        <v>8219</v>
      </c>
      <c r="H447" s="12">
        <v>177</v>
      </c>
      <c r="I447" s="26"/>
    </row>
    <row r="448" spans="1:9" x14ac:dyDescent="0.25">
      <c r="A448" s="20" t="s">
        <v>987</v>
      </c>
      <c r="B448" s="19" t="s">
        <v>8221</v>
      </c>
      <c r="C448" s="20">
        <v>23</v>
      </c>
      <c r="F448" s="17" t="s">
        <v>847</v>
      </c>
      <c r="G448" s="12" t="s">
        <v>8219</v>
      </c>
      <c r="H448" s="12">
        <v>47</v>
      </c>
      <c r="I448" s="26"/>
    </row>
    <row r="449" spans="1:9" x14ac:dyDescent="0.25">
      <c r="A449" s="20" t="s">
        <v>988</v>
      </c>
      <c r="B449" s="19" t="s">
        <v>8221</v>
      </c>
      <c r="C449" s="20">
        <v>41</v>
      </c>
      <c r="F449" s="17" t="s">
        <v>848</v>
      </c>
      <c r="G449" s="12" t="s">
        <v>8219</v>
      </c>
      <c r="H449" s="12">
        <v>1</v>
      </c>
      <c r="I449" s="26"/>
    </row>
    <row r="450" spans="1:9" x14ac:dyDescent="0.25">
      <c r="A450" s="20" t="s">
        <v>989</v>
      </c>
      <c r="B450" s="19" t="s">
        <v>8221</v>
      </c>
      <c r="C450" s="20">
        <v>0</v>
      </c>
      <c r="F450" s="17" t="s">
        <v>849</v>
      </c>
      <c r="G450" s="12" t="s">
        <v>8219</v>
      </c>
      <c r="H450" s="12">
        <v>16</v>
      </c>
      <c r="I450" s="26"/>
    </row>
    <row r="451" spans="1:9" x14ac:dyDescent="0.25">
      <c r="A451" s="20" t="s">
        <v>990</v>
      </c>
      <c r="B451" s="19" t="s">
        <v>8221</v>
      </c>
      <c r="C451" s="20">
        <v>32</v>
      </c>
      <c r="F451" s="17" t="s">
        <v>850</v>
      </c>
      <c r="G451" s="12" t="s">
        <v>8219</v>
      </c>
      <c r="H451" s="12">
        <v>115</v>
      </c>
      <c r="I451" s="26"/>
    </row>
    <row r="452" spans="1:9" x14ac:dyDescent="0.25">
      <c r="A452" s="20" t="s">
        <v>991</v>
      </c>
      <c r="B452" s="19" t="s">
        <v>8221</v>
      </c>
      <c r="C452" s="20">
        <v>2</v>
      </c>
      <c r="F452" s="17" t="s">
        <v>851</v>
      </c>
      <c r="G452" s="12" t="s">
        <v>8219</v>
      </c>
      <c r="H452" s="12">
        <v>133</v>
      </c>
      <c r="I452" s="26"/>
    </row>
    <row r="453" spans="1:9" x14ac:dyDescent="0.25">
      <c r="A453" s="20" t="s">
        <v>992</v>
      </c>
      <c r="B453" s="19" t="s">
        <v>8221</v>
      </c>
      <c r="C453" s="20">
        <v>7</v>
      </c>
      <c r="F453" s="17" t="s">
        <v>852</v>
      </c>
      <c r="G453" s="12" t="s">
        <v>8219</v>
      </c>
      <c r="H453" s="12">
        <v>70</v>
      </c>
      <c r="I453" s="26"/>
    </row>
    <row r="454" spans="1:9" x14ac:dyDescent="0.25">
      <c r="A454" s="20" t="s">
        <v>993</v>
      </c>
      <c r="B454" s="19" t="s">
        <v>8221</v>
      </c>
      <c r="C454" s="20">
        <v>4</v>
      </c>
      <c r="F454" s="17" t="s">
        <v>853</v>
      </c>
      <c r="G454" s="12" t="s">
        <v>8219</v>
      </c>
      <c r="H454" s="12">
        <v>62</v>
      </c>
      <c r="I454" s="26"/>
    </row>
    <row r="455" spans="1:9" x14ac:dyDescent="0.25">
      <c r="A455" s="20" t="s">
        <v>994</v>
      </c>
      <c r="B455" s="19" t="s">
        <v>8221</v>
      </c>
      <c r="C455" s="20">
        <v>196</v>
      </c>
      <c r="F455" s="17" t="s">
        <v>854</v>
      </c>
      <c r="G455" s="12" t="s">
        <v>8219</v>
      </c>
      <c r="H455" s="12">
        <v>10</v>
      </c>
      <c r="I455" s="26"/>
    </row>
    <row r="456" spans="1:9" x14ac:dyDescent="0.25">
      <c r="A456" s="20" t="s">
        <v>995</v>
      </c>
      <c r="B456" s="19" t="s">
        <v>8221</v>
      </c>
      <c r="C456" s="20">
        <v>11</v>
      </c>
      <c r="F456" s="17" t="s">
        <v>855</v>
      </c>
      <c r="G456" s="12" t="s">
        <v>8219</v>
      </c>
      <c r="H456" s="12">
        <v>499</v>
      </c>
      <c r="I456" s="26"/>
    </row>
    <row r="457" spans="1:9" x14ac:dyDescent="0.25">
      <c r="A457" s="20" t="s">
        <v>996</v>
      </c>
      <c r="B457" s="19" t="s">
        <v>8221</v>
      </c>
      <c r="C457" s="20">
        <v>9</v>
      </c>
      <c r="F457" s="17" t="s">
        <v>856</v>
      </c>
      <c r="G457" s="12" t="s">
        <v>8219</v>
      </c>
      <c r="H457" s="12">
        <v>47</v>
      </c>
      <c r="I457" s="26"/>
    </row>
    <row r="458" spans="1:9" x14ac:dyDescent="0.25">
      <c r="A458" s="20" t="s">
        <v>997</v>
      </c>
      <c r="B458" s="19" t="s">
        <v>8221</v>
      </c>
      <c r="C458" s="20">
        <v>5</v>
      </c>
      <c r="F458" s="17" t="s">
        <v>857</v>
      </c>
      <c r="G458" s="12" t="s">
        <v>8219</v>
      </c>
      <c r="H458" s="12">
        <v>28</v>
      </c>
      <c r="I458" s="26"/>
    </row>
    <row r="459" spans="1:9" x14ac:dyDescent="0.25">
      <c r="A459" s="20" t="s">
        <v>998</v>
      </c>
      <c r="B459" s="19" t="s">
        <v>8221</v>
      </c>
      <c r="C459" s="20">
        <v>8</v>
      </c>
      <c r="F459" s="17" t="s">
        <v>858</v>
      </c>
      <c r="G459" s="12" t="s">
        <v>8219</v>
      </c>
      <c r="H459" s="12">
        <v>24</v>
      </c>
      <c r="I459" s="26"/>
    </row>
    <row r="460" spans="1:9" x14ac:dyDescent="0.25">
      <c r="A460" s="20" t="s">
        <v>999</v>
      </c>
      <c r="B460" s="19" t="s">
        <v>8221</v>
      </c>
      <c r="C460" s="20">
        <v>229</v>
      </c>
      <c r="F460" s="17" t="s">
        <v>859</v>
      </c>
      <c r="G460" s="12" t="s">
        <v>8219</v>
      </c>
      <c r="H460" s="12">
        <v>76</v>
      </c>
      <c r="I460" s="26"/>
    </row>
    <row r="461" spans="1:9" x14ac:dyDescent="0.25">
      <c r="A461" s="20" t="s">
        <v>1000</v>
      </c>
      <c r="B461" s="19" t="s">
        <v>8221</v>
      </c>
      <c r="C461" s="20">
        <v>40</v>
      </c>
      <c r="F461" s="17" t="s">
        <v>860</v>
      </c>
      <c r="G461" s="12" t="s">
        <v>8219</v>
      </c>
      <c r="H461" s="12">
        <v>98</v>
      </c>
      <c r="I461" s="26"/>
    </row>
    <row r="462" spans="1:9" x14ac:dyDescent="0.25">
      <c r="A462" s="20" t="s">
        <v>1065</v>
      </c>
      <c r="B462" s="19" t="s">
        <v>8221</v>
      </c>
      <c r="C462" s="20">
        <v>123</v>
      </c>
      <c r="F462" s="17" t="s">
        <v>1021</v>
      </c>
      <c r="G462" s="12" t="s">
        <v>8219</v>
      </c>
      <c r="H462" s="12">
        <v>30</v>
      </c>
      <c r="I462" s="26"/>
    </row>
    <row r="463" spans="1:9" x14ac:dyDescent="0.25">
      <c r="A463" s="20" t="s">
        <v>1066</v>
      </c>
      <c r="B463" s="19" t="s">
        <v>8221</v>
      </c>
      <c r="C463" s="20">
        <v>5</v>
      </c>
      <c r="F463" s="17" t="s">
        <v>1022</v>
      </c>
      <c r="G463" s="12" t="s">
        <v>8219</v>
      </c>
      <c r="H463" s="12">
        <v>478</v>
      </c>
      <c r="I463" s="26"/>
    </row>
    <row r="464" spans="1:9" x14ac:dyDescent="0.25">
      <c r="A464" s="20" t="s">
        <v>1067</v>
      </c>
      <c r="B464" s="19" t="s">
        <v>8221</v>
      </c>
      <c r="C464" s="20">
        <v>148</v>
      </c>
      <c r="F464" s="17" t="s">
        <v>1023</v>
      </c>
      <c r="G464" s="12" t="s">
        <v>8219</v>
      </c>
      <c r="H464" s="12">
        <v>74</v>
      </c>
      <c r="I464" s="26"/>
    </row>
    <row r="465" spans="1:9" x14ac:dyDescent="0.25">
      <c r="A465" s="20" t="s">
        <v>1068</v>
      </c>
      <c r="B465" s="19" t="s">
        <v>8221</v>
      </c>
      <c r="C465" s="20">
        <v>10</v>
      </c>
      <c r="F465" s="17" t="s">
        <v>1024</v>
      </c>
      <c r="G465" s="12" t="s">
        <v>8219</v>
      </c>
      <c r="H465" s="12">
        <v>131</v>
      </c>
      <c r="I465" s="26"/>
    </row>
    <row r="466" spans="1:9" x14ac:dyDescent="0.25">
      <c r="A466" s="20" t="s">
        <v>1069</v>
      </c>
      <c r="B466" s="19" t="s">
        <v>8221</v>
      </c>
      <c r="C466" s="20">
        <v>4</v>
      </c>
      <c r="F466" s="17" t="s">
        <v>1025</v>
      </c>
      <c r="G466" s="12" t="s">
        <v>8219</v>
      </c>
      <c r="H466" s="12">
        <v>61</v>
      </c>
      <c r="I466" s="26"/>
    </row>
    <row r="467" spans="1:9" x14ac:dyDescent="0.25">
      <c r="A467" s="20" t="s">
        <v>1070</v>
      </c>
      <c r="B467" s="19" t="s">
        <v>8221</v>
      </c>
      <c r="C467" s="20">
        <v>21</v>
      </c>
      <c r="F467" s="17" t="s">
        <v>1026</v>
      </c>
      <c r="G467" s="12" t="s">
        <v>8219</v>
      </c>
      <c r="H467" s="12">
        <v>1071</v>
      </c>
      <c r="I467" s="26"/>
    </row>
    <row r="468" spans="1:9" x14ac:dyDescent="0.25">
      <c r="A468" s="20" t="s">
        <v>1071</v>
      </c>
      <c r="B468" s="19" t="s">
        <v>8221</v>
      </c>
      <c r="C468" s="20">
        <v>2</v>
      </c>
      <c r="F468" s="17" t="s">
        <v>1027</v>
      </c>
      <c r="G468" s="12" t="s">
        <v>8219</v>
      </c>
      <c r="H468" s="12">
        <v>122</v>
      </c>
      <c r="I468" s="26"/>
    </row>
    <row r="469" spans="1:9" x14ac:dyDescent="0.25">
      <c r="A469" s="20" t="s">
        <v>1072</v>
      </c>
      <c r="B469" s="19" t="s">
        <v>8221</v>
      </c>
      <c r="C469" s="20">
        <v>0</v>
      </c>
      <c r="F469" s="17" t="s">
        <v>1028</v>
      </c>
      <c r="G469" s="12" t="s">
        <v>8219</v>
      </c>
      <c r="H469" s="12">
        <v>111</v>
      </c>
      <c r="I469" s="26"/>
    </row>
    <row r="470" spans="1:9" x14ac:dyDescent="0.25">
      <c r="A470" s="20" t="s">
        <v>1073</v>
      </c>
      <c r="B470" s="19" t="s">
        <v>8221</v>
      </c>
      <c r="C470" s="20">
        <v>4</v>
      </c>
      <c r="F470" s="17" t="s">
        <v>1029</v>
      </c>
      <c r="G470" s="12" t="s">
        <v>8219</v>
      </c>
      <c r="H470" s="12">
        <v>255</v>
      </c>
      <c r="I470" s="26"/>
    </row>
    <row r="471" spans="1:9" x14ac:dyDescent="0.25">
      <c r="A471" s="20" t="s">
        <v>1074</v>
      </c>
      <c r="B471" s="19" t="s">
        <v>8221</v>
      </c>
      <c r="C471" s="20">
        <v>1</v>
      </c>
      <c r="F471" s="17" t="s">
        <v>1030</v>
      </c>
      <c r="G471" s="12" t="s">
        <v>8219</v>
      </c>
      <c r="H471" s="12">
        <v>141</v>
      </c>
      <c r="I471" s="26"/>
    </row>
    <row r="472" spans="1:9" x14ac:dyDescent="0.25">
      <c r="A472" s="20" t="s">
        <v>1075</v>
      </c>
      <c r="B472" s="19" t="s">
        <v>8221</v>
      </c>
      <c r="C472" s="20">
        <v>30</v>
      </c>
      <c r="F472" s="17" t="s">
        <v>1031</v>
      </c>
      <c r="G472" s="12" t="s">
        <v>8219</v>
      </c>
      <c r="H472" s="12">
        <v>159</v>
      </c>
      <c r="I472" s="26"/>
    </row>
    <row r="473" spans="1:9" x14ac:dyDescent="0.25">
      <c r="A473" s="20" t="s">
        <v>1076</v>
      </c>
      <c r="B473" s="19" t="s">
        <v>8221</v>
      </c>
      <c r="C473" s="20">
        <v>3</v>
      </c>
      <c r="F473" s="17" t="s">
        <v>1032</v>
      </c>
      <c r="G473" s="12" t="s">
        <v>8219</v>
      </c>
      <c r="H473" s="12">
        <v>99</v>
      </c>
      <c r="I473" s="26"/>
    </row>
    <row r="474" spans="1:9" x14ac:dyDescent="0.25">
      <c r="A474" s="20" t="s">
        <v>1077</v>
      </c>
      <c r="B474" s="19" t="s">
        <v>8221</v>
      </c>
      <c r="C474" s="20">
        <v>975</v>
      </c>
      <c r="F474" s="17" t="s">
        <v>1033</v>
      </c>
      <c r="G474" s="12" t="s">
        <v>8219</v>
      </c>
      <c r="H474" s="12">
        <v>96</v>
      </c>
      <c r="I474" s="26"/>
    </row>
    <row r="475" spans="1:9" x14ac:dyDescent="0.25">
      <c r="A475" s="20" t="s">
        <v>1078</v>
      </c>
      <c r="B475" s="19" t="s">
        <v>8221</v>
      </c>
      <c r="C475" s="20">
        <v>167</v>
      </c>
      <c r="F475" s="17" t="s">
        <v>1034</v>
      </c>
      <c r="G475" s="12" t="s">
        <v>8219</v>
      </c>
      <c r="H475" s="12">
        <v>27</v>
      </c>
      <c r="I475" s="26"/>
    </row>
    <row r="476" spans="1:9" x14ac:dyDescent="0.25">
      <c r="A476" s="20" t="s">
        <v>1079</v>
      </c>
      <c r="B476" s="19" t="s">
        <v>8221</v>
      </c>
      <c r="C476" s="20">
        <v>5</v>
      </c>
      <c r="F476" s="17" t="s">
        <v>1035</v>
      </c>
      <c r="G476" s="12" t="s">
        <v>8219</v>
      </c>
      <c r="H476" s="12">
        <v>166</v>
      </c>
      <c r="I476" s="26"/>
    </row>
    <row r="477" spans="1:9" x14ac:dyDescent="0.25">
      <c r="A477" s="20" t="s">
        <v>1080</v>
      </c>
      <c r="B477" s="19" t="s">
        <v>8221</v>
      </c>
      <c r="C477" s="20">
        <v>18</v>
      </c>
      <c r="F477" s="17" t="s">
        <v>1036</v>
      </c>
      <c r="G477" s="12" t="s">
        <v>8219</v>
      </c>
      <c r="H477" s="12">
        <v>76</v>
      </c>
      <c r="I477" s="26"/>
    </row>
    <row r="478" spans="1:9" x14ac:dyDescent="0.25">
      <c r="A478" s="20" t="s">
        <v>1081</v>
      </c>
      <c r="B478" s="19" t="s">
        <v>8221</v>
      </c>
      <c r="C478" s="20">
        <v>98</v>
      </c>
      <c r="F478" s="17" t="s">
        <v>1037</v>
      </c>
      <c r="G478" s="12" t="s">
        <v>8219</v>
      </c>
      <c r="H478" s="12">
        <v>211</v>
      </c>
      <c r="I478" s="26"/>
    </row>
    <row r="479" spans="1:9" x14ac:dyDescent="0.25">
      <c r="A479" s="20" t="s">
        <v>1082</v>
      </c>
      <c r="B479" s="19" t="s">
        <v>8221</v>
      </c>
      <c r="C479" s="20">
        <v>4</v>
      </c>
      <c r="F479" s="17" t="s">
        <v>1038</v>
      </c>
      <c r="G479" s="12" t="s">
        <v>8219</v>
      </c>
      <c r="H479" s="12">
        <v>21</v>
      </c>
      <c r="I479" s="26"/>
    </row>
    <row r="480" spans="1:9" x14ac:dyDescent="0.25">
      <c r="A480" s="20" t="s">
        <v>1083</v>
      </c>
      <c r="B480" s="19" t="s">
        <v>8221</v>
      </c>
      <c r="C480" s="20">
        <v>3</v>
      </c>
      <c r="F480" s="17" t="s">
        <v>1039</v>
      </c>
      <c r="G480" s="12" t="s">
        <v>8219</v>
      </c>
      <c r="H480" s="12">
        <v>61</v>
      </c>
      <c r="I480" s="26"/>
    </row>
    <row r="481" spans="1:9" x14ac:dyDescent="0.25">
      <c r="A481" s="20" t="s">
        <v>1084</v>
      </c>
      <c r="B481" s="19" t="s">
        <v>8221</v>
      </c>
      <c r="C481" s="20">
        <v>1</v>
      </c>
      <c r="F481" s="17" t="s">
        <v>1040</v>
      </c>
      <c r="G481" s="12" t="s">
        <v>8219</v>
      </c>
      <c r="H481" s="12">
        <v>30</v>
      </c>
      <c r="I481" s="26"/>
    </row>
    <row r="482" spans="1:9" x14ac:dyDescent="0.25">
      <c r="A482" s="20" t="s">
        <v>1085</v>
      </c>
      <c r="B482" s="19" t="s">
        <v>8221</v>
      </c>
      <c r="C482" s="20">
        <v>0</v>
      </c>
      <c r="F482" s="17" t="s">
        <v>1185</v>
      </c>
      <c r="G482" s="12" t="s">
        <v>8219</v>
      </c>
      <c r="H482" s="12">
        <v>375</v>
      </c>
      <c r="I482" s="26"/>
    </row>
    <row r="483" spans="1:9" x14ac:dyDescent="0.25">
      <c r="A483" s="20" t="s">
        <v>1086</v>
      </c>
      <c r="B483" s="19" t="s">
        <v>8221</v>
      </c>
      <c r="C483" s="20">
        <v>9</v>
      </c>
      <c r="F483" s="17" t="s">
        <v>1186</v>
      </c>
      <c r="G483" s="12" t="s">
        <v>8219</v>
      </c>
      <c r="H483" s="12">
        <v>111</v>
      </c>
      <c r="I483" s="26"/>
    </row>
    <row r="484" spans="1:9" x14ac:dyDescent="0.25">
      <c r="A484" s="20" t="s">
        <v>1087</v>
      </c>
      <c r="B484" s="19" t="s">
        <v>8221</v>
      </c>
      <c r="C484" s="20">
        <v>2</v>
      </c>
      <c r="F484" s="17" t="s">
        <v>1187</v>
      </c>
      <c r="G484" s="12" t="s">
        <v>8219</v>
      </c>
      <c r="H484" s="12">
        <v>123</v>
      </c>
      <c r="I484" s="26"/>
    </row>
    <row r="485" spans="1:9" x14ac:dyDescent="0.25">
      <c r="A485" s="20" t="s">
        <v>1088</v>
      </c>
      <c r="B485" s="19" t="s">
        <v>8221</v>
      </c>
      <c r="C485" s="20">
        <v>0</v>
      </c>
      <c r="F485" s="17" t="s">
        <v>1188</v>
      </c>
      <c r="G485" s="12" t="s">
        <v>8219</v>
      </c>
      <c r="H485" s="12">
        <v>70</v>
      </c>
      <c r="I485" s="26"/>
    </row>
    <row r="486" spans="1:9" x14ac:dyDescent="0.25">
      <c r="A486" s="20" t="s">
        <v>1089</v>
      </c>
      <c r="B486" s="19" t="s">
        <v>8221</v>
      </c>
      <c r="C486" s="20">
        <v>147</v>
      </c>
      <c r="F486" s="17" t="s">
        <v>1189</v>
      </c>
      <c r="G486" s="12" t="s">
        <v>8219</v>
      </c>
      <c r="H486" s="12">
        <v>85</v>
      </c>
      <c r="I486" s="26"/>
    </row>
    <row r="487" spans="1:9" x14ac:dyDescent="0.25">
      <c r="A487" s="20" t="s">
        <v>1090</v>
      </c>
      <c r="B487" s="19" t="s">
        <v>8221</v>
      </c>
      <c r="C487" s="20">
        <v>49</v>
      </c>
      <c r="F487" s="17" t="s">
        <v>1190</v>
      </c>
      <c r="G487" s="12" t="s">
        <v>8219</v>
      </c>
      <c r="H487" s="12">
        <v>86</v>
      </c>
      <c r="I487" s="26"/>
    </row>
    <row r="488" spans="1:9" x14ac:dyDescent="0.25">
      <c r="A488" s="20" t="s">
        <v>1091</v>
      </c>
      <c r="B488" s="19" t="s">
        <v>8221</v>
      </c>
      <c r="C488" s="20">
        <v>1</v>
      </c>
      <c r="F488" s="17" t="s">
        <v>1191</v>
      </c>
      <c r="G488" s="12" t="s">
        <v>8219</v>
      </c>
      <c r="H488" s="12">
        <v>13</v>
      </c>
      <c r="I488" s="26"/>
    </row>
    <row r="489" spans="1:9" x14ac:dyDescent="0.25">
      <c r="A489" s="20" t="s">
        <v>1092</v>
      </c>
      <c r="B489" s="19" t="s">
        <v>8221</v>
      </c>
      <c r="C489" s="20">
        <v>2</v>
      </c>
      <c r="F489" s="17" t="s">
        <v>1192</v>
      </c>
      <c r="G489" s="12" t="s">
        <v>8219</v>
      </c>
      <c r="H489" s="12">
        <v>33</v>
      </c>
      <c r="I489" s="26"/>
    </row>
    <row r="490" spans="1:9" x14ac:dyDescent="0.25">
      <c r="A490" s="20" t="s">
        <v>1093</v>
      </c>
      <c r="B490" s="19" t="s">
        <v>8221</v>
      </c>
      <c r="C490" s="20">
        <v>7</v>
      </c>
      <c r="F490" s="17" t="s">
        <v>1193</v>
      </c>
      <c r="G490" s="12" t="s">
        <v>8219</v>
      </c>
      <c r="H490" s="12">
        <v>15</v>
      </c>
      <c r="I490" s="26"/>
    </row>
    <row r="491" spans="1:9" x14ac:dyDescent="0.25">
      <c r="A491" s="20" t="s">
        <v>1094</v>
      </c>
      <c r="B491" s="19" t="s">
        <v>8221</v>
      </c>
      <c r="C491" s="20">
        <v>4</v>
      </c>
      <c r="F491" s="17" t="s">
        <v>1194</v>
      </c>
      <c r="G491" s="12" t="s">
        <v>8219</v>
      </c>
      <c r="H491" s="12">
        <v>273</v>
      </c>
      <c r="I491" s="26"/>
    </row>
    <row r="492" spans="1:9" x14ac:dyDescent="0.25">
      <c r="A492" s="20" t="s">
        <v>1095</v>
      </c>
      <c r="B492" s="19" t="s">
        <v>8221</v>
      </c>
      <c r="C492" s="20">
        <v>27</v>
      </c>
      <c r="F492" s="17" t="s">
        <v>1195</v>
      </c>
      <c r="G492" s="12" t="s">
        <v>8219</v>
      </c>
      <c r="H492" s="12">
        <v>714</v>
      </c>
      <c r="I492" s="26"/>
    </row>
    <row r="493" spans="1:9" x14ac:dyDescent="0.25">
      <c r="A493" s="20" t="s">
        <v>1096</v>
      </c>
      <c r="B493" s="19" t="s">
        <v>8221</v>
      </c>
      <c r="C493" s="20">
        <v>94</v>
      </c>
      <c r="F493" s="17" t="s">
        <v>1196</v>
      </c>
      <c r="G493" s="12" t="s">
        <v>8219</v>
      </c>
      <c r="H493" s="12">
        <v>170</v>
      </c>
      <c r="I493" s="26"/>
    </row>
    <row r="494" spans="1:9" x14ac:dyDescent="0.25">
      <c r="A494" s="20" t="s">
        <v>1097</v>
      </c>
      <c r="B494" s="19" t="s">
        <v>8221</v>
      </c>
      <c r="C494" s="20">
        <v>29</v>
      </c>
      <c r="F494" s="17" t="s">
        <v>1197</v>
      </c>
      <c r="G494" s="12" t="s">
        <v>8219</v>
      </c>
      <c r="H494" s="12">
        <v>512</v>
      </c>
      <c r="I494" s="26"/>
    </row>
    <row r="495" spans="1:9" x14ac:dyDescent="0.25">
      <c r="A495" s="20" t="s">
        <v>1098</v>
      </c>
      <c r="B495" s="19" t="s">
        <v>8221</v>
      </c>
      <c r="C495" s="20">
        <v>7</v>
      </c>
      <c r="F495" s="17" t="s">
        <v>1198</v>
      </c>
      <c r="G495" s="12" t="s">
        <v>8219</v>
      </c>
      <c r="H495" s="12">
        <v>314</v>
      </c>
      <c r="I495" s="26"/>
    </row>
    <row r="496" spans="1:9" x14ac:dyDescent="0.25">
      <c r="A496" s="20" t="s">
        <v>1099</v>
      </c>
      <c r="B496" s="19" t="s">
        <v>8221</v>
      </c>
      <c r="C496" s="20">
        <v>22</v>
      </c>
      <c r="F496" s="17" t="s">
        <v>1199</v>
      </c>
      <c r="G496" s="12" t="s">
        <v>8219</v>
      </c>
      <c r="H496" s="12">
        <v>167</v>
      </c>
      <c r="I496" s="26"/>
    </row>
    <row r="497" spans="1:9" x14ac:dyDescent="0.25">
      <c r="A497" s="20" t="s">
        <v>1100</v>
      </c>
      <c r="B497" s="19" t="s">
        <v>8221</v>
      </c>
      <c r="C497" s="20">
        <v>1</v>
      </c>
      <c r="F497" s="17" t="s">
        <v>1200</v>
      </c>
      <c r="G497" s="12" t="s">
        <v>8219</v>
      </c>
      <c r="H497" s="12">
        <v>9</v>
      </c>
      <c r="I497" s="26"/>
    </row>
    <row r="498" spans="1:9" x14ac:dyDescent="0.25">
      <c r="A498" s="20" t="s">
        <v>1101</v>
      </c>
      <c r="B498" s="19" t="s">
        <v>8221</v>
      </c>
      <c r="C498" s="20">
        <v>10</v>
      </c>
      <c r="F498" s="17" t="s">
        <v>1201</v>
      </c>
      <c r="G498" s="12" t="s">
        <v>8219</v>
      </c>
      <c r="H498" s="12">
        <v>103</v>
      </c>
      <c r="I498" s="26"/>
    </row>
    <row r="499" spans="1:9" x14ac:dyDescent="0.25">
      <c r="A499" s="20" t="s">
        <v>1102</v>
      </c>
      <c r="B499" s="19" t="s">
        <v>8221</v>
      </c>
      <c r="C499" s="20">
        <v>6</v>
      </c>
      <c r="F499" s="17" t="s">
        <v>1202</v>
      </c>
      <c r="G499" s="12" t="s">
        <v>8219</v>
      </c>
      <c r="H499" s="12">
        <v>111</v>
      </c>
      <c r="I499" s="26"/>
    </row>
    <row r="500" spans="1:9" x14ac:dyDescent="0.25">
      <c r="A500" s="20" t="s">
        <v>1103</v>
      </c>
      <c r="B500" s="19" t="s">
        <v>8221</v>
      </c>
      <c r="C500" s="20">
        <v>24</v>
      </c>
      <c r="F500" s="17" t="s">
        <v>1203</v>
      </c>
      <c r="G500" s="12" t="s">
        <v>8219</v>
      </c>
      <c r="H500" s="12">
        <v>271</v>
      </c>
      <c r="I500" s="26"/>
    </row>
    <row r="501" spans="1:9" x14ac:dyDescent="0.25">
      <c r="A501" s="20" t="s">
        <v>1104</v>
      </c>
      <c r="B501" s="19" t="s">
        <v>8221</v>
      </c>
      <c r="C501" s="20">
        <v>15</v>
      </c>
      <c r="F501" s="17" t="s">
        <v>1204</v>
      </c>
      <c r="G501" s="12" t="s">
        <v>8219</v>
      </c>
      <c r="H501" s="12">
        <v>101</v>
      </c>
      <c r="I501" s="26"/>
    </row>
    <row r="502" spans="1:9" x14ac:dyDescent="0.25">
      <c r="A502" s="20" t="s">
        <v>1105</v>
      </c>
      <c r="B502" s="19" t="s">
        <v>8221</v>
      </c>
      <c r="C502" s="20">
        <v>37</v>
      </c>
      <c r="F502" s="17" t="s">
        <v>1205</v>
      </c>
      <c r="G502" s="12" t="s">
        <v>8219</v>
      </c>
      <c r="H502" s="12">
        <v>57</v>
      </c>
      <c r="I502" s="26"/>
    </row>
    <row r="503" spans="1:9" x14ac:dyDescent="0.25">
      <c r="A503" s="20" t="s">
        <v>1106</v>
      </c>
      <c r="B503" s="19" t="s">
        <v>8221</v>
      </c>
      <c r="C503" s="20">
        <v>20</v>
      </c>
      <c r="F503" s="17" t="s">
        <v>1206</v>
      </c>
      <c r="G503" s="12" t="s">
        <v>8219</v>
      </c>
      <c r="H503" s="12">
        <v>62</v>
      </c>
      <c r="I503" s="26"/>
    </row>
    <row r="504" spans="1:9" x14ac:dyDescent="0.25">
      <c r="A504" s="20" t="s">
        <v>1107</v>
      </c>
      <c r="B504" s="19" t="s">
        <v>8221</v>
      </c>
      <c r="C504" s="20">
        <v>7</v>
      </c>
      <c r="F504" s="17" t="s">
        <v>1207</v>
      </c>
      <c r="G504" s="12" t="s">
        <v>8219</v>
      </c>
      <c r="H504" s="12">
        <v>32</v>
      </c>
      <c r="I504" s="26"/>
    </row>
    <row r="505" spans="1:9" x14ac:dyDescent="0.25">
      <c r="A505" s="20" t="s">
        <v>1108</v>
      </c>
      <c r="B505" s="19" t="s">
        <v>8221</v>
      </c>
      <c r="C505" s="20">
        <v>0</v>
      </c>
      <c r="F505" s="17" t="s">
        <v>1208</v>
      </c>
      <c r="G505" s="12" t="s">
        <v>8219</v>
      </c>
      <c r="H505" s="12">
        <v>141</v>
      </c>
      <c r="I505" s="26"/>
    </row>
    <row r="506" spans="1:9" x14ac:dyDescent="0.25">
      <c r="A506" s="20" t="s">
        <v>1109</v>
      </c>
      <c r="B506" s="19" t="s">
        <v>8221</v>
      </c>
      <c r="C506" s="20">
        <v>21</v>
      </c>
      <c r="F506" s="17" t="s">
        <v>1209</v>
      </c>
      <c r="G506" s="12" t="s">
        <v>8219</v>
      </c>
      <c r="H506" s="12">
        <v>75</v>
      </c>
      <c r="I506" s="26"/>
    </row>
    <row r="507" spans="1:9" x14ac:dyDescent="0.25">
      <c r="A507" s="20" t="s">
        <v>1110</v>
      </c>
      <c r="B507" s="19" t="s">
        <v>8221</v>
      </c>
      <c r="C507" s="20">
        <v>3</v>
      </c>
      <c r="F507" s="17" t="s">
        <v>1210</v>
      </c>
      <c r="G507" s="12" t="s">
        <v>8219</v>
      </c>
      <c r="H507" s="12">
        <v>46</v>
      </c>
      <c r="I507" s="26"/>
    </row>
    <row r="508" spans="1:9" x14ac:dyDescent="0.25">
      <c r="A508" s="20" t="s">
        <v>1111</v>
      </c>
      <c r="B508" s="19" t="s">
        <v>8221</v>
      </c>
      <c r="C508" s="20">
        <v>11</v>
      </c>
      <c r="F508" s="17" t="s">
        <v>1211</v>
      </c>
      <c r="G508" s="12" t="s">
        <v>8219</v>
      </c>
      <c r="H508" s="12">
        <v>103</v>
      </c>
      <c r="I508" s="26"/>
    </row>
    <row r="509" spans="1:9" x14ac:dyDescent="0.25">
      <c r="A509" s="20" t="s">
        <v>1112</v>
      </c>
      <c r="B509" s="19" t="s">
        <v>8221</v>
      </c>
      <c r="C509" s="20">
        <v>1</v>
      </c>
      <c r="F509" s="17" t="s">
        <v>1212</v>
      </c>
      <c r="G509" s="12" t="s">
        <v>8219</v>
      </c>
      <c r="H509" s="12">
        <v>6</v>
      </c>
      <c r="I509" s="26"/>
    </row>
    <row r="510" spans="1:9" x14ac:dyDescent="0.25">
      <c r="A510" s="20" t="s">
        <v>1113</v>
      </c>
      <c r="B510" s="19" t="s">
        <v>8221</v>
      </c>
      <c r="C510" s="20">
        <v>312</v>
      </c>
      <c r="F510" s="17" t="s">
        <v>1213</v>
      </c>
      <c r="G510" s="12" t="s">
        <v>8219</v>
      </c>
      <c r="H510" s="12">
        <v>83</v>
      </c>
      <c r="I510" s="26"/>
    </row>
    <row r="511" spans="1:9" x14ac:dyDescent="0.25">
      <c r="A511" s="20" t="s">
        <v>1114</v>
      </c>
      <c r="B511" s="19" t="s">
        <v>8221</v>
      </c>
      <c r="C511" s="20">
        <v>1</v>
      </c>
      <c r="F511" s="17" t="s">
        <v>1214</v>
      </c>
      <c r="G511" s="12" t="s">
        <v>8219</v>
      </c>
      <c r="H511" s="12">
        <v>108</v>
      </c>
      <c r="I511" s="26"/>
    </row>
    <row r="512" spans="1:9" x14ac:dyDescent="0.25">
      <c r="A512" s="20" t="s">
        <v>1115</v>
      </c>
      <c r="B512" s="19" t="s">
        <v>8221</v>
      </c>
      <c r="C512" s="20">
        <v>3</v>
      </c>
      <c r="F512" s="17" t="s">
        <v>1215</v>
      </c>
      <c r="G512" s="12" t="s">
        <v>8219</v>
      </c>
      <c r="H512" s="12">
        <v>25</v>
      </c>
      <c r="I512" s="26"/>
    </row>
    <row r="513" spans="1:9" x14ac:dyDescent="0.25">
      <c r="A513" s="20" t="s">
        <v>1116</v>
      </c>
      <c r="B513" s="19" t="s">
        <v>8221</v>
      </c>
      <c r="C513" s="20">
        <v>4</v>
      </c>
      <c r="F513" s="17" t="s">
        <v>1216</v>
      </c>
      <c r="G513" s="12" t="s">
        <v>8219</v>
      </c>
      <c r="H513" s="12">
        <v>549</v>
      </c>
      <c r="I513" s="26"/>
    </row>
    <row r="514" spans="1:9" x14ac:dyDescent="0.25">
      <c r="A514" s="20" t="s">
        <v>1117</v>
      </c>
      <c r="B514" s="19" t="s">
        <v>8221</v>
      </c>
      <c r="C514" s="20">
        <v>10</v>
      </c>
      <c r="F514" s="17" t="s">
        <v>1217</v>
      </c>
      <c r="G514" s="12" t="s">
        <v>8219</v>
      </c>
      <c r="H514" s="12">
        <v>222</v>
      </c>
      <c r="I514" s="26"/>
    </row>
    <row r="515" spans="1:9" x14ac:dyDescent="0.25">
      <c r="A515" s="20" t="s">
        <v>1118</v>
      </c>
      <c r="B515" s="19" t="s">
        <v>8221</v>
      </c>
      <c r="C515" s="20">
        <v>8</v>
      </c>
      <c r="F515" s="17" t="s">
        <v>1218</v>
      </c>
      <c r="G515" s="12" t="s">
        <v>8219</v>
      </c>
      <c r="H515" s="12">
        <v>183</v>
      </c>
      <c r="I515" s="26"/>
    </row>
    <row r="516" spans="1:9" x14ac:dyDescent="0.25">
      <c r="A516" s="20" t="s">
        <v>1119</v>
      </c>
      <c r="B516" s="19" t="s">
        <v>8221</v>
      </c>
      <c r="C516" s="20">
        <v>3</v>
      </c>
      <c r="F516" s="17" t="s">
        <v>1219</v>
      </c>
      <c r="G516" s="12" t="s">
        <v>8219</v>
      </c>
      <c r="H516" s="12">
        <v>89</v>
      </c>
      <c r="I516" s="26"/>
    </row>
    <row r="517" spans="1:9" x14ac:dyDescent="0.25">
      <c r="A517" s="20" t="s">
        <v>1120</v>
      </c>
      <c r="B517" s="19" t="s">
        <v>8221</v>
      </c>
      <c r="C517" s="20">
        <v>1</v>
      </c>
      <c r="F517" s="17" t="s">
        <v>1220</v>
      </c>
      <c r="G517" s="12" t="s">
        <v>8219</v>
      </c>
      <c r="H517" s="12">
        <v>253</v>
      </c>
      <c r="I517" s="26"/>
    </row>
    <row r="518" spans="1:9" x14ac:dyDescent="0.25">
      <c r="A518" s="20" t="s">
        <v>1121</v>
      </c>
      <c r="B518" s="19" t="s">
        <v>8221</v>
      </c>
      <c r="C518" s="20">
        <v>0</v>
      </c>
      <c r="F518" s="17" t="s">
        <v>1221</v>
      </c>
      <c r="G518" s="12" t="s">
        <v>8219</v>
      </c>
      <c r="H518" s="12">
        <v>140</v>
      </c>
      <c r="I518" s="26"/>
    </row>
    <row r="519" spans="1:9" x14ac:dyDescent="0.25">
      <c r="A519" s="20" t="s">
        <v>1122</v>
      </c>
      <c r="B519" s="19" t="s">
        <v>8221</v>
      </c>
      <c r="C519" s="20">
        <v>5</v>
      </c>
      <c r="F519" s="17" t="s">
        <v>1222</v>
      </c>
      <c r="G519" s="12" t="s">
        <v>8219</v>
      </c>
      <c r="H519" s="12">
        <v>103</v>
      </c>
      <c r="I519" s="26"/>
    </row>
    <row r="520" spans="1:9" x14ac:dyDescent="0.25">
      <c r="A520" s="20" t="s">
        <v>1123</v>
      </c>
      <c r="B520" s="19" t="s">
        <v>8221</v>
      </c>
      <c r="C520" s="20">
        <v>0</v>
      </c>
      <c r="F520" s="17" t="s">
        <v>1223</v>
      </c>
      <c r="G520" s="12" t="s">
        <v>8219</v>
      </c>
      <c r="H520" s="12">
        <v>138</v>
      </c>
      <c r="I520" s="26"/>
    </row>
    <row r="521" spans="1:9" x14ac:dyDescent="0.25">
      <c r="A521" s="20" t="s">
        <v>1124</v>
      </c>
      <c r="B521" s="19" t="s">
        <v>8221</v>
      </c>
      <c r="C521" s="20">
        <v>3</v>
      </c>
      <c r="F521" s="17" t="s">
        <v>1224</v>
      </c>
      <c r="G521" s="12" t="s">
        <v>8219</v>
      </c>
      <c r="H521" s="12">
        <v>191</v>
      </c>
      <c r="I521" s="26"/>
    </row>
    <row r="522" spans="1:9" x14ac:dyDescent="0.25">
      <c r="A522" s="20" t="s">
        <v>1125</v>
      </c>
      <c r="B522" s="19" t="s">
        <v>8221</v>
      </c>
      <c r="C522" s="20">
        <v>7</v>
      </c>
      <c r="F522" s="17" t="s">
        <v>1245</v>
      </c>
      <c r="G522" s="12" t="s">
        <v>8219</v>
      </c>
      <c r="H522" s="12">
        <v>45</v>
      </c>
      <c r="I522" s="26"/>
    </row>
    <row r="523" spans="1:9" x14ac:dyDescent="0.25">
      <c r="A523" s="20" t="s">
        <v>1126</v>
      </c>
      <c r="B523" s="19" t="s">
        <v>8221</v>
      </c>
      <c r="C523" s="20">
        <v>0</v>
      </c>
      <c r="F523" s="17" t="s">
        <v>1246</v>
      </c>
      <c r="G523" s="12" t="s">
        <v>8219</v>
      </c>
      <c r="H523" s="12">
        <v>17</v>
      </c>
      <c r="I523" s="26"/>
    </row>
    <row r="524" spans="1:9" x14ac:dyDescent="0.25">
      <c r="A524" s="20" t="s">
        <v>1127</v>
      </c>
      <c r="B524" s="19" t="s">
        <v>8221</v>
      </c>
      <c r="C524" s="20">
        <v>2</v>
      </c>
      <c r="F524" s="17" t="s">
        <v>1247</v>
      </c>
      <c r="G524" s="12" t="s">
        <v>8219</v>
      </c>
      <c r="H524" s="12">
        <v>31</v>
      </c>
      <c r="I524" s="26"/>
    </row>
    <row r="525" spans="1:9" x14ac:dyDescent="0.25">
      <c r="A525" s="20" t="s">
        <v>1128</v>
      </c>
      <c r="B525" s="19" t="s">
        <v>8221</v>
      </c>
      <c r="C525" s="20">
        <v>23</v>
      </c>
      <c r="F525" s="17" t="s">
        <v>1248</v>
      </c>
      <c r="G525" s="12" t="s">
        <v>8219</v>
      </c>
      <c r="H525" s="12">
        <v>50</v>
      </c>
      <c r="I525" s="26"/>
    </row>
    <row r="526" spans="1:9" x14ac:dyDescent="0.25">
      <c r="A526" s="20" t="s">
        <v>1129</v>
      </c>
      <c r="B526" s="19" t="s">
        <v>8221</v>
      </c>
      <c r="C526" s="20">
        <v>1</v>
      </c>
      <c r="F526" s="17" t="s">
        <v>1249</v>
      </c>
      <c r="G526" s="12" t="s">
        <v>8219</v>
      </c>
      <c r="H526" s="12">
        <v>59</v>
      </c>
      <c r="I526" s="26"/>
    </row>
    <row r="527" spans="1:9" x14ac:dyDescent="0.25">
      <c r="A527" s="20" t="s">
        <v>1130</v>
      </c>
      <c r="B527" s="19" t="s">
        <v>8221</v>
      </c>
      <c r="C527" s="20">
        <v>2</v>
      </c>
      <c r="F527" s="17" t="s">
        <v>1250</v>
      </c>
      <c r="G527" s="12" t="s">
        <v>8219</v>
      </c>
      <c r="H527" s="12">
        <v>81</v>
      </c>
      <c r="I527" s="26"/>
    </row>
    <row r="528" spans="1:9" x14ac:dyDescent="0.25">
      <c r="A528" s="20" t="s">
        <v>1131</v>
      </c>
      <c r="B528" s="19" t="s">
        <v>8221</v>
      </c>
      <c r="C528" s="20">
        <v>3</v>
      </c>
      <c r="F528" s="17" t="s">
        <v>1251</v>
      </c>
      <c r="G528" s="12" t="s">
        <v>8219</v>
      </c>
      <c r="H528" s="12">
        <v>508</v>
      </c>
      <c r="I528" s="26"/>
    </row>
    <row r="529" spans="1:9" x14ac:dyDescent="0.25">
      <c r="A529" s="20" t="s">
        <v>1132</v>
      </c>
      <c r="B529" s="19" t="s">
        <v>8221</v>
      </c>
      <c r="C529" s="20">
        <v>0</v>
      </c>
      <c r="F529" s="17" t="s">
        <v>1252</v>
      </c>
      <c r="G529" s="12" t="s">
        <v>8219</v>
      </c>
      <c r="H529" s="12">
        <v>74</v>
      </c>
      <c r="I529" s="26"/>
    </row>
    <row r="530" spans="1:9" x14ac:dyDescent="0.25">
      <c r="A530" s="20" t="s">
        <v>1133</v>
      </c>
      <c r="B530" s="19" t="s">
        <v>8221</v>
      </c>
      <c r="C530" s="20">
        <v>13</v>
      </c>
      <c r="F530" s="17" t="s">
        <v>1253</v>
      </c>
      <c r="G530" s="12" t="s">
        <v>8219</v>
      </c>
      <c r="H530" s="12">
        <v>141</v>
      </c>
      <c r="I530" s="26"/>
    </row>
    <row r="531" spans="1:9" x14ac:dyDescent="0.25">
      <c r="A531" s="20" t="s">
        <v>1134</v>
      </c>
      <c r="B531" s="19" t="s">
        <v>8221</v>
      </c>
      <c r="C531" s="20">
        <v>1</v>
      </c>
      <c r="F531" s="17" t="s">
        <v>1254</v>
      </c>
      <c r="G531" s="12" t="s">
        <v>8219</v>
      </c>
      <c r="H531" s="12">
        <v>711</v>
      </c>
      <c r="I531" s="26"/>
    </row>
    <row r="532" spans="1:9" x14ac:dyDescent="0.25">
      <c r="A532" s="20" t="s">
        <v>1135</v>
      </c>
      <c r="B532" s="19" t="s">
        <v>8221</v>
      </c>
      <c r="C532" s="20">
        <v>1</v>
      </c>
      <c r="F532" s="17" t="s">
        <v>1255</v>
      </c>
      <c r="G532" s="12" t="s">
        <v>8219</v>
      </c>
      <c r="H532" s="12">
        <v>141</v>
      </c>
      <c r="I532" s="26"/>
    </row>
    <row r="533" spans="1:9" x14ac:dyDescent="0.25">
      <c r="A533" s="20" t="s">
        <v>1136</v>
      </c>
      <c r="B533" s="19" t="s">
        <v>8221</v>
      </c>
      <c r="C533" s="20">
        <v>1</v>
      </c>
      <c r="F533" s="17" t="s">
        <v>1256</v>
      </c>
      <c r="G533" s="12" t="s">
        <v>8219</v>
      </c>
      <c r="H533" s="12">
        <v>109</v>
      </c>
      <c r="I533" s="26"/>
    </row>
    <row r="534" spans="1:9" x14ac:dyDescent="0.25">
      <c r="A534" s="20" t="s">
        <v>1137</v>
      </c>
      <c r="B534" s="19" t="s">
        <v>8221</v>
      </c>
      <c r="C534" s="20">
        <v>6</v>
      </c>
      <c r="F534" s="17" t="s">
        <v>1257</v>
      </c>
      <c r="G534" s="12" t="s">
        <v>8219</v>
      </c>
      <c r="H534" s="12">
        <v>361</v>
      </c>
      <c r="I534" s="26"/>
    </row>
    <row r="535" spans="1:9" x14ac:dyDescent="0.25">
      <c r="A535" s="20" t="s">
        <v>1138</v>
      </c>
      <c r="B535" s="19" t="s">
        <v>8221</v>
      </c>
      <c r="C535" s="20">
        <v>39</v>
      </c>
      <c r="F535" s="17" t="s">
        <v>1258</v>
      </c>
      <c r="G535" s="12" t="s">
        <v>8219</v>
      </c>
      <c r="H535" s="12">
        <v>176</v>
      </c>
      <c r="I535" s="26"/>
    </row>
    <row r="536" spans="1:9" x14ac:dyDescent="0.25">
      <c r="A536" s="20" t="s">
        <v>1139</v>
      </c>
      <c r="B536" s="19" t="s">
        <v>8221</v>
      </c>
      <c r="C536" s="20">
        <v>4</v>
      </c>
      <c r="F536" s="17" t="s">
        <v>1259</v>
      </c>
      <c r="G536" s="12" t="s">
        <v>8219</v>
      </c>
      <c r="H536" s="12">
        <v>670</v>
      </c>
      <c r="I536" s="26"/>
    </row>
    <row r="537" spans="1:9" x14ac:dyDescent="0.25">
      <c r="A537" s="20" t="s">
        <v>1140</v>
      </c>
      <c r="B537" s="19" t="s">
        <v>8221</v>
      </c>
      <c r="C537" s="20">
        <v>1</v>
      </c>
      <c r="F537" s="17" t="s">
        <v>1260</v>
      </c>
      <c r="G537" s="12" t="s">
        <v>8219</v>
      </c>
      <c r="H537" s="12">
        <v>96</v>
      </c>
      <c r="I537" s="26"/>
    </row>
    <row r="538" spans="1:9" x14ac:dyDescent="0.25">
      <c r="A538" s="20" t="s">
        <v>1141</v>
      </c>
      <c r="B538" s="19" t="s">
        <v>8221</v>
      </c>
      <c r="C538" s="20">
        <v>0</v>
      </c>
      <c r="F538" s="17" t="s">
        <v>1261</v>
      </c>
      <c r="G538" s="12" t="s">
        <v>8219</v>
      </c>
      <c r="H538" s="12">
        <v>74</v>
      </c>
      <c r="I538" s="26"/>
    </row>
    <row r="539" spans="1:9" x14ac:dyDescent="0.25">
      <c r="A539" s="20" t="s">
        <v>1142</v>
      </c>
      <c r="B539" s="19" t="s">
        <v>8221</v>
      </c>
      <c r="C539" s="20">
        <v>0</v>
      </c>
      <c r="F539" s="17" t="s">
        <v>1262</v>
      </c>
      <c r="G539" s="12" t="s">
        <v>8219</v>
      </c>
      <c r="H539" s="12">
        <v>52</v>
      </c>
      <c r="I539" s="26"/>
    </row>
    <row r="540" spans="1:9" x14ac:dyDescent="0.25">
      <c r="A540" s="20" t="s">
        <v>1143</v>
      </c>
      <c r="B540" s="19" t="s">
        <v>8221</v>
      </c>
      <c r="C540" s="20">
        <v>0</v>
      </c>
      <c r="F540" s="17" t="s">
        <v>1263</v>
      </c>
      <c r="G540" s="12" t="s">
        <v>8219</v>
      </c>
      <c r="H540" s="12">
        <v>105</v>
      </c>
      <c r="I540" s="26"/>
    </row>
    <row r="541" spans="1:9" x14ac:dyDescent="0.25">
      <c r="A541" s="20" t="s">
        <v>1144</v>
      </c>
      <c r="B541" s="19" t="s">
        <v>8221</v>
      </c>
      <c r="C541" s="20">
        <v>8</v>
      </c>
      <c r="F541" s="17" t="s">
        <v>1264</v>
      </c>
      <c r="G541" s="12" t="s">
        <v>8219</v>
      </c>
      <c r="H541" s="12">
        <v>41</v>
      </c>
      <c r="I541" s="26"/>
    </row>
    <row r="542" spans="1:9" x14ac:dyDescent="0.25">
      <c r="A542" s="20" t="s">
        <v>1145</v>
      </c>
      <c r="B542" s="19" t="s">
        <v>8221</v>
      </c>
      <c r="C542" s="20">
        <v>0</v>
      </c>
      <c r="F542" s="17" t="s">
        <v>1265</v>
      </c>
      <c r="G542" s="12" t="s">
        <v>8219</v>
      </c>
      <c r="H542" s="12">
        <v>34</v>
      </c>
      <c r="I542" s="26"/>
    </row>
    <row r="543" spans="1:9" x14ac:dyDescent="0.25">
      <c r="A543" s="20" t="s">
        <v>1146</v>
      </c>
      <c r="B543" s="19" t="s">
        <v>8221</v>
      </c>
      <c r="C543" s="20">
        <v>1</v>
      </c>
      <c r="F543" s="17" t="s">
        <v>1266</v>
      </c>
      <c r="G543" s="12" t="s">
        <v>8219</v>
      </c>
      <c r="H543" s="12">
        <v>66</v>
      </c>
      <c r="I543" s="26"/>
    </row>
    <row r="544" spans="1:9" x14ac:dyDescent="0.25">
      <c r="A544" s="20" t="s">
        <v>1147</v>
      </c>
      <c r="B544" s="19" t="s">
        <v>8221</v>
      </c>
      <c r="C544" s="20">
        <v>12</v>
      </c>
      <c r="F544" s="17" t="s">
        <v>1267</v>
      </c>
      <c r="G544" s="12" t="s">
        <v>8219</v>
      </c>
      <c r="H544" s="12">
        <v>50</v>
      </c>
      <c r="I544" s="26"/>
    </row>
    <row r="545" spans="1:9" x14ac:dyDescent="0.25">
      <c r="A545" s="20" t="s">
        <v>1148</v>
      </c>
      <c r="B545" s="19" t="s">
        <v>8221</v>
      </c>
      <c r="C545" s="20">
        <v>0</v>
      </c>
      <c r="F545" s="17" t="s">
        <v>1268</v>
      </c>
      <c r="G545" s="12" t="s">
        <v>8219</v>
      </c>
      <c r="H545" s="12">
        <v>159</v>
      </c>
      <c r="I545" s="26"/>
    </row>
    <row r="546" spans="1:9" x14ac:dyDescent="0.25">
      <c r="A546" s="20" t="s">
        <v>1149</v>
      </c>
      <c r="B546" s="19" t="s">
        <v>8221</v>
      </c>
      <c r="C546" s="20">
        <v>3</v>
      </c>
      <c r="F546" s="17" t="s">
        <v>1269</v>
      </c>
      <c r="G546" s="12" t="s">
        <v>8219</v>
      </c>
      <c r="H546" s="12">
        <v>182</v>
      </c>
      <c r="I546" s="26"/>
    </row>
    <row r="547" spans="1:9" x14ac:dyDescent="0.25">
      <c r="A547" s="20" t="s">
        <v>1150</v>
      </c>
      <c r="B547" s="19" t="s">
        <v>8221</v>
      </c>
      <c r="C547" s="20">
        <v>2</v>
      </c>
      <c r="F547" s="17" t="s">
        <v>1270</v>
      </c>
      <c r="G547" s="12" t="s">
        <v>8219</v>
      </c>
      <c r="H547" s="12">
        <v>206</v>
      </c>
      <c r="I547" s="26"/>
    </row>
    <row r="548" spans="1:9" x14ac:dyDescent="0.25">
      <c r="A548" s="20" t="s">
        <v>1151</v>
      </c>
      <c r="B548" s="19" t="s">
        <v>8221</v>
      </c>
      <c r="C548" s="20">
        <v>6</v>
      </c>
      <c r="F548" s="17" t="s">
        <v>1271</v>
      </c>
      <c r="G548" s="12" t="s">
        <v>8219</v>
      </c>
      <c r="H548" s="12">
        <v>169</v>
      </c>
      <c r="I548" s="26"/>
    </row>
    <row r="549" spans="1:9" x14ac:dyDescent="0.25">
      <c r="A549" s="20" t="s">
        <v>1152</v>
      </c>
      <c r="B549" s="19" t="s">
        <v>8221</v>
      </c>
      <c r="C549" s="20">
        <v>0</v>
      </c>
      <c r="F549" s="17" t="s">
        <v>1272</v>
      </c>
      <c r="G549" s="12" t="s">
        <v>8219</v>
      </c>
      <c r="H549" s="12">
        <v>31</v>
      </c>
      <c r="I549" s="26"/>
    </row>
    <row r="550" spans="1:9" x14ac:dyDescent="0.25">
      <c r="A550" s="20" t="s">
        <v>1153</v>
      </c>
      <c r="B550" s="19" t="s">
        <v>8221</v>
      </c>
      <c r="C550" s="20">
        <v>15</v>
      </c>
      <c r="F550" s="17" t="s">
        <v>1273</v>
      </c>
      <c r="G550" s="12" t="s">
        <v>8219</v>
      </c>
      <c r="H550" s="12">
        <v>28</v>
      </c>
      <c r="I550" s="26"/>
    </row>
    <row r="551" spans="1:9" x14ac:dyDescent="0.25">
      <c r="A551" s="20" t="s">
        <v>1154</v>
      </c>
      <c r="B551" s="19" t="s">
        <v>8221</v>
      </c>
      <c r="C551" s="20">
        <v>1</v>
      </c>
      <c r="F551" s="17" t="s">
        <v>1274</v>
      </c>
      <c r="G551" s="12" t="s">
        <v>8219</v>
      </c>
      <c r="H551" s="12">
        <v>54</v>
      </c>
      <c r="I551" s="26"/>
    </row>
    <row r="552" spans="1:9" x14ac:dyDescent="0.25">
      <c r="A552" s="20" t="s">
        <v>1155</v>
      </c>
      <c r="B552" s="19" t="s">
        <v>8221</v>
      </c>
      <c r="C552" s="20">
        <v>3</v>
      </c>
      <c r="F552" s="17" t="s">
        <v>1275</v>
      </c>
      <c r="G552" s="12" t="s">
        <v>8219</v>
      </c>
      <c r="H552" s="12">
        <v>467</v>
      </c>
      <c r="I552" s="26"/>
    </row>
    <row r="553" spans="1:9" x14ac:dyDescent="0.25">
      <c r="A553" s="20" t="s">
        <v>1156</v>
      </c>
      <c r="B553" s="19" t="s">
        <v>8221</v>
      </c>
      <c r="C553" s="20">
        <v>8</v>
      </c>
      <c r="F553" s="17" t="s">
        <v>1276</v>
      </c>
      <c r="G553" s="12" t="s">
        <v>8219</v>
      </c>
      <c r="H553" s="12">
        <v>389</v>
      </c>
      <c r="I553" s="26"/>
    </row>
    <row r="554" spans="1:9" x14ac:dyDescent="0.25">
      <c r="A554" s="20" t="s">
        <v>1157</v>
      </c>
      <c r="B554" s="19" t="s">
        <v>8221</v>
      </c>
      <c r="C554" s="20">
        <v>0</v>
      </c>
      <c r="F554" s="17" t="s">
        <v>1277</v>
      </c>
      <c r="G554" s="12" t="s">
        <v>8219</v>
      </c>
      <c r="H554" s="12">
        <v>68</v>
      </c>
      <c r="I554" s="26"/>
    </row>
    <row r="555" spans="1:9" x14ac:dyDescent="0.25">
      <c r="A555" s="20" t="s">
        <v>1158</v>
      </c>
      <c r="B555" s="19" t="s">
        <v>8221</v>
      </c>
      <c r="C555" s="20">
        <v>3</v>
      </c>
      <c r="F555" s="17" t="s">
        <v>1278</v>
      </c>
      <c r="G555" s="12" t="s">
        <v>8219</v>
      </c>
      <c r="H555" s="12">
        <v>413</v>
      </c>
      <c r="I555" s="26"/>
    </row>
    <row r="556" spans="1:9" x14ac:dyDescent="0.25">
      <c r="A556" s="20" t="s">
        <v>1159</v>
      </c>
      <c r="B556" s="19" t="s">
        <v>8221</v>
      </c>
      <c r="C556" s="20">
        <v>3</v>
      </c>
      <c r="F556" s="17" t="s">
        <v>1279</v>
      </c>
      <c r="G556" s="12" t="s">
        <v>8219</v>
      </c>
      <c r="H556" s="12">
        <v>190</v>
      </c>
      <c r="I556" s="26"/>
    </row>
    <row r="557" spans="1:9" x14ac:dyDescent="0.25">
      <c r="A557" s="20" t="s">
        <v>1160</v>
      </c>
      <c r="B557" s="19" t="s">
        <v>8221</v>
      </c>
      <c r="C557" s="20">
        <v>0</v>
      </c>
      <c r="F557" s="17" t="s">
        <v>1280</v>
      </c>
      <c r="G557" s="12" t="s">
        <v>8219</v>
      </c>
      <c r="H557" s="12">
        <v>189</v>
      </c>
      <c r="I557" s="26"/>
    </row>
    <row r="558" spans="1:9" x14ac:dyDescent="0.25">
      <c r="A558" s="20" t="s">
        <v>1161</v>
      </c>
      <c r="B558" s="19" t="s">
        <v>8221</v>
      </c>
      <c r="C558" s="20">
        <v>19</v>
      </c>
      <c r="F558" s="17" t="s">
        <v>1281</v>
      </c>
      <c r="G558" s="12" t="s">
        <v>8219</v>
      </c>
      <c r="H558" s="12">
        <v>130</v>
      </c>
      <c r="I558" s="26"/>
    </row>
    <row r="559" spans="1:9" x14ac:dyDescent="0.25">
      <c r="A559" s="20" t="s">
        <v>1162</v>
      </c>
      <c r="B559" s="19" t="s">
        <v>8221</v>
      </c>
      <c r="C559" s="20">
        <v>0</v>
      </c>
      <c r="F559" s="17" t="s">
        <v>1282</v>
      </c>
      <c r="G559" s="12" t="s">
        <v>8219</v>
      </c>
      <c r="H559" s="12">
        <v>74</v>
      </c>
      <c r="I559" s="26"/>
    </row>
    <row r="560" spans="1:9" x14ac:dyDescent="0.25">
      <c r="A560" s="20" t="s">
        <v>1163</v>
      </c>
      <c r="B560" s="19" t="s">
        <v>8221</v>
      </c>
      <c r="C560" s="20">
        <v>2</v>
      </c>
      <c r="F560" s="17" t="s">
        <v>1283</v>
      </c>
      <c r="G560" s="12" t="s">
        <v>8219</v>
      </c>
      <c r="H560" s="12">
        <v>274</v>
      </c>
      <c r="I560" s="26"/>
    </row>
    <row r="561" spans="1:9" x14ac:dyDescent="0.25">
      <c r="A561" s="20" t="s">
        <v>1164</v>
      </c>
      <c r="B561" s="19" t="s">
        <v>8221</v>
      </c>
      <c r="C561" s="20">
        <v>0</v>
      </c>
      <c r="F561" s="17" t="s">
        <v>1284</v>
      </c>
      <c r="G561" s="12" t="s">
        <v>8219</v>
      </c>
      <c r="H561" s="12">
        <v>22</v>
      </c>
      <c r="I561" s="26"/>
    </row>
    <row r="562" spans="1:9" x14ac:dyDescent="0.25">
      <c r="A562" s="20" t="s">
        <v>1165</v>
      </c>
      <c r="B562" s="19" t="s">
        <v>8221</v>
      </c>
      <c r="C562" s="20">
        <v>0</v>
      </c>
      <c r="F562" s="17" t="s">
        <v>1285</v>
      </c>
      <c r="G562" s="12" t="s">
        <v>8219</v>
      </c>
      <c r="H562" s="12">
        <v>31</v>
      </c>
      <c r="I562" s="26"/>
    </row>
    <row r="563" spans="1:9" x14ac:dyDescent="0.25">
      <c r="A563" s="20" t="s">
        <v>1166</v>
      </c>
      <c r="B563" s="19" t="s">
        <v>8221</v>
      </c>
      <c r="C563" s="20">
        <v>25</v>
      </c>
      <c r="F563" s="17" t="s">
        <v>1286</v>
      </c>
      <c r="G563" s="12" t="s">
        <v>8219</v>
      </c>
      <c r="H563" s="12">
        <v>63</v>
      </c>
      <c r="I563" s="26"/>
    </row>
    <row r="564" spans="1:9" x14ac:dyDescent="0.25">
      <c r="A564" s="20" t="s">
        <v>1167</v>
      </c>
      <c r="B564" s="19" t="s">
        <v>8221</v>
      </c>
      <c r="C564" s="20">
        <v>8</v>
      </c>
      <c r="F564" s="17" t="s">
        <v>1287</v>
      </c>
      <c r="G564" s="12" t="s">
        <v>8219</v>
      </c>
      <c r="H564" s="12">
        <v>20</v>
      </c>
      <c r="I564" s="26"/>
    </row>
    <row r="565" spans="1:9" x14ac:dyDescent="0.25">
      <c r="A565" s="20" t="s">
        <v>1168</v>
      </c>
      <c r="B565" s="19" t="s">
        <v>8221</v>
      </c>
      <c r="C565" s="20">
        <v>16</v>
      </c>
      <c r="F565" s="17" t="s">
        <v>1288</v>
      </c>
      <c r="G565" s="12" t="s">
        <v>8219</v>
      </c>
      <c r="H565" s="12">
        <v>25</v>
      </c>
      <c r="I565" s="26"/>
    </row>
    <row r="566" spans="1:9" x14ac:dyDescent="0.25">
      <c r="A566" s="20" t="s">
        <v>1169</v>
      </c>
      <c r="B566" s="19" t="s">
        <v>8221</v>
      </c>
      <c r="C566" s="20">
        <v>3</v>
      </c>
      <c r="F566" s="17" t="s">
        <v>1289</v>
      </c>
      <c r="G566" s="12" t="s">
        <v>8219</v>
      </c>
      <c r="H566" s="12">
        <v>61</v>
      </c>
      <c r="I566" s="26"/>
    </row>
    <row r="567" spans="1:9" x14ac:dyDescent="0.25">
      <c r="A567" s="20" t="s">
        <v>1170</v>
      </c>
      <c r="B567" s="19" t="s">
        <v>8221</v>
      </c>
      <c r="C567" s="20">
        <v>3</v>
      </c>
      <c r="F567" s="17" t="s">
        <v>1290</v>
      </c>
      <c r="G567" s="12" t="s">
        <v>8219</v>
      </c>
      <c r="H567" s="12">
        <v>52</v>
      </c>
      <c r="I567" s="26"/>
    </row>
    <row r="568" spans="1:9" x14ac:dyDescent="0.25">
      <c r="A568" s="20" t="s">
        <v>1171</v>
      </c>
      <c r="B568" s="19" t="s">
        <v>8221</v>
      </c>
      <c r="C568" s="20">
        <v>2</v>
      </c>
      <c r="F568" s="17" t="s">
        <v>1291</v>
      </c>
      <c r="G568" s="12" t="s">
        <v>8219</v>
      </c>
      <c r="H568" s="12">
        <v>86</v>
      </c>
      <c r="I568" s="26"/>
    </row>
    <row r="569" spans="1:9" x14ac:dyDescent="0.25">
      <c r="A569" s="20" t="s">
        <v>1172</v>
      </c>
      <c r="B569" s="19" t="s">
        <v>8221</v>
      </c>
      <c r="C569" s="20">
        <v>1</v>
      </c>
      <c r="F569" s="17" t="s">
        <v>1292</v>
      </c>
      <c r="G569" s="12" t="s">
        <v>8219</v>
      </c>
      <c r="H569" s="12">
        <v>42</v>
      </c>
      <c r="I569" s="26"/>
    </row>
    <row r="570" spans="1:9" x14ac:dyDescent="0.25">
      <c r="A570" s="20" t="s">
        <v>1173</v>
      </c>
      <c r="B570" s="19" t="s">
        <v>8221</v>
      </c>
      <c r="C570" s="20">
        <v>0</v>
      </c>
      <c r="F570" s="17" t="s">
        <v>1293</v>
      </c>
      <c r="G570" s="12" t="s">
        <v>8219</v>
      </c>
      <c r="H570" s="12">
        <v>52</v>
      </c>
      <c r="I570" s="26"/>
    </row>
    <row r="571" spans="1:9" x14ac:dyDescent="0.25">
      <c r="A571" s="20" t="s">
        <v>1174</v>
      </c>
      <c r="B571" s="19" t="s">
        <v>8221</v>
      </c>
      <c r="C571" s="20">
        <v>1</v>
      </c>
      <c r="F571" s="17" t="s">
        <v>1294</v>
      </c>
      <c r="G571" s="12" t="s">
        <v>8219</v>
      </c>
      <c r="H571" s="12">
        <v>120</v>
      </c>
      <c r="I571" s="26"/>
    </row>
    <row r="572" spans="1:9" x14ac:dyDescent="0.25">
      <c r="A572" s="20" t="s">
        <v>1175</v>
      </c>
      <c r="B572" s="19" t="s">
        <v>8221</v>
      </c>
      <c r="C572" s="20">
        <v>19</v>
      </c>
      <c r="F572" s="17" t="s">
        <v>1295</v>
      </c>
      <c r="G572" s="12" t="s">
        <v>8219</v>
      </c>
      <c r="H572" s="12">
        <v>22</v>
      </c>
      <c r="I572" s="26"/>
    </row>
    <row r="573" spans="1:9" x14ac:dyDescent="0.25">
      <c r="A573" s="20" t="s">
        <v>1176</v>
      </c>
      <c r="B573" s="19" t="s">
        <v>8221</v>
      </c>
      <c r="C573" s="20">
        <v>9</v>
      </c>
      <c r="F573" s="17" t="s">
        <v>1296</v>
      </c>
      <c r="G573" s="12" t="s">
        <v>8219</v>
      </c>
      <c r="H573" s="12">
        <v>64</v>
      </c>
      <c r="I573" s="26"/>
    </row>
    <row r="574" spans="1:9" x14ac:dyDescent="0.25">
      <c r="A574" s="20" t="s">
        <v>1177</v>
      </c>
      <c r="B574" s="19" t="s">
        <v>8221</v>
      </c>
      <c r="C574" s="20">
        <v>1</v>
      </c>
      <c r="F574" s="17" t="s">
        <v>1297</v>
      </c>
      <c r="G574" s="12" t="s">
        <v>8219</v>
      </c>
      <c r="H574" s="12">
        <v>23</v>
      </c>
      <c r="I574" s="26"/>
    </row>
    <row r="575" spans="1:9" x14ac:dyDescent="0.25">
      <c r="A575" s="20" t="s">
        <v>1178</v>
      </c>
      <c r="B575" s="19" t="s">
        <v>8221</v>
      </c>
      <c r="C575" s="20">
        <v>0</v>
      </c>
      <c r="F575" s="17" t="s">
        <v>1298</v>
      </c>
      <c r="G575" s="12" t="s">
        <v>8219</v>
      </c>
      <c r="H575" s="12">
        <v>238</v>
      </c>
      <c r="I575" s="26"/>
    </row>
    <row r="576" spans="1:9" x14ac:dyDescent="0.25">
      <c r="A576" s="20" t="s">
        <v>1179</v>
      </c>
      <c r="B576" s="19" t="s">
        <v>8221</v>
      </c>
      <c r="C576" s="20">
        <v>1</v>
      </c>
      <c r="F576" s="17" t="s">
        <v>1299</v>
      </c>
      <c r="G576" s="12" t="s">
        <v>8219</v>
      </c>
      <c r="H576" s="12">
        <v>33</v>
      </c>
      <c r="I576" s="26"/>
    </row>
    <row r="577" spans="1:9" x14ac:dyDescent="0.25">
      <c r="A577" s="20" t="s">
        <v>1180</v>
      </c>
      <c r="B577" s="19" t="s">
        <v>8221</v>
      </c>
      <c r="C577" s="20">
        <v>5</v>
      </c>
      <c r="F577" s="17" t="s">
        <v>1300</v>
      </c>
      <c r="G577" s="12" t="s">
        <v>8219</v>
      </c>
      <c r="H577" s="12">
        <v>32</v>
      </c>
      <c r="I577" s="26"/>
    </row>
    <row r="578" spans="1:9" x14ac:dyDescent="0.25">
      <c r="A578" s="20" t="s">
        <v>1181</v>
      </c>
      <c r="B578" s="19" t="s">
        <v>8221</v>
      </c>
      <c r="C578" s="20">
        <v>85</v>
      </c>
      <c r="F578" s="17" t="s">
        <v>1301</v>
      </c>
      <c r="G578" s="12" t="s">
        <v>8219</v>
      </c>
      <c r="H578" s="12">
        <v>24</v>
      </c>
      <c r="I578" s="26"/>
    </row>
    <row r="579" spans="1:9" x14ac:dyDescent="0.25">
      <c r="A579" s="20" t="s">
        <v>1182</v>
      </c>
      <c r="B579" s="19" t="s">
        <v>8221</v>
      </c>
      <c r="C579" s="20">
        <v>3</v>
      </c>
      <c r="F579" s="17" t="s">
        <v>1302</v>
      </c>
      <c r="G579" s="12" t="s">
        <v>8219</v>
      </c>
      <c r="H579" s="12">
        <v>29</v>
      </c>
      <c r="I579" s="26"/>
    </row>
    <row r="580" spans="1:9" x14ac:dyDescent="0.25">
      <c r="A580" s="20" t="s">
        <v>1183</v>
      </c>
      <c r="B580" s="19" t="s">
        <v>8221</v>
      </c>
      <c r="C580" s="20">
        <v>4</v>
      </c>
      <c r="F580" s="17" t="s">
        <v>1303</v>
      </c>
      <c r="G580" s="12" t="s">
        <v>8219</v>
      </c>
      <c r="H580" s="12">
        <v>50</v>
      </c>
      <c r="I580" s="26"/>
    </row>
    <row r="581" spans="1:9" x14ac:dyDescent="0.25">
      <c r="A581" s="20" t="s">
        <v>1184</v>
      </c>
      <c r="B581" s="19" t="s">
        <v>8221</v>
      </c>
      <c r="C581" s="20">
        <v>3</v>
      </c>
      <c r="F581" s="17" t="s">
        <v>1304</v>
      </c>
      <c r="G581" s="12" t="s">
        <v>8219</v>
      </c>
      <c r="H581" s="12">
        <v>108</v>
      </c>
      <c r="I581" s="26"/>
    </row>
    <row r="582" spans="1:9" x14ac:dyDescent="0.25">
      <c r="A582" s="20" t="s">
        <v>1405</v>
      </c>
      <c r="B582" s="19" t="s">
        <v>8221</v>
      </c>
      <c r="C582" s="20">
        <v>5</v>
      </c>
      <c r="F582" s="17" t="s">
        <v>1345</v>
      </c>
      <c r="G582" s="12" t="s">
        <v>8219</v>
      </c>
      <c r="H582" s="12">
        <v>139</v>
      </c>
      <c r="I582" s="26"/>
    </row>
    <row r="583" spans="1:9" x14ac:dyDescent="0.25">
      <c r="A583" s="20" t="s">
        <v>1406</v>
      </c>
      <c r="B583" s="19" t="s">
        <v>8221</v>
      </c>
      <c r="C583" s="20">
        <v>17</v>
      </c>
      <c r="F583" s="17" t="s">
        <v>1346</v>
      </c>
      <c r="G583" s="12" t="s">
        <v>8219</v>
      </c>
      <c r="H583" s="12">
        <v>7</v>
      </c>
      <c r="I583" s="26"/>
    </row>
    <row r="584" spans="1:9" x14ac:dyDescent="0.25">
      <c r="A584" s="20" t="s">
        <v>1407</v>
      </c>
      <c r="B584" s="19" t="s">
        <v>8221</v>
      </c>
      <c r="C584" s="20">
        <v>3</v>
      </c>
      <c r="F584" s="17" t="s">
        <v>1347</v>
      </c>
      <c r="G584" s="12" t="s">
        <v>8219</v>
      </c>
      <c r="H584" s="12">
        <v>149</v>
      </c>
      <c r="I584" s="26"/>
    </row>
    <row r="585" spans="1:9" x14ac:dyDescent="0.25">
      <c r="A585" s="20" t="s">
        <v>1408</v>
      </c>
      <c r="B585" s="19" t="s">
        <v>8221</v>
      </c>
      <c r="C585" s="20">
        <v>2</v>
      </c>
      <c r="F585" s="17" t="s">
        <v>1348</v>
      </c>
      <c r="G585" s="12" t="s">
        <v>8219</v>
      </c>
      <c r="H585" s="12">
        <v>31</v>
      </c>
      <c r="I585" s="26"/>
    </row>
    <row r="586" spans="1:9" x14ac:dyDescent="0.25">
      <c r="A586" s="20" t="s">
        <v>1409</v>
      </c>
      <c r="B586" s="19" t="s">
        <v>8221</v>
      </c>
      <c r="C586" s="20">
        <v>6</v>
      </c>
      <c r="F586" s="17" t="s">
        <v>1349</v>
      </c>
      <c r="G586" s="12" t="s">
        <v>8219</v>
      </c>
      <c r="H586" s="12">
        <v>26</v>
      </c>
      <c r="I586" s="26"/>
    </row>
    <row r="587" spans="1:9" x14ac:dyDescent="0.25">
      <c r="A587" s="20" t="s">
        <v>1410</v>
      </c>
      <c r="B587" s="19" t="s">
        <v>8221</v>
      </c>
      <c r="C587" s="20">
        <v>0</v>
      </c>
      <c r="F587" s="17" t="s">
        <v>1350</v>
      </c>
      <c r="G587" s="12" t="s">
        <v>8219</v>
      </c>
      <c r="H587" s="12">
        <v>172</v>
      </c>
      <c r="I587" s="26"/>
    </row>
    <row r="588" spans="1:9" x14ac:dyDescent="0.25">
      <c r="A588" s="20" t="s">
        <v>1411</v>
      </c>
      <c r="B588" s="19" t="s">
        <v>8221</v>
      </c>
      <c r="C588" s="20">
        <v>1</v>
      </c>
      <c r="F588" s="17" t="s">
        <v>1351</v>
      </c>
      <c r="G588" s="12" t="s">
        <v>8219</v>
      </c>
      <c r="H588" s="12">
        <v>78</v>
      </c>
      <c r="I588" s="26"/>
    </row>
    <row r="589" spans="1:9" x14ac:dyDescent="0.25">
      <c r="A589" s="20" t="s">
        <v>1412</v>
      </c>
      <c r="B589" s="19" t="s">
        <v>8221</v>
      </c>
      <c r="C589" s="20">
        <v>3</v>
      </c>
      <c r="F589" s="17" t="s">
        <v>1352</v>
      </c>
      <c r="G589" s="12" t="s">
        <v>8219</v>
      </c>
      <c r="H589" s="12">
        <v>120</v>
      </c>
      <c r="I589" s="26"/>
    </row>
    <row r="590" spans="1:9" x14ac:dyDescent="0.25">
      <c r="A590" s="20" t="s">
        <v>1413</v>
      </c>
      <c r="B590" s="19" t="s">
        <v>8221</v>
      </c>
      <c r="C590" s="20">
        <v>13</v>
      </c>
      <c r="F590" s="17" t="s">
        <v>1353</v>
      </c>
      <c r="G590" s="12" t="s">
        <v>8219</v>
      </c>
      <c r="H590" s="12">
        <v>227</v>
      </c>
      <c r="I590" s="26"/>
    </row>
    <row r="591" spans="1:9" x14ac:dyDescent="0.25">
      <c r="A591" s="20" t="s">
        <v>1414</v>
      </c>
      <c r="B591" s="19" t="s">
        <v>8221</v>
      </c>
      <c r="C591" s="20">
        <v>1</v>
      </c>
      <c r="F591" s="17" t="s">
        <v>1354</v>
      </c>
      <c r="G591" s="12" t="s">
        <v>8219</v>
      </c>
      <c r="H591" s="12">
        <v>42</v>
      </c>
      <c r="I591" s="26"/>
    </row>
    <row r="592" spans="1:9" x14ac:dyDescent="0.25">
      <c r="A592" s="20" t="s">
        <v>1415</v>
      </c>
      <c r="B592" s="19" t="s">
        <v>8221</v>
      </c>
      <c r="C592" s="20">
        <v>1</v>
      </c>
      <c r="F592" s="17" t="s">
        <v>1355</v>
      </c>
      <c r="G592" s="12" t="s">
        <v>8219</v>
      </c>
      <c r="H592" s="12">
        <v>64</v>
      </c>
      <c r="I592" s="26"/>
    </row>
    <row r="593" spans="1:9" x14ac:dyDescent="0.25">
      <c r="A593" s="20" t="s">
        <v>1416</v>
      </c>
      <c r="B593" s="19" t="s">
        <v>8221</v>
      </c>
      <c r="C593" s="20">
        <v>9</v>
      </c>
      <c r="F593" s="17" t="s">
        <v>1356</v>
      </c>
      <c r="G593" s="12" t="s">
        <v>8219</v>
      </c>
      <c r="H593" s="12">
        <v>121</v>
      </c>
      <c r="I593" s="26"/>
    </row>
    <row r="594" spans="1:9" x14ac:dyDescent="0.25">
      <c r="A594" s="20" t="s">
        <v>1417</v>
      </c>
      <c r="B594" s="19" t="s">
        <v>8221</v>
      </c>
      <c r="C594" s="20">
        <v>0</v>
      </c>
      <c r="F594" s="17" t="s">
        <v>1357</v>
      </c>
      <c r="G594" s="12" t="s">
        <v>8219</v>
      </c>
      <c r="H594" s="12">
        <v>87</v>
      </c>
      <c r="I594" s="26"/>
    </row>
    <row r="595" spans="1:9" x14ac:dyDescent="0.25">
      <c r="A595" s="20" t="s">
        <v>1418</v>
      </c>
      <c r="B595" s="19" t="s">
        <v>8221</v>
      </c>
      <c r="C595" s="20">
        <v>2</v>
      </c>
      <c r="F595" s="17" t="s">
        <v>1358</v>
      </c>
      <c r="G595" s="12" t="s">
        <v>8219</v>
      </c>
      <c r="H595" s="12">
        <v>65</v>
      </c>
      <c r="I595" s="26"/>
    </row>
    <row r="596" spans="1:9" x14ac:dyDescent="0.25">
      <c r="A596" s="20" t="s">
        <v>1419</v>
      </c>
      <c r="B596" s="19" t="s">
        <v>8221</v>
      </c>
      <c r="C596" s="20">
        <v>1</v>
      </c>
      <c r="F596" s="17" t="s">
        <v>1359</v>
      </c>
      <c r="G596" s="12" t="s">
        <v>8219</v>
      </c>
      <c r="H596" s="12">
        <v>49</v>
      </c>
      <c r="I596" s="26"/>
    </row>
    <row r="597" spans="1:9" x14ac:dyDescent="0.25">
      <c r="A597" s="20" t="s">
        <v>1420</v>
      </c>
      <c r="B597" s="19" t="s">
        <v>8221</v>
      </c>
      <c r="C597" s="20">
        <v>10</v>
      </c>
      <c r="F597" s="17" t="s">
        <v>1360</v>
      </c>
      <c r="G597" s="12" t="s">
        <v>8219</v>
      </c>
      <c r="H597" s="12">
        <v>19</v>
      </c>
      <c r="I597" s="26"/>
    </row>
    <row r="598" spans="1:9" x14ac:dyDescent="0.25">
      <c r="A598" s="20" t="s">
        <v>1421</v>
      </c>
      <c r="B598" s="19" t="s">
        <v>8221</v>
      </c>
      <c r="C598" s="20">
        <v>3</v>
      </c>
      <c r="F598" s="17" t="s">
        <v>1361</v>
      </c>
      <c r="G598" s="12" t="s">
        <v>8219</v>
      </c>
      <c r="H598" s="12">
        <v>81</v>
      </c>
      <c r="I598" s="26"/>
    </row>
    <row r="599" spans="1:9" x14ac:dyDescent="0.25">
      <c r="A599" s="20" t="s">
        <v>1422</v>
      </c>
      <c r="B599" s="19" t="s">
        <v>8221</v>
      </c>
      <c r="C599" s="20">
        <v>2</v>
      </c>
      <c r="F599" s="17" t="s">
        <v>1362</v>
      </c>
      <c r="G599" s="12" t="s">
        <v>8219</v>
      </c>
      <c r="H599" s="12">
        <v>264</v>
      </c>
      <c r="I599" s="26"/>
    </row>
    <row r="600" spans="1:9" x14ac:dyDescent="0.25">
      <c r="A600" s="20" t="s">
        <v>1423</v>
      </c>
      <c r="B600" s="19" t="s">
        <v>8221</v>
      </c>
      <c r="C600" s="20">
        <v>2</v>
      </c>
      <c r="F600" s="17" t="s">
        <v>1363</v>
      </c>
      <c r="G600" s="12" t="s">
        <v>8219</v>
      </c>
      <c r="H600" s="12">
        <v>25</v>
      </c>
      <c r="I600" s="26"/>
    </row>
    <row r="601" spans="1:9" x14ac:dyDescent="0.25">
      <c r="A601" s="20" t="s">
        <v>1424</v>
      </c>
      <c r="B601" s="19" t="s">
        <v>8221</v>
      </c>
      <c r="C601" s="20">
        <v>1</v>
      </c>
      <c r="F601" s="17" t="s">
        <v>1364</v>
      </c>
      <c r="G601" s="12" t="s">
        <v>8219</v>
      </c>
      <c r="H601" s="12">
        <v>5</v>
      </c>
      <c r="I601" s="26"/>
    </row>
    <row r="602" spans="1:9" x14ac:dyDescent="0.25">
      <c r="A602" s="20" t="s">
        <v>1425</v>
      </c>
      <c r="B602" s="19" t="s">
        <v>8221</v>
      </c>
      <c r="C602" s="20">
        <v>14</v>
      </c>
      <c r="F602" s="17" t="s">
        <v>1365</v>
      </c>
      <c r="G602" s="12" t="s">
        <v>8219</v>
      </c>
      <c r="H602" s="12">
        <v>144</v>
      </c>
      <c r="I602" s="26"/>
    </row>
    <row r="603" spans="1:9" x14ac:dyDescent="0.25">
      <c r="A603" s="20" t="s">
        <v>1426</v>
      </c>
      <c r="B603" s="19" t="s">
        <v>8221</v>
      </c>
      <c r="C603" s="20">
        <v>0</v>
      </c>
      <c r="F603" s="17" t="s">
        <v>1366</v>
      </c>
      <c r="G603" s="12" t="s">
        <v>8219</v>
      </c>
      <c r="H603" s="12">
        <v>92</v>
      </c>
      <c r="I603" s="26"/>
    </row>
    <row r="604" spans="1:9" x14ac:dyDescent="0.25">
      <c r="A604" s="20" t="s">
        <v>1427</v>
      </c>
      <c r="B604" s="19" t="s">
        <v>8221</v>
      </c>
      <c r="C604" s="20">
        <v>0</v>
      </c>
      <c r="F604" s="17" t="s">
        <v>1367</v>
      </c>
      <c r="G604" s="12" t="s">
        <v>8219</v>
      </c>
      <c r="H604" s="12">
        <v>147</v>
      </c>
      <c r="I604" s="26"/>
    </row>
    <row r="605" spans="1:9" x14ac:dyDescent="0.25">
      <c r="A605" s="20" t="s">
        <v>1428</v>
      </c>
      <c r="B605" s="19" t="s">
        <v>8221</v>
      </c>
      <c r="C605" s="20">
        <v>4</v>
      </c>
      <c r="F605" s="17" t="s">
        <v>1368</v>
      </c>
      <c r="G605" s="12" t="s">
        <v>8219</v>
      </c>
      <c r="H605" s="12">
        <v>90</v>
      </c>
      <c r="I605" s="26"/>
    </row>
    <row r="606" spans="1:9" x14ac:dyDescent="0.25">
      <c r="A606" s="20" t="s">
        <v>1429</v>
      </c>
      <c r="B606" s="19" t="s">
        <v>8221</v>
      </c>
      <c r="C606" s="20">
        <v>3</v>
      </c>
      <c r="F606" s="17" t="s">
        <v>1369</v>
      </c>
      <c r="G606" s="12" t="s">
        <v>8219</v>
      </c>
      <c r="H606" s="12">
        <v>87</v>
      </c>
      <c r="I606" s="26"/>
    </row>
    <row r="607" spans="1:9" x14ac:dyDescent="0.25">
      <c r="A607" s="20" t="s">
        <v>1430</v>
      </c>
      <c r="B607" s="19" t="s">
        <v>8221</v>
      </c>
      <c r="C607" s="20">
        <v>0</v>
      </c>
      <c r="F607" s="17" t="s">
        <v>1370</v>
      </c>
      <c r="G607" s="12" t="s">
        <v>8219</v>
      </c>
      <c r="H607" s="12">
        <v>406</v>
      </c>
      <c r="I607" s="26"/>
    </row>
    <row r="608" spans="1:9" x14ac:dyDescent="0.25">
      <c r="A608" s="20" t="s">
        <v>1431</v>
      </c>
      <c r="B608" s="19" t="s">
        <v>8221</v>
      </c>
      <c r="C608" s="20">
        <v>5</v>
      </c>
      <c r="F608" s="17" t="s">
        <v>1371</v>
      </c>
      <c r="G608" s="12" t="s">
        <v>8219</v>
      </c>
      <c r="H608" s="12">
        <v>20</v>
      </c>
      <c r="I608" s="26"/>
    </row>
    <row r="609" spans="1:9" x14ac:dyDescent="0.25">
      <c r="A609" s="20" t="s">
        <v>1432</v>
      </c>
      <c r="B609" s="19" t="s">
        <v>8221</v>
      </c>
      <c r="C609" s="20">
        <v>47</v>
      </c>
      <c r="F609" s="17" t="s">
        <v>1372</v>
      </c>
      <c r="G609" s="12" t="s">
        <v>8219</v>
      </c>
      <c r="H609" s="12">
        <v>70</v>
      </c>
      <c r="I609" s="26"/>
    </row>
    <row r="610" spans="1:9" x14ac:dyDescent="0.25">
      <c r="A610" s="20" t="s">
        <v>1433</v>
      </c>
      <c r="B610" s="19" t="s">
        <v>8221</v>
      </c>
      <c r="C610" s="20">
        <v>0</v>
      </c>
      <c r="F610" s="17" t="s">
        <v>1373</v>
      </c>
      <c r="G610" s="12" t="s">
        <v>8219</v>
      </c>
      <c r="H610" s="12">
        <v>16</v>
      </c>
      <c r="I610" s="26"/>
    </row>
    <row r="611" spans="1:9" x14ac:dyDescent="0.25">
      <c r="A611" s="20" t="s">
        <v>1434</v>
      </c>
      <c r="B611" s="19" t="s">
        <v>8221</v>
      </c>
      <c r="C611" s="20">
        <v>10</v>
      </c>
      <c r="F611" s="17" t="s">
        <v>1374</v>
      </c>
      <c r="G611" s="12" t="s">
        <v>8219</v>
      </c>
      <c r="H611" s="12">
        <v>52</v>
      </c>
      <c r="I611" s="26"/>
    </row>
    <row r="612" spans="1:9" x14ac:dyDescent="0.25">
      <c r="A612" s="20" t="s">
        <v>1435</v>
      </c>
      <c r="B612" s="19" t="s">
        <v>8221</v>
      </c>
      <c r="C612" s="20">
        <v>11</v>
      </c>
      <c r="F612" s="17" t="s">
        <v>1375</v>
      </c>
      <c r="G612" s="12" t="s">
        <v>8219</v>
      </c>
      <c r="H612" s="12">
        <v>66</v>
      </c>
      <c r="I612" s="26"/>
    </row>
    <row r="613" spans="1:9" x14ac:dyDescent="0.25">
      <c r="A613" s="20" t="s">
        <v>1436</v>
      </c>
      <c r="B613" s="19" t="s">
        <v>8221</v>
      </c>
      <c r="C613" s="20">
        <v>2</v>
      </c>
      <c r="F613" s="17" t="s">
        <v>1376</v>
      </c>
      <c r="G613" s="12" t="s">
        <v>8219</v>
      </c>
      <c r="H613" s="12">
        <v>109</v>
      </c>
      <c r="I613" s="26"/>
    </row>
    <row r="614" spans="1:9" x14ac:dyDescent="0.25">
      <c r="A614" s="20" t="s">
        <v>1437</v>
      </c>
      <c r="B614" s="19" t="s">
        <v>8221</v>
      </c>
      <c r="C614" s="20">
        <v>2</v>
      </c>
      <c r="F614" s="17" t="s">
        <v>1377</v>
      </c>
      <c r="G614" s="12" t="s">
        <v>8219</v>
      </c>
      <c r="H614" s="12">
        <v>168</v>
      </c>
      <c r="I614" s="26"/>
    </row>
    <row r="615" spans="1:9" x14ac:dyDescent="0.25">
      <c r="A615" s="20" t="s">
        <v>1438</v>
      </c>
      <c r="B615" s="19" t="s">
        <v>8221</v>
      </c>
      <c r="C615" s="20">
        <v>22</v>
      </c>
      <c r="F615" s="17" t="s">
        <v>1378</v>
      </c>
      <c r="G615" s="12" t="s">
        <v>8219</v>
      </c>
      <c r="H615" s="12">
        <v>31</v>
      </c>
      <c r="I615" s="26"/>
    </row>
    <row r="616" spans="1:9" x14ac:dyDescent="0.25">
      <c r="A616" s="20" t="s">
        <v>1439</v>
      </c>
      <c r="B616" s="19" t="s">
        <v>8221</v>
      </c>
      <c r="C616" s="20">
        <v>8</v>
      </c>
      <c r="F616" s="17" t="s">
        <v>1379</v>
      </c>
      <c r="G616" s="12" t="s">
        <v>8219</v>
      </c>
      <c r="H616" s="12">
        <v>133</v>
      </c>
      <c r="I616" s="26"/>
    </row>
    <row r="617" spans="1:9" x14ac:dyDescent="0.25">
      <c r="A617" s="20" t="s">
        <v>1440</v>
      </c>
      <c r="B617" s="19" t="s">
        <v>8221</v>
      </c>
      <c r="C617" s="20">
        <v>6</v>
      </c>
      <c r="F617" s="17" t="s">
        <v>1380</v>
      </c>
      <c r="G617" s="12" t="s">
        <v>8219</v>
      </c>
      <c r="H617" s="12">
        <v>151</v>
      </c>
      <c r="I617" s="26"/>
    </row>
    <row r="618" spans="1:9" x14ac:dyDescent="0.25">
      <c r="A618" s="20" t="s">
        <v>1441</v>
      </c>
      <c r="B618" s="19" t="s">
        <v>8221</v>
      </c>
      <c r="C618" s="20">
        <v>1</v>
      </c>
      <c r="F618" s="17" t="s">
        <v>1381</v>
      </c>
      <c r="G618" s="12" t="s">
        <v>8219</v>
      </c>
      <c r="H618" s="12">
        <v>5</v>
      </c>
      <c r="I618" s="26"/>
    </row>
    <row r="619" spans="1:9" x14ac:dyDescent="0.25">
      <c r="A619" s="20" t="s">
        <v>1442</v>
      </c>
      <c r="B619" s="19" t="s">
        <v>8221</v>
      </c>
      <c r="C619" s="20">
        <v>3</v>
      </c>
      <c r="F619" s="17" t="s">
        <v>1382</v>
      </c>
      <c r="G619" s="12" t="s">
        <v>8219</v>
      </c>
      <c r="H619" s="12">
        <v>73</v>
      </c>
      <c r="I619" s="26"/>
    </row>
    <row r="620" spans="1:9" x14ac:dyDescent="0.25">
      <c r="A620" s="20" t="s">
        <v>1443</v>
      </c>
      <c r="B620" s="19" t="s">
        <v>8221</v>
      </c>
      <c r="C620" s="20">
        <v>0</v>
      </c>
      <c r="F620" s="17" t="s">
        <v>1383</v>
      </c>
      <c r="G620" s="12" t="s">
        <v>8219</v>
      </c>
      <c r="H620" s="12">
        <v>148</v>
      </c>
      <c r="I620" s="26"/>
    </row>
    <row r="621" spans="1:9" x14ac:dyDescent="0.25">
      <c r="A621" s="20" t="s">
        <v>1444</v>
      </c>
      <c r="B621" s="19" t="s">
        <v>8221</v>
      </c>
      <c r="C621" s="20">
        <v>0</v>
      </c>
      <c r="F621" s="17" t="s">
        <v>1384</v>
      </c>
      <c r="G621" s="12" t="s">
        <v>8219</v>
      </c>
      <c r="H621" s="12">
        <v>93</v>
      </c>
      <c r="I621" s="26"/>
    </row>
    <row r="622" spans="1:9" x14ac:dyDescent="0.25">
      <c r="A622" s="20" t="s">
        <v>1445</v>
      </c>
      <c r="B622" s="19" t="s">
        <v>8221</v>
      </c>
      <c r="C622" s="20">
        <v>0</v>
      </c>
      <c r="F622" s="17" t="s">
        <v>1385</v>
      </c>
      <c r="G622" s="12" t="s">
        <v>8219</v>
      </c>
      <c r="H622" s="12">
        <v>63</v>
      </c>
      <c r="I622" s="26"/>
    </row>
    <row r="623" spans="1:9" x14ac:dyDescent="0.25">
      <c r="A623" s="20" t="s">
        <v>1446</v>
      </c>
      <c r="B623" s="19" t="s">
        <v>8221</v>
      </c>
      <c r="C623" s="20">
        <v>0</v>
      </c>
      <c r="F623" s="17" t="s">
        <v>1386</v>
      </c>
      <c r="G623" s="12" t="s">
        <v>8219</v>
      </c>
      <c r="H623" s="12">
        <v>134</v>
      </c>
      <c r="I623" s="26"/>
    </row>
    <row r="624" spans="1:9" x14ac:dyDescent="0.25">
      <c r="A624" s="20" t="s">
        <v>1447</v>
      </c>
      <c r="B624" s="19" t="s">
        <v>8221</v>
      </c>
      <c r="C624" s="20">
        <v>0</v>
      </c>
      <c r="F624" s="17" t="s">
        <v>1387</v>
      </c>
      <c r="G624" s="12" t="s">
        <v>8219</v>
      </c>
      <c r="H624" s="12">
        <v>14</v>
      </c>
      <c r="I624" s="26"/>
    </row>
    <row r="625" spans="1:9" x14ac:dyDescent="0.25">
      <c r="A625" s="20" t="s">
        <v>1448</v>
      </c>
      <c r="B625" s="19" t="s">
        <v>8221</v>
      </c>
      <c r="C625" s="20">
        <v>3</v>
      </c>
      <c r="F625" s="17" t="s">
        <v>1388</v>
      </c>
      <c r="G625" s="12" t="s">
        <v>8219</v>
      </c>
      <c r="H625" s="12">
        <v>78</v>
      </c>
      <c r="I625" s="26"/>
    </row>
    <row r="626" spans="1:9" x14ac:dyDescent="0.25">
      <c r="A626" s="20" t="s">
        <v>1449</v>
      </c>
      <c r="B626" s="19" t="s">
        <v>8221</v>
      </c>
      <c r="C626" s="20">
        <v>0</v>
      </c>
      <c r="F626" s="17" t="s">
        <v>1389</v>
      </c>
      <c r="G626" s="12" t="s">
        <v>8219</v>
      </c>
      <c r="H626" s="12">
        <v>112</v>
      </c>
      <c r="I626" s="26"/>
    </row>
    <row r="627" spans="1:9" x14ac:dyDescent="0.25">
      <c r="A627" s="20" t="s">
        <v>1450</v>
      </c>
      <c r="B627" s="19" t="s">
        <v>8221</v>
      </c>
      <c r="C627" s="20">
        <v>0</v>
      </c>
      <c r="F627" s="17" t="s">
        <v>1390</v>
      </c>
      <c r="G627" s="12" t="s">
        <v>8219</v>
      </c>
      <c r="H627" s="12">
        <v>34</v>
      </c>
      <c r="I627" s="26"/>
    </row>
    <row r="628" spans="1:9" x14ac:dyDescent="0.25">
      <c r="A628" s="20" t="s">
        <v>1451</v>
      </c>
      <c r="B628" s="19" t="s">
        <v>8221</v>
      </c>
      <c r="C628" s="20">
        <v>1</v>
      </c>
      <c r="F628" s="17" t="s">
        <v>1391</v>
      </c>
      <c r="G628" s="12" t="s">
        <v>8219</v>
      </c>
      <c r="H628" s="12">
        <v>19</v>
      </c>
      <c r="I628" s="26"/>
    </row>
    <row r="629" spans="1:9" x14ac:dyDescent="0.25">
      <c r="A629" s="20" t="s">
        <v>1482</v>
      </c>
      <c r="B629" s="19" t="s">
        <v>8221</v>
      </c>
      <c r="C629" s="20">
        <v>6</v>
      </c>
      <c r="F629" s="17" t="s">
        <v>1392</v>
      </c>
      <c r="G629" s="12" t="s">
        <v>8219</v>
      </c>
      <c r="H629" s="12">
        <v>13</v>
      </c>
      <c r="I629" s="26"/>
    </row>
    <row r="630" spans="1:9" x14ac:dyDescent="0.25">
      <c r="A630" s="20" t="s">
        <v>1483</v>
      </c>
      <c r="B630" s="19" t="s">
        <v>8221</v>
      </c>
      <c r="C630" s="20">
        <v>1</v>
      </c>
      <c r="F630" s="17" t="s">
        <v>1393</v>
      </c>
      <c r="G630" s="12" t="s">
        <v>8219</v>
      </c>
      <c r="H630" s="12">
        <v>104</v>
      </c>
      <c r="I630" s="26"/>
    </row>
    <row r="631" spans="1:9" x14ac:dyDescent="0.25">
      <c r="A631" s="20" t="s">
        <v>1484</v>
      </c>
      <c r="B631" s="19" t="s">
        <v>8221</v>
      </c>
      <c r="C631" s="20">
        <v>2</v>
      </c>
      <c r="F631" s="17" t="s">
        <v>1394</v>
      </c>
      <c r="G631" s="12" t="s">
        <v>8219</v>
      </c>
      <c r="H631" s="12">
        <v>52</v>
      </c>
      <c r="I631" s="26"/>
    </row>
    <row r="632" spans="1:9" x14ac:dyDescent="0.25">
      <c r="A632" s="20" t="s">
        <v>1485</v>
      </c>
      <c r="B632" s="19" t="s">
        <v>8221</v>
      </c>
      <c r="C632" s="20">
        <v>0</v>
      </c>
      <c r="F632" s="17" t="s">
        <v>1395</v>
      </c>
      <c r="G632" s="12" t="s">
        <v>8219</v>
      </c>
      <c r="H632" s="12">
        <v>17</v>
      </c>
      <c r="I632" s="26"/>
    </row>
    <row r="633" spans="1:9" x14ac:dyDescent="0.25">
      <c r="A633" s="20" t="s">
        <v>1486</v>
      </c>
      <c r="B633" s="19" t="s">
        <v>8221</v>
      </c>
      <c r="C633" s="20">
        <v>3</v>
      </c>
      <c r="F633" s="17" t="s">
        <v>1396</v>
      </c>
      <c r="G633" s="12" t="s">
        <v>8219</v>
      </c>
      <c r="H633" s="12">
        <v>82</v>
      </c>
      <c r="I633" s="26"/>
    </row>
    <row r="634" spans="1:9" x14ac:dyDescent="0.25">
      <c r="A634" s="20" t="s">
        <v>1487</v>
      </c>
      <c r="B634" s="19" t="s">
        <v>8221</v>
      </c>
      <c r="C634" s="20">
        <v>3</v>
      </c>
      <c r="F634" s="17" t="s">
        <v>1397</v>
      </c>
      <c r="G634" s="12" t="s">
        <v>8219</v>
      </c>
      <c r="H634" s="12">
        <v>73</v>
      </c>
      <c r="I634" s="26"/>
    </row>
    <row r="635" spans="1:9" x14ac:dyDescent="0.25">
      <c r="A635" s="20" t="s">
        <v>1488</v>
      </c>
      <c r="B635" s="19" t="s">
        <v>8221</v>
      </c>
      <c r="C635" s="20">
        <v>0</v>
      </c>
      <c r="F635" s="17" t="s">
        <v>1398</v>
      </c>
      <c r="G635" s="12" t="s">
        <v>8219</v>
      </c>
      <c r="H635" s="12">
        <v>158</v>
      </c>
      <c r="I635" s="26"/>
    </row>
    <row r="636" spans="1:9" x14ac:dyDescent="0.25">
      <c r="A636" s="20" t="s">
        <v>1489</v>
      </c>
      <c r="B636" s="19" t="s">
        <v>8221</v>
      </c>
      <c r="C636" s="20">
        <v>6</v>
      </c>
      <c r="F636" s="17" t="s">
        <v>1399</v>
      </c>
      <c r="G636" s="12" t="s">
        <v>8219</v>
      </c>
      <c r="H636" s="12">
        <v>65</v>
      </c>
      <c r="I636" s="26"/>
    </row>
    <row r="637" spans="1:9" x14ac:dyDescent="0.25">
      <c r="A637" s="20" t="s">
        <v>1490</v>
      </c>
      <c r="B637" s="19" t="s">
        <v>8221</v>
      </c>
      <c r="C637" s="20">
        <v>0</v>
      </c>
      <c r="F637" s="17" t="s">
        <v>1400</v>
      </c>
      <c r="G637" s="12" t="s">
        <v>8219</v>
      </c>
      <c r="H637" s="12">
        <v>184</v>
      </c>
      <c r="I637" s="26"/>
    </row>
    <row r="638" spans="1:9" x14ac:dyDescent="0.25">
      <c r="A638" s="20" t="s">
        <v>1491</v>
      </c>
      <c r="B638" s="19" t="s">
        <v>8221</v>
      </c>
      <c r="C638" s="20">
        <v>19</v>
      </c>
      <c r="F638" s="17" t="s">
        <v>1401</v>
      </c>
      <c r="G638" s="12" t="s">
        <v>8219</v>
      </c>
      <c r="H638" s="12">
        <v>34</v>
      </c>
      <c r="I638" s="26"/>
    </row>
    <row r="639" spans="1:9" x14ac:dyDescent="0.25">
      <c r="A639" s="20" t="s">
        <v>1492</v>
      </c>
      <c r="B639" s="19" t="s">
        <v>8221</v>
      </c>
      <c r="C639" s="20">
        <v>1</v>
      </c>
      <c r="F639" s="17" t="s">
        <v>1402</v>
      </c>
      <c r="G639" s="12" t="s">
        <v>8219</v>
      </c>
      <c r="H639" s="12">
        <v>240</v>
      </c>
      <c r="I639" s="26"/>
    </row>
    <row r="640" spans="1:9" x14ac:dyDescent="0.25">
      <c r="A640" s="20" t="s">
        <v>1493</v>
      </c>
      <c r="B640" s="19" t="s">
        <v>8221</v>
      </c>
      <c r="C640" s="20">
        <v>2</v>
      </c>
      <c r="F640" s="17" t="s">
        <v>1403</v>
      </c>
      <c r="G640" s="12" t="s">
        <v>8219</v>
      </c>
      <c r="H640" s="12">
        <v>113</v>
      </c>
      <c r="I640" s="26"/>
    </row>
    <row r="641" spans="1:9" x14ac:dyDescent="0.25">
      <c r="A641" s="20" t="s">
        <v>1494</v>
      </c>
      <c r="B641" s="19" t="s">
        <v>8221</v>
      </c>
      <c r="C641" s="20">
        <v>0</v>
      </c>
      <c r="F641" s="17" t="s">
        <v>1404</v>
      </c>
      <c r="G641" s="12" t="s">
        <v>8219</v>
      </c>
      <c r="H641" s="12">
        <v>66</v>
      </c>
      <c r="I641" s="26"/>
    </row>
    <row r="642" spans="1:9" x14ac:dyDescent="0.25">
      <c r="A642" s="20" t="s">
        <v>1495</v>
      </c>
      <c r="B642" s="19" t="s">
        <v>8221</v>
      </c>
      <c r="C642" s="20">
        <v>11</v>
      </c>
      <c r="F642" s="17" t="s">
        <v>1462</v>
      </c>
      <c r="G642" s="12" t="s">
        <v>8219</v>
      </c>
      <c r="H642" s="12">
        <v>340</v>
      </c>
      <c r="I642" s="26"/>
    </row>
    <row r="643" spans="1:9" x14ac:dyDescent="0.25">
      <c r="A643" s="20" t="s">
        <v>1496</v>
      </c>
      <c r="B643" s="19" t="s">
        <v>8221</v>
      </c>
      <c r="C643" s="20">
        <v>0</v>
      </c>
      <c r="F643" s="17" t="s">
        <v>1463</v>
      </c>
      <c r="G643" s="12" t="s">
        <v>8219</v>
      </c>
      <c r="H643" s="12">
        <v>150</v>
      </c>
      <c r="I643" s="26"/>
    </row>
    <row r="644" spans="1:9" x14ac:dyDescent="0.25">
      <c r="A644" s="20" t="s">
        <v>1497</v>
      </c>
      <c r="B644" s="19" t="s">
        <v>8221</v>
      </c>
      <c r="C644" s="20">
        <v>0</v>
      </c>
      <c r="F644" s="17" t="s">
        <v>1464</v>
      </c>
      <c r="G644" s="12" t="s">
        <v>8219</v>
      </c>
      <c r="H644" s="12">
        <v>25</v>
      </c>
      <c r="I644" s="26"/>
    </row>
    <row r="645" spans="1:9" x14ac:dyDescent="0.25">
      <c r="A645" s="20" t="s">
        <v>1498</v>
      </c>
      <c r="B645" s="19" t="s">
        <v>8221</v>
      </c>
      <c r="C645" s="20">
        <v>1</v>
      </c>
      <c r="F645" s="17" t="s">
        <v>1465</v>
      </c>
      <c r="G645" s="12" t="s">
        <v>8219</v>
      </c>
      <c r="H645" s="12">
        <v>234</v>
      </c>
      <c r="I645" s="26"/>
    </row>
    <row r="646" spans="1:9" x14ac:dyDescent="0.25">
      <c r="A646" s="20" t="s">
        <v>1499</v>
      </c>
      <c r="B646" s="19" t="s">
        <v>8221</v>
      </c>
      <c r="C646" s="20">
        <v>3</v>
      </c>
      <c r="F646" s="17" t="s">
        <v>1466</v>
      </c>
      <c r="G646" s="12" t="s">
        <v>8219</v>
      </c>
      <c r="H646" s="12">
        <v>2602</v>
      </c>
      <c r="I646" s="26"/>
    </row>
    <row r="647" spans="1:9" x14ac:dyDescent="0.25">
      <c r="A647" s="20" t="s">
        <v>1500</v>
      </c>
      <c r="B647" s="19" t="s">
        <v>8221</v>
      </c>
      <c r="C647" s="20">
        <v>1</v>
      </c>
      <c r="F647" s="17" t="s">
        <v>1467</v>
      </c>
      <c r="G647" s="12" t="s">
        <v>8219</v>
      </c>
      <c r="H647" s="12">
        <v>248</v>
      </c>
      <c r="I647" s="26"/>
    </row>
    <row r="648" spans="1:9" x14ac:dyDescent="0.25">
      <c r="A648" s="20" t="s">
        <v>1501</v>
      </c>
      <c r="B648" s="19" t="s">
        <v>8221</v>
      </c>
      <c r="C648" s="20">
        <v>15</v>
      </c>
      <c r="F648" s="17" t="s">
        <v>1468</v>
      </c>
      <c r="G648" s="12" t="s">
        <v>8219</v>
      </c>
      <c r="H648" s="12">
        <v>600</v>
      </c>
      <c r="I648" s="26"/>
    </row>
    <row r="649" spans="1:9" x14ac:dyDescent="0.25">
      <c r="A649" s="20" t="s">
        <v>1542</v>
      </c>
      <c r="B649" s="19" t="s">
        <v>8221</v>
      </c>
      <c r="C649" s="20">
        <v>2</v>
      </c>
      <c r="F649" s="17" t="s">
        <v>1469</v>
      </c>
      <c r="G649" s="12" t="s">
        <v>8219</v>
      </c>
      <c r="H649" s="12">
        <v>293</v>
      </c>
      <c r="I649" s="26"/>
    </row>
    <row r="650" spans="1:9" x14ac:dyDescent="0.25">
      <c r="A650" s="20" t="s">
        <v>1543</v>
      </c>
      <c r="B650" s="19" t="s">
        <v>8221</v>
      </c>
      <c r="C650" s="20">
        <v>1</v>
      </c>
      <c r="F650" s="17" t="s">
        <v>1470</v>
      </c>
      <c r="G650" s="12" t="s">
        <v>8219</v>
      </c>
      <c r="H650" s="12">
        <v>321</v>
      </c>
      <c r="I650" s="26"/>
    </row>
    <row r="651" spans="1:9" x14ac:dyDescent="0.25">
      <c r="A651" s="20" t="s">
        <v>1544</v>
      </c>
      <c r="B651" s="19" t="s">
        <v>8221</v>
      </c>
      <c r="C651" s="20">
        <v>1</v>
      </c>
      <c r="F651" s="17" t="s">
        <v>1471</v>
      </c>
      <c r="G651" s="12" t="s">
        <v>8219</v>
      </c>
      <c r="H651" s="12">
        <v>81</v>
      </c>
      <c r="I651" s="26"/>
    </row>
    <row r="652" spans="1:9" x14ac:dyDescent="0.25">
      <c r="A652" s="20" t="s">
        <v>1545</v>
      </c>
      <c r="B652" s="19" t="s">
        <v>8221</v>
      </c>
      <c r="C652" s="20">
        <v>0</v>
      </c>
      <c r="F652" s="17" t="s">
        <v>1472</v>
      </c>
      <c r="G652" s="12" t="s">
        <v>8219</v>
      </c>
      <c r="H652" s="12">
        <v>343</v>
      </c>
      <c r="I652" s="26"/>
    </row>
    <row r="653" spans="1:9" x14ac:dyDescent="0.25">
      <c r="A653" s="20" t="s">
        <v>1546</v>
      </c>
      <c r="B653" s="19" t="s">
        <v>8221</v>
      </c>
      <c r="C653" s="20">
        <v>1</v>
      </c>
      <c r="F653" s="17" t="s">
        <v>1473</v>
      </c>
      <c r="G653" s="12" t="s">
        <v>8219</v>
      </c>
      <c r="H653" s="12">
        <v>336</v>
      </c>
      <c r="I653" s="26"/>
    </row>
    <row r="654" spans="1:9" x14ac:dyDescent="0.25">
      <c r="A654" s="20" t="s">
        <v>1547</v>
      </c>
      <c r="B654" s="19" t="s">
        <v>8221</v>
      </c>
      <c r="C654" s="20">
        <v>11</v>
      </c>
      <c r="F654" s="17" t="s">
        <v>1474</v>
      </c>
      <c r="G654" s="12" t="s">
        <v>8219</v>
      </c>
      <c r="H654" s="12">
        <v>47</v>
      </c>
      <c r="I654" s="26"/>
    </row>
    <row r="655" spans="1:9" x14ac:dyDescent="0.25">
      <c r="A655" s="20" t="s">
        <v>1548</v>
      </c>
      <c r="B655" s="19" t="s">
        <v>8221</v>
      </c>
      <c r="C655" s="20">
        <v>0</v>
      </c>
      <c r="F655" s="17" t="s">
        <v>1475</v>
      </c>
      <c r="G655" s="12" t="s">
        <v>8219</v>
      </c>
      <c r="H655" s="12">
        <v>76</v>
      </c>
      <c r="I655" s="26"/>
    </row>
    <row r="656" spans="1:9" x14ac:dyDescent="0.25">
      <c r="A656" s="20" t="s">
        <v>1549</v>
      </c>
      <c r="B656" s="19" t="s">
        <v>8221</v>
      </c>
      <c r="C656" s="20">
        <v>1</v>
      </c>
      <c r="F656" s="17" t="s">
        <v>1476</v>
      </c>
      <c r="G656" s="12" t="s">
        <v>8219</v>
      </c>
      <c r="H656" s="12">
        <v>441</v>
      </c>
      <c r="I656" s="26"/>
    </row>
    <row r="657" spans="1:9" x14ac:dyDescent="0.25">
      <c r="A657" s="20" t="s">
        <v>1550</v>
      </c>
      <c r="B657" s="19" t="s">
        <v>8221</v>
      </c>
      <c r="C657" s="20">
        <v>6</v>
      </c>
      <c r="F657" s="17" t="s">
        <v>1477</v>
      </c>
      <c r="G657" s="12" t="s">
        <v>8219</v>
      </c>
      <c r="H657" s="12">
        <v>916</v>
      </c>
      <c r="I657" s="26"/>
    </row>
    <row r="658" spans="1:9" x14ac:dyDescent="0.25">
      <c r="A658" s="20" t="s">
        <v>1551</v>
      </c>
      <c r="B658" s="19" t="s">
        <v>8221</v>
      </c>
      <c r="C658" s="20">
        <v>7</v>
      </c>
      <c r="F658" s="17" t="s">
        <v>1478</v>
      </c>
      <c r="G658" s="12" t="s">
        <v>8219</v>
      </c>
      <c r="H658" s="12">
        <v>369</v>
      </c>
      <c r="I658" s="26"/>
    </row>
    <row r="659" spans="1:9" x14ac:dyDescent="0.25">
      <c r="A659" s="20" t="s">
        <v>1552</v>
      </c>
      <c r="B659" s="19" t="s">
        <v>8221</v>
      </c>
      <c r="C659" s="20">
        <v>0</v>
      </c>
      <c r="F659" s="17" t="s">
        <v>1479</v>
      </c>
      <c r="G659" s="12" t="s">
        <v>8219</v>
      </c>
      <c r="H659" s="12">
        <v>20242</v>
      </c>
      <c r="I659" s="26"/>
    </row>
    <row r="660" spans="1:9" x14ac:dyDescent="0.25">
      <c r="A660" s="20" t="s">
        <v>1553</v>
      </c>
      <c r="B660" s="19" t="s">
        <v>8221</v>
      </c>
      <c r="C660" s="20">
        <v>16</v>
      </c>
      <c r="F660" s="17" t="s">
        <v>1480</v>
      </c>
      <c r="G660" s="12" t="s">
        <v>8219</v>
      </c>
      <c r="H660" s="12">
        <v>71</v>
      </c>
      <c r="I660" s="26"/>
    </row>
    <row r="661" spans="1:9" x14ac:dyDescent="0.25">
      <c r="A661" s="20" t="s">
        <v>1554</v>
      </c>
      <c r="B661" s="19" t="s">
        <v>8221</v>
      </c>
      <c r="C661" s="20">
        <v>0</v>
      </c>
      <c r="F661" s="17" t="s">
        <v>1481</v>
      </c>
      <c r="G661" s="12" t="s">
        <v>8219</v>
      </c>
      <c r="H661" s="12">
        <v>635</v>
      </c>
      <c r="I661" s="26"/>
    </row>
    <row r="662" spans="1:9" x14ac:dyDescent="0.25">
      <c r="A662" s="20" t="s">
        <v>1555</v>
      </c>
      <c r="B662" s="19" t="s">
        <v>8221</v>
      </c>
      <c r="C662" s="20">
        <v>0</v>
      </c>
      <c r="F662" s="17" t="s">
        <v>1502</v>
      </c>
      <c r="G662" s="12" t="s">
        <v>8219</v>
      </c>
      <c r="H662" s="12">
        <v>885</v>
      </c>
      <c r="I662" s="26"/>
    </row>
    <row r="663" spans="1:9" x14ac:dyDescent="0.25">
      <c r="A663" s="20" t="s">
        <v>1556</v>
      </c>
      <c r="B663" s="19" t="s">
        <v>8221</v>
      </c>
      <c r="C663" s="20">
        <v>0</v>
      </c>
      <c r="F663" s="17" t="s">
        <v>1503</v>
      </c>
      <c r="G663" s="12" t="s">
        <v>8219</v>
      </c>
      <c r="H663" s="12">
        <v>329</v>
      </c>
      <c r="I663" s="26"/>
    </row>
    <row r="664" spans="1:9" x14ac:dyDescent="0.25">
      <c r="A664" s="20" t="s">
        <v>1557</v>
      </c>
      <c r="B664" s="19" t="s">
        <v>8221</v>
      </c>
      <c r="C664" s="20">
        <v>12</v>
      </c>
      <c r="F664" s="17" t="s">
        <v>1504</v>
      </c>
      <c r="G664" s="12" t="s">
        <v>8219</v>
      </c>
      <c r="H664" s="12">
        <v>71</v>
      </c>
      <c r="I664" s="26"/>
    </row>
    <row r="665" spans="1:9" x14ac:dyDescent="0.25">
      <c r="A665" s="20" t="s">
        <v>1558</v>
      </c>
      <c r="B665" s="19" t="s">
        <v>8221</v>
      </c>
      <c r="C665" s="20">
        <v>1</v>
      </c>
      <c r="F665" s="17" t="s">
        <v>1505</v>
      </c>
      <c r="G665" s="12" t="s">
        <v>8219</v>
      </c>
      <c r="H665" s="12">
        <v>269</v>
      </c>
      <c r="I665" s="26"/>
    </row>
    <row r="666" spans="1:9" x14ac:dyDescent="0.25">
      <c r="A666" s="20" t="s">
        <v>1559</v>
      </c>
      <c r="B666" s="19" t="s">
        <v>8221</v>
      </c>
      <c r="C666" s="20">
        <v>3</v>
      </c>
      <c r="F666" s="17" t="s">
        <v>1506</v>
      </c>
      <c r="G666" s="12" t="s">
        <v>8219</v>
      </c>
      <c r="H666" s="12">
        <v>345</v>
      </c>
      <c r="I666" s="26"/>
    </row>
    <row r="667" spans="1:9" x14ac:dyDescent="0.25">
      <c r="A667" s="20" t="s">
        <v>1560</v>
      </c>
      <c r="B667" s="19" t="s">
        <v>8221</v>
      </c>
      <c r="C667" s="20">
        <v>1</v>
      </c>
      <c r="F667" s="17" t="s">
        <v>1507</v>
      </c>
      <c r="G667" s="12" t="s">
        <v>8219</v>
      </c>
      <c r="H667" s="12">
        <v>43</v>
      </c>
      <c r="I667" s="26"/>
    </row>
    <row r="668" spans="1:9" x14ac:dyDescent="0.25">
      <c r="A668" s="20" t="s">
        <v>1561</v>
      </c>
      <c r="B668" s="19" t="s">
        <v>8221</v>
      </c>
      <c r="C668" s="20">
        <v>4</v>
      </c>
      <c r="F668" s="17" t="s">
        <v>1508</v>
      </c>
      <c r="G668" s="12" t="s">
        <v>8219</v>
      </c>
      <c r="H668" s="12">
        <v>33</v>
      </c>
      <c r="I668" s="26"/>
    </row>
    <row r="669" spans="1:9" x14ac:dyDescent="0.25">
      <c r="A669" s="20" t="s">
        <v>1582</v>
      </c>
      <c r="B669" s="19" t="s">
        <v>8221</v>
      </c>
      <c r="C669" s="20">
        <v>1</v>
      </c>
      <c r="F669" s="17" t="s">
        <v>1509</v>
      </c>
      <c r="G669" s="12" t="s">
        <v>8219</v>
      </c>
      <c r="H669" s="12">
        <v>211</v>
      </c>
      <c r="I669" s="26"/>
    </row>
    <row r="670" spans="1:9" x14ac:dyDescent="0.25">
      <c r="A670" s="20" t="s">
        <v>1583</v>
      </c>
      <c r="B670" s="19" t="s">
        <v>8221</v>
      </c>
      <c r="C670" s="20">
        <v>3</v>
      </c>
      <c r="F670" s="17" t="s">
        <v>1510</v>
      </c>
      <c r="G670" s="12" t="s">
        <v>8219</v>
      </c>
      <c r="H670" s="12">
        <v>196</v>
      </c>
      <c r="I670" s="26"/>
    </row>
    <row r="671" spans="1:9" x14ac:dyDescent="0.25">
      <c r="A671" s="20" t="s">
        <v>1584</v>
      </c>
      <c r="B671" s="19" t="s">
        <v>8221</v>
      </c>
      <c r="C671" s="20">
        <v>1</v>
      </c>
      <c r="F671" s="17" t="s">
        <v>1511</v>
      </c>
      <c r="G671" s="12" t="s">
        <v>8219</v>
      </c>
      <c r="H671" s="12">
        <v>405</v>
      </c>
      <c r="I671" s="26"/>
    </row>
    <row r="672" spans="1:9" x14ac:dyDescent="0.25">
      <c r="A672" s="20" t="s">
        <v>1585</v>
      </c>
      <c r="B672" s="19" t="s">
        <v>8221</v>
      </c>
      <c r="C672" s="20">
        <v>0</v>
      </c>
      <c r="F672" s="17" t="s">
        <v>1512</v>
      </c>
      <c r="G672" s="12" t="s">
        <v>8219</v>
      </c>
      <c r="H672" s="12">
        <v>206</v>
      </c>
      <c r="I672" s="26"/>
    </row>
    <row r="673" spans="1:9" x14ac:dyDescent="0.25">
      <c r="A673" s="20" t="s">
        <v>1586</v>
      </c>
      <c r="B673" s="19" t="s">
        <v>8221</v>
      </c>
      <c r="C673" s="20">
        <v>12</v>
      </c>
      <c r="F673" s="17" t="s">
        <v>1513</v>
      </c>
      <c r="G673" s="12" t="s">
        <v>8219</v>
      </c>
      <c r="H673" s="12">
        <v>335</v>
      </c>
      <c r="I673" s="26"/>
    </row>
    <row r="674" spans="1:9" x14ac:dyDescent="0.25">
      <c r="A674" s="20" t="s">
        <v>1587</v>
      </c>
      <c r="B674" s="19" t="s">
        <v>8221</v>
      </c>
      <c r="C674" s="20">
        <v>0</v>
      </c>
      <c r="F674" s="17" t="s">
        <v>1514</v>
      </c>
      <c r="G674" s="12" t="s">
        <v>8219</v>
      </c>
      <c r="H674" s="12">
        <v>215</v>
      </c>
      <c r="I674" s="26"/>
    </row>
    <row r="675" spans="1:9" x14ac:dyDescent="0.25">
      <c r="A675" s="20" t="s">
        <v>1588</v>
      </c>
      <c r="B675" s="19" t="s">
        <v>8221</v>
      </c>
      <c r="C675" s="20">
        <v>1</v>
      </c>
      <c r="F675" s="17" t="s">
        <v>1515</v>
      </c>
      <c r="G675" s="12" t="s">
        <v>8219</v>
      </c>
      <c r="H675" s="12">
        <v>176</v>
      </c>
      <c r="I675" s="26"/>
    </row>
    <row r="676" spans="1:9" x14ac:dyDescent="0.25">
      <c r="A676" s="20" t="s">
        <v>1589</v>
      </c>
      <c r="B676" s="19" t="s">
        <v>8221</v>
      </c>
      <c r="C676" s="20">
        <v>0</v>
      </c>
      <c r="F676" s="17" t="s">
        <v>1516</v>
      </c>
      <c r="G676" s="12" t="s">
        <v>8219</v>
      </c>
      <c r="H676" s="12">
        <v>555</v>
      </c>
      <c r="I676" s="26"/>
    </row>
    <row r="677" spans="1:9" x14ac:dyDescent="0.25">
      <c r="A677" s="20" t="s">
        <v>1590</v>
      </c>
      <c r="B677" s="19" t="s">
        <v>8221</v>
      </c>
      <c r="C677" s="20">
        <v>0</v>
      </c>
      <c r="F677" s="17" t="s">
        <v>1517</v>
      </c>
      <c r="G677" s="12" t="s">
        <v>8219</v>
      </c>
      <c r="H677" s="12">
        <v>116</v>
      </c>
      <c r="I677" s="26"/>
    </row>
    <row r="678" spans="1:9" x14ac:dyDescent="0.25">
      <c r="A678" s="20" t="s">
        <v>1591</v>
      </c>
      <c r="B678" s="19" t="s">
        <v>8221</v>
      </c>
      <c r="C678" s="20">
        <v>2</v>
      </c>
      <c r="F678" s="17" t="s">
        <v>1518</v>
      </c>
      <c r="G678" s="12" t="s">
        <v>8219</v>
      </c>
      <c r="H678" s="12">
        <v>615</v>
      </c>
      <c r="I678" s="26"/>
    </row>
    <row r="679" spans="1:9" x14ac:dyDescent="0.25">
      <c r="A679" s="20" t="s">
        <v>1592</v>
      </c>
      <c r="B679" s="19" t="s">
        <v>8221</v>
      </c>
      <c r="C679" s="20">
        <v>92</v>
      </c>
      <c r="F679" s="17" t="s">
        <v>1519</v>
      </c>
      <c r="G679" s="12" t="s">
        <v>8219</v>
      </c>
      <c r="H679" s="12">
        <v>236</v>
      </c>
      <c r="I679" s="26"/>
    </row>
    <row r="680" spans="1:9" x14ac:dyDescent="0.25">
      <c r="A680" s="20" t="s">
        <v>1593</v>
      </c>
      <c r="B680" s="19" t="s">
        <v>8221</v>
      </c>
      <c r="C680" s="20">
        <v>0</v>
      </c>
      <c r="F680" s="17" t="s">
        <v>1520</v>
      </c>
      <c r="G680" s="12" t="s">
        <v>8219</v>
      </c>
      <c r="H680" s="12">
        <v>145</v>
      </c>
      <c r="I680" s="26"/>
    </row>
    <row r="681" spans="1:9" x14ac:dyDescent="0.25">
      <c r="A681" s="20" t="s">
        <v>1594</v>
      </c>
      <c r="B681" s="19" t="s">
        <v>8221</v>
      </c>
      <c r="C681" s="20">
        <v>3</v>
      </c>
      <c r="F681" s="17" t="s">
        <v>1521</v>
      </c>
      <c r="G681" s="12" t="s">
        <v>8219</v>
      </c>
      <c r="H681" s="12">
        <v>167</v>
      </c>
      <c r="I681" s="26"/>
    </row>
    <row r="682" spans="1:9" x14ac:dyDescent="0.25">
      <c r="A682" s="20" t="s">
        <v>1595</v>
      </c>
      <c r="B682" s="19" t="s">
        <v>8221</v>
      </c>
      <c r="C682" s="20">
        <v>10</v>
      </c>
      <c r="F682" s="17" t="s">
        <v>1522</v>
      </c>
      <c r="G682" s="12" t="s">
        <v>8219</v>
      </c>
      <c r="H682" s="12">
        <v>235</v>
      </c>
      <c r="I682" s="26"/>
    </row>
    <row r="683" spans="1:9" x14ac:dyDescent="0.25">
      <c r="A683" s="20" t="s">
        <v>1596</v>
      </c>
      <c r="B683" s="19" t="s">
        <v>8221</v>
      </c>
      <c r="C683" s="20">
        <v>7</v>
      </c>
      <c r="F683" s="17" t="s">
        <v>1523</v>
      </c>
      <c r="G683" s="12" t="s">
        <v>8219</v>
      </c>
      <c r="H683" s="12">
        <v>452</v>
      </c>
      <c r="I683" s="26"/>
    </row>
    <row r="684" spans="1:9" x14ac:dyDescent="0.25">
      <c r="A684" s="20" t="s">
        <v>1597</v>
      </c>
      <c r="B684" s="19" t="s">
        <v>8221</v>
      </c>
      <c r="C684" s="20">
        <v>3</v>
      </c>
      <c r="F684" s="17" t="s">
        <v>1524</v>
      </c>
      <c r="G684" s="12" t="s">
        <v>8219</v>
      </c>
      <c r="H684" s="12">
        <v>241</v>
      </c>
      <c r="I684" s="26"/>
    </row>
    <row r="685" spans="1:9" x14ac:dyDescent="0.25">
      <c r="A685" s="20" t="s">
        <v>1598</v>
      </c>
      <c r="B685" s="19" t="s">
        <v>8221</v>
      </c>
      <c r="C685" s="20">
        <v>0</v>
      </c>
      <c r="F685" s="17" t="s">
        <v>1525</v>
      </c>
      <c r="G685" s="12" t="s">
        <v>8219</v>
      </c>
      <c r="H685" s="12">
        <v>28</v>
      </c>
      <c r="I685" s="26"/>
    </row>
    <row r="686" spans="1:9" x14ac:dyDescent="0.25">
      <c r="A686" s="20" t="s">
        <v>1599</v>
      </c>
      <c r="B686" s="19" t="s">
        <v>8221</v>
      </c>
      <c r="C686" s="20">
        <v>1</v>
      </c>
      <c r="F686" s="17" t="s">
        <v>1526</v>
      </c>
      <c r="G686" s="12" t="s">
        <v>8219</v>
      </c>
      <c r="H686" s="12">
        <v>140</v>
      </c>
      <c r="I686" s="26"/>
    </row>
    <row r="687" spans="1:9" x14ac:dyDescent="0.25">
      <c r="A687" s="20" t="s">
        <v>1600</v>
      </c>
      <c r="B687" s="19" t="s">
        <v>8221</v>
      </c>
      <c r="C687" s="20">
        <v>0</v>
      </c>
      <c r="F687" s="17" t="s">
        <v>1527</v>
      </c>
      <c r="G687" s="12" t="s">
        <v>8219</v>
      </c>
      <c r="H687" s="12">
        <v>280</v>
      </c>
      <c r="I687" s="26"/>
    </row>
    <row r="688" spans="1:9" x14ac:dyDescent="0.25">
      <c r="A688" s="20" t="s">
        <v>1601</v>
      </c>
      <c r="B688" s="19" t="s">
        <v>8221</v>
      </c>
      <c r="C688" s="20">
        <v>9</v>
      </c>
      <c r="F688" s="17" t="s">
        <v>1528</v>
      </c>
      <c r="G688" s="12" t="s">
        <v>8219</v>
      </c>
      <c r="H688" s="12">
        <v>70</v>
      </c>
      <c r="I688" s="26"/>
    </row>
    <row r="689" spans="1:9" x14ac:dyDescent="0.25">
      <c r="A689" s="20" t="s">
        <v>1702</v>
      </c>
      <c r="B689" s="19" t="s">
        <v>8221</v>
      </c>
      <c r="C689" s="20">
        <v>2</v>
      </c>
      <c r="F689" s="17" t="s">
        <v>1529</v>
      </c>
      <c r="G689" s="12" t="s">
        <v>8219</v>
      </c>
      <c r="H689" s="12">
        <v>160</v>
      </c>
      <c r="I689" s="26"/>
    </row>
    <row r="690" spans="1:9" x14ac:dyDescent="0.25">
      <c r="A690" s="20" t="s">
        <v>1703</v>
      </c>
      <c r="B690" s="19" t="s">
        <v>8221</v>
      </c>
      <c r="C690" s="20">
        <v>1</v>
      </c>
      <c r="F690" s="17" t="s">
        <v>1530</v>
      </c>
      <c r="G690" s="12" t="s">
        <v>8219</v>
      </c>
      <c r="H690" s="12">
        <v>141</v>
      </c>
      <c r="I690" s="26"/>
    </row>
    <row r="691" spans="1:9" x14ac:dyDescent="0.25">
      <c r="A691" s="20" t="s">
        <v>1704</v>
      </c>
      <c r="B691" s="19" t="s">
        <v>8221</v>
      </c>
      <c r="C691" s="20">
        <v>2</v>
      </c>
      <c r="F691" s="17" t="s">
        <v>1531</v>
      </c>
      <c r="G691" s="12" t="s">
        <v>8219</v>
      </c>
      <c r="H691" s="12">
        <v>874</v>
      </c>
      <c r="I691" s="26"/>
    </row>
    <row r="692" spans="1:9" x14ac:dyDescent="0.25">
      <c r="A692" s="20" t="s">
        <v>1705</v>
      </c>
      <c r="B692" s="19" t="s">
        <v>8221</v>
      </c>
      <c r="C692" s="20">
        <v>11</v>
      </c>
      <c r="F692" s="17" t="s">
        <v>1532</v>
      </c>
      <c r="G692" s="12" t="s">
        <v>8219</v>
      </c>
      <c r="H692" s="12">
        <v>73</v>
      </c>
      <c r="I692" s="26"/>
    </row>
    <row r="693" spans="1:9" x14ac:dyDescent="0.25">
      <c r="A693" s="20" t="s">
        <v>1706</v>
      </c>
      <c r="B693" s="19" t="s">
        <v>8221</v>
      </c>
      <c r="C693" s="20">
        <v>0</v>
      </c>
      <c r="F693" s="17" t="s">
        <v>1533</v>
      </c>
      <c r="G693" s="12" t="s">
        <v>8219</v>
      </c>
      <c r="H693" s="12">
        <v>294</v>
      </c>
      <c r="I693" s="26"/>
    </row>
    <row r="694" spans="1:9" x14ac:dyDescent="0.25">
      <c r="A694" s="20" t="s">
        <v>1707</v>
      </c>
      <c r="B694" s="19" t="s">
        <v>8221</v>
      </c>
      <c r="C694" s="20">
        <v>0</v>
      </c>
      <c r="F694" s="17" t="s">
        <v>1534</v>
      </c>
      <c r="G694" s="12" t="s">
        <v>8219</v>
      </c>
      <c r="H694" s="12">
        <v>740</v>
      </c>
      <c r="I694" s="26"/>
    </row>
    <row r="695" spans="1:9" x14ac:dyDescent="0.25">
      <c r="A695" s="20" t="s">
        <v>1708</v>
      </c>
      <c r="B695" s="19" t="s">
        <v>8221</v>
      </c>
      <c r="C695" s="20">
        <v>9</v>
      </c>
      <c r="F695" s="17" t="s">
        <v>1535</v>
      </c>
      <c r="G695" s="12" t="s">
        <v>8219</v>
      </c>
      <c r="H695" s="12">
        <v>369</v>
      </c>
      <c r="I695" s="26"/>
    </row>
    <row r="696" spans="1:9" x14ac:dyDescent="0.25">
      <c r="A696" s="20" t="s">
        <v>1709</v>
      </c>
      <c r="B696" s="19" t="s">
        <v>8221</v>
      </c>
      <c r="C696" s="20">
        <v>0</v>
      </c>
      <c r="F696" s="17" t="s">
        <v>1536</v>
      </c>
      <c r="G696" s="12" t="s">
        <v>8219</v>
      </c>
      <c r="H696" s="12">
        <v>110</v>
      </c>
      <c r="I696" s="26"/>
    </row>
    <row r="697" spans="1:9" x14ac:dyDescent="0.25">
      <c r="A697" s="20" t="s">
        <v>1710</v>
      </c>
      <c r="B697" s="19" t="s">
        <v>8221</v>
      </c>
      <c r="C697" s="20">
        <v>4</v>
      </c>
      <c r="F697" s="17" t="s">
        <v>1537</v>
      </c>
      <c r="G697" s="12" t="s">
        <v>8219</v>
      </c>
      <c r="H697" s="12">
        <v>455</v>
      </c>
      <c r="I697" s="26"/>
    </row>
    <row r="698" spans="1:9" x14ac:dyDescent="0.25">
      <c r="A698" s="20" t="s">
        <v>1711</v>
      </c>
      <c r="B698" s="19" t="s">
        <v>8221</v>
      </c>
      <c r="C698" s="20">
        <v>1</v>
      </c>
      <c r="F698" s="17" t="s">
        <v>1538</v>
      </c>
      <c r="G698" s="12" t="s">
        <v>8219</v>
      </c>
      <c r="H698" s="12">
        <v>224</v>
      </c>
      <c r="I698" s="26"/>
    </row>
    <row r="699" spans="1:9" x14ac:dyDescent="0.25">
      <c r="A699" s="20" t="s">
        <v>1712</v>
      </c>
      <c r="B699" s="19" t="s">
        <v>8221</v>
      </c>
      <c r="C699" s="20">
        <v>2</v>
      </c>
      <c r="F699" s="17" t="s">
        <v>1539</v>
      </c>
      <c r="G699" s="12" t="s">
        <v>8219</v>
      </c>
      <c r="H699" s="12">
        <v>46</v>
      </c>
      <c r="I699" s="26"/>
    </row>
    <row r="700" spans="1:9" x14ac:dyDescent="0.25">
      <c r="A700" s="20" t="s">
        <v>1713</v>
      </c>
      <c r="B700" s="19" t="s">
        <v>8221</v>
      </c>
      <c r="C700" s="20">
        <v>0</v>
      </c>
      <c r="F700" s="17" t="s">
        <v>1540</v>
      </c>
      <c r="G700" s="12" t="s">
        <v>8219</v>
      </c>
      <c r="H700" s="12">
        <v>284</v>
      </c>
      <c r="I700" s="26"/>
    </row>
    <row r="701" spans="1:9" x14ac:dyDescent="0.25">
      <c r="A701" s="20" t="s">
        <v>1714</v>
      </c>
      <c r="B701" s="19" t="s">
        <v>8221</v>
      </c>
      <c r="C701" s="20">
        <v>1</v>
      </c>
      <c r="F701" s="17" t="s">
        <v>1541</v>
      </c>
      <c r="G701" s="12" t="s">
        <v>8219</v>
      </c>
      <c r="H701" s="12">
        <v>98</v>
      </c>
      <c r="I701" s="26"/>
    </row>
    <row r="702" spans="1:9" x14ac:dyDescent="0.25">
      <c r="A702" s="20" t="s">
        <v>1715</v>
      </c>
      <c r="B702" s="19" t="s">
        <v>8221</v>
      </c>
      <c r="C702" s="20">
        <v>17</v>
      </c>
      <c r="F702" s="17" t="s">
        <v>1602</v>
      </c>
      <c r="G702" s="12" t="s">
        <v>8219</v>
      </c>
      <c r="H702" s="12">
        <v>56</v>
      </c>
      <c r="I702" s="26"/>
    </row>
    <row r="703" spans="1:9" x14ac:dyDescent="0.25">
      <c r="A703" s="20" t="s">
        <v>1716</v>
      </c>
      <c r="B703" s="19" t="s">
        <v>8221</v>
      </c>
      <c r="C703" s="20">
        <v>2</v>
      </c>
      <c r="F703" s="17" t="s">
        <v>1603</v>
      </c>
      <c r="G703" s="12" t="s">
        <v>8219</v>
      </c>
      <c r="H703" s="12">
        <v>32</v>
      </c>
      <c r="I703" s="26"/>
    </row>
    <row r="704" spans="1:9" x14ac:dyDescent="0.25">
      <c r="A704" s="20" t="s">
        <v>1717</v>
      </c>
      <c r="B704" s="19" t="s">
        <v>8221</v>
      </c>
      <c r="C704" s="20">
        <v>3</v>
      </c>
      <c r="F704" s="17" t="s">
        <v>1604</v>
      </c>
      <c r="G704" s="12" t="s">
        <v>8219</v>
      </c>
      <c r="H704" s="12">
        <v>30</v>
      </c>
      <c r="I704" s="26"/>
    </row>
    <row r="705" spans="1:9" x14ac:dyDescent="0.25">
      <c r="A705" s="20" t="s">
        <v>1718</v>
      </c>
      <c r="B705" s="19" t="s">
        <v>8221</v>
      </c>
      <c r="C705" s="20">
        <v>41</v>
      </c>
      <c r="F705" s="17" t="s">
        <v>1605</v>
      </c>
      <c r="G705" s="12" t="s">
        <v>8219</v>
      </c>
      <c r="H705" s="12">
        <v>70</v>
      </c>
      <c r="I705" s="26"/>
    </row>
    <row r="706" spans="1:9" x14ac:dyDescent="0.25">
      <c r="A706" s="20" t="s">
        <v>1719</v>
      </c>
      <c r="B706" s="19" t="s">
        <v>8221</v>
      </c>
      <c r="C706" s="20">
        <v>2</v>
      </c>
      <c r="F706" s="17" t="s">
        <v>1606</v>
      </c>
      <c r="G706" s="12" t="s">
        <v>8219</v>
      </c>
      <c r="H706" s="12">
        <v>44</v>
      </c>
      <c r="I706" s="26"/>
    </row>
    <row r="707" spans="1:9" x14ac:dyDescent="0.25">
      <c r="A707" s="20" t="s">
        <v>1720</v>
      </c>
      <c r="B707" s="19" t="s">
        <v>8221</v>
      </c>
      <c r="C707" s="20">
        <v>3</v>
      </c>
      <c r="F707" s="17" t="s">
        <v>1607</v>
      </c>
      <c r="G707" s="12" t="s">
        <v>8219</v>
      </c>
      <c r="H707" s="12">
        <v>92</v>
      </c>
      <c r="I707" s="26"/>
    </row>
    <row r="708" spans="1:9" x14ac:dyDescent="0.25">
      <c r="A708" s="20" t="s">
        <v>1721</v>
      </c>
      <c r="B708" s="19" t="s">
        <v>8221</v>
      </c>
      <c r="C708" s="20">
        <v>8</v>
      </c>
      <c r="F708" s="17" t="s">
        <v>1608</v>
      </c>
      <c r="G708" s="12" t="s">
        <v>8219</v>
      </c>
      <c r="H708" s="12">
        <v>205</v>
      </c>
      <c r="I708" s="26"/>
    </row>
    <row r="709" spans="1:9" x14ac:dyDescent="0.25">
      <c r="A709" s="20" t="s">
        <v>1722</v>
      </c>
      <c r="B709" s="19" t="s">
        <v>8221</v>
      </c>
      <c r="C709" s="20">
        <v>0</v>
      </c>
      <c r="F709" s="17" t="s">
        <v>1609</v>
      </c>
      <c r="G709" s="12" t="s">
        <v>8219</v>
      </c>
      <c r="H709" s="12">
        <v>23</v>
      </c>
      <c r="I709" s="26"/>
    </row>
    <row r="710" spans="1:9" x14ac:dyDescent="0.25">
      <c r="A710" s="20" t="s">
        <v>1723</v>
      </c>
      <c r="B710" s="19" t="s">
        <v>8221</v>
      </c>
      <c r="C710" s="20">
        <v>1</v>
      </c>
      <c r="F710" s="17" t="s">
        <v>1610</v>
      </c>
      <c r="G710" s="12" t="s">
        <v>8219</v>
      </c>
      <c r="H710" s="12">
        <v>4</v>
      </c>
      <c r="I710" s="26"/>
    </row>
    <row r="711" spans="1:9" x14ac:dyDescent="0.25">
      <c r="A711" s="20" t="s">
        <v>1724</v>
      </c>
      <c r="B711" s="19" t="s">
        <v>8221</v>
      </c>
      <c r="C711" s="20">
        <v>3</v>
      </c>
      <c r="F711" s="17" t="s">
        <v>1611</v>
      </c>
      <c r="G711" s="12" t="s">
        <v>8219</v>
      </c>
      <c r="H711" s="12">
        <v>112</v>
      </c>
      <c r="I711" s="26"/>
    </row>
    <row r="712" spans="1:9" x14ac:dyDescent="0.25">
      <c r="A712" s="20" t="s">
        <v>1725</v>
      </c>
      <c r="B712" s="19" t="s">
        <v>8221</v>
      </c>
      <c r="C712" s="20">
        <v>4</v>
      </c>
      <c r="F712" s="17" t="s">
        <v>1612</v>
      </c>
      <c r="G712" s="12" t="s">
        <v>8219</v>
      </c>
      <c r="H712" s="12">
        <v>27</v>
      </c>
      <c r="I712" s="26"/>
    </row>
    <row r="713" spans="1:9" x14ac:dyDescent="0.25">
      <c r="A713" s="20" t="s">
        <v>1726</v>
      </c>
      <c r="B713" s="19" t="s">
        <v>8221</v>
      </c>
      <c r="C713" s="20">
        <v>9</v>
      </c>
      <c r="F713" s="17" t="s">
        <v>1613</v>
      </c>
      <c r="G713" s="12" t="s">
        <v>8219</v>
      </c>
      <c r="H713" s="12">
        <v>11</v>
      </c>
      <c r="I713" s="26"/>
    </row>
    <row r="714" spans="1:9" x14ac:dyDescent="0.25">
      <c r="A714" s="20" t="s">
        <v>1727</v>
      </c>
      <c r="B714" s="19" t="s">
        <v>8221</v>
      </c>
      <c r="C714" s="20">
        <v>16</v>
      </c>
      <c r="F714" s="17" t="s">
        <v>1614</v>
      </c>
      <c r="G714" s="12" t="s">
        <v>8219</v>
      </c>
      <c r="H714" s="12">
        <v>26</v>
      </c>
      <c r="I714" s="26"/>
    </row>
    <row r="715" spans="1:9" x14ac:dyDescent="0.25">
      <c r="A715" s="20" t="s">
        <v>1728</v>
      </c>
      <c r="B715" s="19" t="s">
        <v>8221</v>
      </c>
      <c r="C715" s="20">
        <v>1</v>
      </c>
      <c r="F715" s="17" t="s">
        <v>1615</v>
      </c>
      <c r="G715" s="12" t="s">
        <v>8219</v>
      </c>
      <c r="H715" s="12">
        <v>77</v>
      </c>
      <c r="I715" s="26"/>
    </row>
    <row r="716" spans="1:9" x14ac:dyDescent="0.25">
      <c r="A716" s="20" t="s">
        <v>1729</v>
      </c>
      <c r="B716" s="19" t="s">
        <v>8221</v>
      </c>
      <c r="C716" s="20">
        <v>7</v>
      </c>
      <c r="F716" s="17" t="s">
        <v>1616</v>
      </c>
      <c r="G716" s="12" t="s">
        <v>8219</v>
      </c>
      <c r="H716" s="12">
        <v>136</v>
      </c>
      <c r="I716" s="26"/>
    </row>
    <row r="717" spans="1:9" x14ac:dyDescent="0.25">
      <c r="A717" s="20" t="s">
        <v>1730</v>
      </c>
      <c r="B717" s="19" t="s">
        <v>8221</v>
      </c>
      <c r="C717" s="20">
        <v>0</v>
      </c>
      <c r="F717" s="17" t="s">
        <v>1617</v>
      </c>
      <c r="G717" s="12" t="s">
        <v>8219</v>
      </c>
      <c r="H717" s="12">
        <v>157</v>
      </c>
      <c r="I717" s="26"/>
    </row>
    <row r="718" spans="1:9" x14ac:dyDescent="0.25">
      <c r="A718" s="20" t="s">
        <v>1731</v>
      </c>
      <c r="B718" s="19" t="s">
        <v>8221</v>
      </c>
      <c r="C718" s="20">
        <v>0</v>
      </c>
      <c r="F718" s="17" t="s">
        <v>1618</v>
      </c>
      <c r="G718" s="12" t="s">
        <v>8219</v>
      </c>
      <c r="H718" s="12">
        <v>158</v>
      </c>
      <c r="I718" s="26"/>
    </row>
    <row r="719" spans="1:9" x14ac:dyDescent="0.25">
      <c r="A719" s="20" t="s">
        <v>1732</v>
      </c>
      <c r="B719" s="19" t="s">
        <v>8221</v>
      </c>
      <c r="C719" s="20">
        <v>0</v>
      </c>
      <c r="F719" s="17" t="s">
        <v>1619</v>
      </c>
      <c r="G719" s="12" t="s">
        <v>8219</v>
      </c>
      <c r="H719" s="12">
        <v>27</v>
      </c>
      <c r="I719" s="26"/>
    </row>
    <row r="720" spans="1:9" x14ac:dyDescent="0.25">
      <c r="A720" s="20" t="s">
        <v>1733</v>
      </c>
      <c r="B720" s="19" t="s">
        <v>8221</v>
      </c>
      <c r="C720" s="20">
        <v>0</v>
      </c>
      <c r="F720" s="17" t="s">
        <v>1620</v>
      </c>
      <c r="G720" s="12" t="s">
        <v>8219</v>
      </c>
      <c r="H720" s="12">
        <v>23</v>
      </c>
      <c r="I720" s="26"/>
    </row>
    <row r="721" spans="1:9" x14ac:dyDescent="0.25">
      <c r="A721" s="20" t="s">
        <v>1734</v>
      </c>
      <c r="B721" s="19" t="s">
        <v>8221</v>
      </c>
      <c r="C721" s="20">
        <v>0</v>
      </c>
      <c r="F721" s="17" t="s">
        <v>1621</v>
      </c>
      <c r="G721" s="12" t="s">
        <v>8219</v>
      </c>
      <c r="H721" s="12">
        <v>17</v>
      </c>
      <c r="I721" s="26"/>
    </row>
    <row r="722" spans="1:9" x14ac:dyDescent="0.25">
      <c r="A722" s="20" t="s">
        <v>1735</v>
      </c>
      <c r="B722" s="19" t="s">
        <v>8221</v>
      </c>
      <c r="C722" s="20">
        <v>1</v>
      </c>
      <c r="F722" s="17" t="s">
        <v>1622</v>
      </c>
      <c r="G722" s="12" t="s">
        <v>8219</v>
      </c>
      <c r="H722" s="12">
        <v>37</v>
      </c>
      <c r="I722" s="26"/>
    </row>
    <row r="723" spans="1:9" x14ac:dyDescent="0.25">
      <c r="A723" s="20" t="s">
        <v>1736</v>
      </c>
      <c r="B723" s="19" t="s">
        <v>8221</v>
      </c>
      <c r="C723" s="20">
        <v>2</v>
      </c>
      <c r="F723" s="17" t="s">
        <v>1623</v>
      </c>
      <c r="G723" s="12" t="s">
        <v>8219</v>
      </c>
      <c r="H723" s="12">
        <v>65</v>
      </c>
      <c r="I723" s="26"/>
    </row>
    <row r="724" spans="1:9" x14ac:dyDescent="0.25">
      <c r="A724" s="20" t="s">
        <v>1737</v>
      </c>
      <c r="B724" s="19" t="s">
        <v>8221</v>
      </c>
      <c r="C724" s="20">
        <v>1</v>
      </c>
      <c r="F724" s="17" t="s">
        <v>1624</v>
      </c>
      <c r="G724" s="12" t="s">
        <v>8219</v>
      </c>
      <c r="H724" s="12">
        <v>18</v>
      </c>
      <c r="I724" s="26"/>
    </row>
    <row r="725" spans="1:9" x14ac:dyDescent="0.25">
      <c r="A725" s="20" t="s">
        <v>1738</v>
      </c>
      <c r="B725" s="19" t="s">
        <v>8221</v>
      </c>
      <c r="C725" s="20">
        <v>15</v>
      </c>
      <c r="F725" s="17" t="s">
        <v>1625</v>
      </c>
      <c r="G725" s="12" t="s">
        <v>8219</v>
      </c>
      <c r="H725" s="12">
        <v>25</v>
      </c>
      <c r="I725" s="26"/>
    </row>
    <row r="726" spans="1:9" x14ac:dyDescent="0.25">
      <c r="A726" s="20" t="s">
        <v>1739</v>
      </c>
      <c r="B726" s="19" t="s">
        <v>8221</v>
      </c>
      <c r="C726" s="20">
        <v>1</v>
      </c>
      <c r="F726" s="17" t="s">
        <v>1626</v>
      </c>
      <c r="G726" s="12" t="s">
        <v>8219</v>
      </c>
      <c r="H726" s="12">
        <v>104</v>
      </c>
      <c r="I726" s="26"/>
    </row>
    <row r="727" spans="1:9" x14ac:dyDescent="0.25">
      <c r="A727" s="20" t="s">
        <v>1740</v>
      </c>
      <c r="B727" s="19" t="s">
        <v>8221</v>
      </c>
      <c r="C727" s="20">
        <v>1</v>
      </c>
      <c r="F727" s="17" t="s">
        <v>1627</v>
      </c>
      <c r="G727" s="12" t="s">
        <v>8219</v>
      </c>
      <c r="H727" s="12">
        <v>108</v>
      </c>
      <c r="I727" s="26"/>
    </row>
    <row r="728" spans="1:9" x14ac:dyDescent="0.25">
      <c r="A728" s="20" t="s">
        <v>1741</v>
      </c>
      <c r="B728" s="19" t="s">
        <v>8221</v>
      </c>
      <c r="C728" s="20">
        <v>0</v>
      </c>
      <c r="F728" s="17" t="s">
        <v>1628</v>
      </c>
      <c r="G728" s="12" t="s">
        <v>8219</v>
      </c>
      <c r="H728" s="12">
        <v>38</v>
      </c>
      <c r="I728" s="26"/>
    </row>
    <row r="729" spans="1:9" x14ac:dyDescent="0.25">
      <c r="A729" s="20" t="s">
        <v>1765</v>
      </c>
      <c r="B729" s="19" t="s">
        <v>8221</v>
      </c>
      <c r="C729" s="20">
        <v>39</v>
      </c>
      <c r="F729" s="17" t="s">
        <v>1629</v>
      </c>
      <c r="G729" s="12" t="s">
        <v>8219</v>
      </c>
      <c r="H729" s="12">
        <v>88</v>
      </c>
      <c r="I729" s="26"/>
    </row>
    <row r="730" spans="1:9" x14ac:dyDescent="0.25">
      <c r="A730" s="20" t="s">
        <v>1766</v>
      </c>
      <c r="B730" s="19" t="s">
        <v>8221</v>
      </c>
      <c r="C730" s="20">
        <v>103</v>
      </c>
      <c r="F730" s="17" t="s">
        <v>1630</v>
      </c>
      <c r="G730" s="12" t="s">
        <v>8219</v>
      </c>
      <c r="H730" s="12">
        <v>82</v>
      </c>
      <c r="I730" s="26"/>
    </row>
    <row r="731" spans="1:9" x14ac:dyDescent="0.25">
      <c r="A731" s="20" t="s">
        <v>1767</v>
      </c>
      <c r="B731" s="19" t="s">
        <v>8221</v>
      </c>
      <c r="C731" s="20">
        <v>0</v>
      </c>
      <c r="F731" s="17" t="s">
        <v>1631</v>
      </c>
      <c r="G731" s="12" t="s">
        <v>8219</v>
      </c>
      <c r="H731" s="12">
        <v>126</v>
      </c>
      <c r="I731" s="26"/>
    </row>
    <row r="732" spans="1:9" x14ac:dyDescent="0.25">
      <c r="A732" s="20" t="s">
        <v>1768</v>
      </c>
      <c r="B732" s="19" t="s">
        <v>8221</v>
      </c>
      <c r="C732" s="20">
        <v>39</v>
      </c>
      <c r="F732" s="17" t="s">
        <v>1632</v>
      </c>
      <c r="G732" s="12" t="s">
        <v>8219</v>
      </c>
      <c r="H732" s="12">
        <v>133</v>
      </c>
      <c r="I732" s="26"/>
    </row>
    <row r="733" spans="1:9" x14ac:dyDescent="0.25">
      <c r="A733" s="20" t="s">
        <v>1769</v>
      </c>
      <c r="B733" s="19" t="s">
        <v>8221</v>
      </c>
      <c r="C733" s="20">
        <v>15</v>
      </c>
      <c r="F733" s="17" t="s">
        <v>1633</v>
      </c>
      <c r="G733" s="12" t="s">
        <v>8219</v>
      </c>
      <c r="H733" s="12">
        <v>47</v>
      </c>
      <c r="I733" s="26"/>
    </row>
    <row r="734" spans="1:9" x14ac:dyDescent="0.25">
      <c r="A734" s="20" t="s">
        <v>1770</v>
      </c>
      <c r="B734" s="19" t="s">
        <v>8221</v>
      </c>
      <c r="C734" s="20">
        <v>22</v>
      </c>
      <c r="F734" s="17" t="s">
        <v>1634</v>
      </c>
      <c r="G734" s="12" t="s">
        <v>8219</v>
      </c>
      <c r="H734" s="12">
        <v>58</v>
      </c>
      <c r="I734" s="26"/>
    </row>
    <row r="735" spans="1:9" x14ac:dyDescent="0.25">
      <c r="A735" s="20" t="s">
        <v>1771</v>
      </c>
      <c r="B735" s="19" t="s">
        <v>8221</v>
      </c>
      <c r="C735" s="20">
        <v>92</v>
      </c>
      <c r="F735" s="17" t="s">
        <v>1635</v>
      </c>
      <c r="G735" s="12" t="s">
        <v>8219</v>
      </c>
      <c r="H735" s="12">
        <v>32</v>
      </c>
      <c r="I735" s="26"/>
    </row>
    <row r="736" spans="1:9" x14ac:dyDescent="0.25">
      <c r="A736" s="20" t="s">
        <v>1772</v>
      </c>
      <c r="B736" s="19" t="s">
        <v>8221</v>
      </c>
      <c r="C736" s="20">
        <v>25</v>
      </c>
      <c r="F736" s="17" t="s">
        <v>1636</v>
      </c>
      <c r="G736" s="12" t="s">
        <v>8219</v>
      </c>
      <c r="H736" s="12">
        <v>37</v>
      </c>
      <c r="I736" s="26"/>
    </row>
    <row r="737" spans="1:9" x14ac:dyDescent="0.25">
      <c r="A737" s="20" t="s">
        <v>1773</v>
      </c>
      <c r="B737" s="19" t="s">
        <v>8221</v>
      </c>
      <c r="C737" s="20">
        <v>19</v>
      </c>
      <c r="F737" s="17" t="s">
        <v>1637</v>
      </c>
      <c r="G737" s="12" t="s">
        <v>8219</v>
      </c>
      <c r="H737" s="12">
        <v>87</v>
      </c>
      <c r="I737" s="26"/>
    </row>
    <row r="738" spans="1:9" x14ac:dyDescent="0.25">
      <c r="A738" s="20" t="s">
        <v>1774</v>
      </c>
      <c r="B738" s="19" t="s">
        <v>8221</v>
      </c>
      <c r="C738" s="20">
        <v>19</v>
      </c>
      <c r="F738" s="17" t="s">
        <v>1638</v>
      </c>
      <c r="G738" s="12" t="s">
        <v>8219</v>
      </c>
      <c r="H738" s="12">
        <v>15</v>
      </c>
      <c r="I738" s="26"/>
    </row>
    <row r="739" spans="1:9" x14ac:dyDescent="0.25">
      <c r="A739" s="20" t="s">
        <v>1775</v>
      </c>
      <c r="B739" s="19" t="s">
        <v>8221</v>
      </c>
      <c r="C739" s="20">
        <v>13</v>
      </c>
      <c r="F739" s="17" t="s">
        <v>1639</v>
      </c>
      <c r="G739" s="12" t="s">
        <v>8219</v>
      </c>
      <c r="H739" s="12">
        <v>27</v>
      </c>
      <c r="I739" s="26"/>
    </row>
    <row r="740" spans="1:9" x14ac:dyDescent="0.25">
      <c r="A740" s="20" t="s">
        <v>1776</v>
      </c>
      <c r="B740" s="19" t="s">
        <v>8221</v>
      </c>
      <c r="C740" s="20">
        <v>124</v>
      </c>
      <c r="F740" s="17" t="s">
        <v>1640</v>
      </c>
      <c r="G740" s="12" t="s">
        <v>8219</v>
      </c>
      <c r="H740" s="12">
        <v>19</v>
      </c>
      <c r="I740" s="26"/>
    </row>
    <row r="741" spans="1:9" x14ac:dyDescent="0.25">
      <c r="A741" s="20" t="s">
        <v>1777</v>
      </c>
      <c r="B741" s="19" t="s">
        <v>8221</v>
      </c>
      <c r="C741" s="20">
        <v>4</v>
      </c>
      <c r="F741" s="17" t="s">
        <v>1641</v>
      </c>
      <c r="G741" s="12" t="s">
        <v>8219</v>
      </c>
      <c r="H741" s="12">
        <v>17</v>
      </c>
      <c r="I741" s="26"/>
    </row>
    <row r="742" spans="1:9" x14ac:dyDescent="0.25">
      <c r="A742" s="20" t="s">
        <v>1778</v>
      </c>
      <c r="B742" s="19" t="s">
        <v>8221</v>
      </c>
      <c r="C742" s="20">
        <v>10</v>
      </c>
      <c r="F742" s="17" t="s">
        <v>1642</v>
      </c>
      <c r="G742" s="12" t="s">
        <v>8219</v>
      </c>
      <c r="H742" s="12">
        <v>26</v>
      </c>
      <c r="I742" s="26"/>
    </row>
    <row r="743" spans="1:9" x14ac:dyDescent="0.25">
      <c r="A743" s="20" t="s">
        <v>1779</v>
      </c>
      <c r="B743" s="19" t="s">
        <v>8221</v>
      </c>
      <c r="C743" s="20">
        <v>15</v>
      </c>
      <c r="F743" s="17" t="s">
        <v>1643</v>
      </c>
      <c r="G743" s="12" t="s">
        <v>8219</v>
      </c>
      <c r="H743" s="12">
        <v>28</v>
      </c>
      <c r="I743" s="26"/>
    </row>
    <row r="744" spans="1:9" x14ac:dyDescent="0.25">
      <c r="A744" s="20" t="s">
        <v>1780</v>
      </c>
      <c r="B744" s="19" t="s">
        <v>8221</v>
      </c>
      <c r="C744" s="20">
        <v>38</v>
      </c>
      <c r="F744" s="17" t="s">
        <v>1644</v>
      </c>
      <c r="G744" s="12" t="s">
        <v>8219</v>
      </c>
      <c r="H744" s="12">
        <v>37</v>
      </c>
      <c r="I744" s="26"/>
    </row>
    <row r="745" spans="1:9" x14ac:dyDescent="0.25">
      <c r="A745" s="20" t="s">
        <v>1781</v>
      </c>
      <c r="B745" s="19" t="s">
        <v>8221</v>
      </c>
      <c r="C745" s="20">
        <v>152</v>
      </c>
      <c r="F745" s="17" t="s">
        <v>1645</v>
      </c>
      <c r="G745" s="12" t="s">
        <v>8219</v>
      </c>
      <c r="H745" s="12">
        <v>128</v>
      </c>
      <c r="I745" s="26"/>
    </row>
    <row r="746" spans="1:9" x14ac:dyDescent="0.25">
      <c r="A746" s="20" t="s">
        <v>1782</v>
      </c>
      <c r="B746" s="19" t="s">
        <v>8221</v>
      </c>
      <c r="C746" s="20">
        <v>24</v>
      </c>
      <c r="F746" s="17" t="s">
        <v>1646</v>
      </c>
      <c r="G746" s="12" t="s">
        <v>8219</v>
      </c>
      <c r="H746" s="12">
        <v>10</v>
      </c>
      <c r="I746" s="26"/>
    </row>
    <row r="747" spans="1:9" x14ac:dyDescent="0.25">
      <c r="A747" s="20" t="s">
        <v>1783</v>
      </c>
      <c r="B747" s="19" t="s">
        <v>8221</v>
      </c>
      <c r="C747" s="20">
        <v>76</v>
      </c>
      <c r="F747" s="17" t="s">
        <v>1647</v>
      </c>
      <c r="G747" s="12" t="s">
        <v>8219</v>
      </c>
      <c r="H747" s="12">
        <v>83</v>
      </c>
      <c r="I747" s="26"/>
    </row>
    <row r="748" spans="1:9" x14ac:dyDescent="0.25">
      <c r="A748" s="20" t="s">
        <v>1784</v>
      </c>
      <c r="B748" s="19" t="s">
        <v>8221</v>
      </c>
      <c r="C748" s="20">
        <v>185</v>
      </c>
      <c r="F748" s="17" t="s">
        <v>1648</v>
      </c>
      <c r="G748" s="12" t="s">
        <v>8219</v>
      </c>
      <c r="H748" s="12">
        <v>46</v>
      </c>
      <c r="I748" s="26"/>
    </row>
    <row r="749" spans="1:9" x14ac:dyDescent="0.25">
      <c r="A749" s="20" t="s">
        <v>1785</v>
      </c>
      <c r="B749" s="19" t="s">
        <v>8221</v>
      </c>
      <c r="C749" s="20">
        <v>33</v>
      </c>
      <c r="F749" s="17" t="s">
        <v>1649</v>
      </c>
      <c r="G749" s="12" t="s">
        <v>8219</v>
      </c>
      <c r="H749" s="12">
        <v>90</v>
      </c>
      <c r="I749" s="26"/>
    </row>
    <row r="750" spans="1:9" x14ac:dyDescent="0.25">
      <c r="A750" s="20" t="s">
        <v>1786</v>
      </c>
      <c r="B750" s="19" t="s">
        <v>8221</v>
      </c>
      <c r="C750" s="20">
        <v>108</v>
      </c>
      <c r="F750" s="17" t="s">
        <v>1650</v>
      </c>
      <c r="G750" s="12" t="s">
        <v>8219</v>
      </c>
      <c r="H750" s="12">
        <v>81</v>
      </c>
      <c r="I750" s="26"/>
    </row>
    <row r="751" spans="1:9" x14ac:dyDescent="0.25">
      <c r="A751" s="20" t="s">
        <v>1787</v>
      </c>
      <c r="B751" s="19" t="s">
        <v>8221</v>
      </c>
      <c r="C751" s="20">
        <v>29</v>
      </c>
      <c r="F751" s="17" t="s">
        <v>1651</v>
      </c>
      <c r="G751" s="12" t="s">
        <v>8219</v>
      </c>
      <c r="H751" s="12">
        <v>32</v>
      </c>
      <c r="I751" s="26"/>
    </row>
    <row r="752" spans="1:9" x14ac:dyDescent="0.25">
      <c r="A752" s="20" t="s">
        <v>1788</v>
      </c>
      <c r="B752" s="19" t="s">
        <v>8221</v>
      </c>
      <c r="C752" s="20">
        <v>24</v>
      </c>
      <c r="F752" s="17" t="s">
        <v>1652</v>
      </c>
      <c r="G752" s="12" t="s">
        <v>8219</v>
      </c>
      <c r="H752" s="12">
        <v>20</v>
      </c>
      <c r="I752" s="26"/>
    </row>
    <row r="753" spans="1:9" x14ac:dyDescent="0.25">
      <c r="A753" s="20" t="s">
        <v>1789</v>
      </c>
      <c r="B753" s="19" t="s">
        <v>8221</v>
      </c>
      <c r="C753" s="20">
        <v>4</v>
      </c>
      <c r="F753" s="17" t="s">
        <v>1653</v>
      </c>
      <c r="G753" s="12" t="s">
        <v>8219</v>
      </c>
      <c r="H753" s="12">
        <v>70</v>
      </c>
      <c r="I753" s="26"/>
    </row>
    <row r="754" spans="1:9" x14ac:dyDescent="0.25">
      <c r="A754" s="20" t="s">
        <v>1790</v>
      </c>
      <c r="B754" s="19" t="s">
        <v>8221</v>
      </c>
      <c r="C754" s="20">
        <v>4</v>
      </c>
      <c r="F754" s="17" t="s">
        <v>1654</v>
      </c>
      <c r="G754" s="12" t="s">
        <v>8219</v>
      </c>
      <c r="H754" s="12">
        <v>168</v>
      </c>
      <c r="I754" s="26"/>
    </row>
    <row r="755" spans="1:9" x14ac:dyDescent="0.25">
      <c r="A755" s="20" t="s">
        <v>1791</v>
      </c>
      <c r="B755" s="19" t="s">
        <v>8221</v>
      </c>
      <c r="C755" s="20">
        <v>15</v>
      </c>
      <c r="F755" s="17" t="s">
        <v>1655</v>
      </c>
      <c r="G755" s="12" t="s">
        <v>8219</v>
      </c>
      <c r="H755" s="12">
        <v>34</v>
      </c>
      <c r="I755" s="26"/>
    </row>
    <row r="756" spans="1:9" x14ac:dyDescent="0.25">
      <c r="A756" s="20" t="s">
        <v>1792</v>
      </c>
      <c r="B756" s="19" t="s">
        <v>8221</v>
      </c>
      <c r="C756" s="20">
        <v>4</v>
      </c>
      <c r="F756" s="17" t="s">
        <v>1656</v>
      </c>
      <c r="G756" s="12" t="s">
        <v>8219</v>
      </c>
      <c r="H756" s="12">
        <v>48</v>
      </c>
      <c r="I756" s="26"/>
    </row>
    <row r="757" spans="1:9" x14ac:dyDescent="0.25">
      <c r="A757" s="20" t="s">
        <v>1793</v>
      </c>
      <c r="B757" s="19" t="s">
        <v>8221</v>
      </c>
      <c r="C757" s="20">
        <v>139</v>
      </c>
      <c r="F757" s="17" t="s">
        <v>1657</v>
      </c>
      <c r="G757" s="12" t="s">
        <v>8219</v>
      </c>
      <c r="H757" s="12">
        <v>48</v>
      </c>
      <c r="I757" s="26"/>
    </row>
    <row r="758" spans="1:9" x14ac:dyDescent="0.25">
      <c r="A758" s="20" t="s">
        <v>1794</v>
      </c>
      <c r="B758" s="19" t="s">
        <v>8221</v>
      </c>
      <c r="C758" s="20">
        <v>2</v>
      </c>
      <c r="F758" s="17" t="s">
        <v>1658</v>
      </c>
      <c r="G758" s="12" t="s">
        <v>8219</v>
      </c>
      <c r="H758" s="12">
        <v>221</v>
      </c>
      <c r="I758" s="26"/>
    </row>
    <row r="759" spans="1:9" x14ac:dyDescent="0.25">
      <c r="A759" s="20" t="s">
        <v>1795</v>
      </c>
      <c r="B759" s="19" t="s">
        <v>8221</v>
      </c>
      <c r="C759" s="20">
        <v>18</v>
      </c>
      <c r="F759" s="17" t="s">
        <v>1659</v>
      </c>
      <c r="G759" s="12" t="s">
        <v>8219</v>
      </c>
      <c r="H759" s="12">
        <v>107</v>
      </c>
      <c r="I759" s="26"/>
    </row>
    <row r="760" spans="1:9" x14ac:dyDescent="0.25">
      <c r="A760" s="20" t="s">
        <v>1796</v>
      </c>
      <c r="B760" s="19" t="s">
        <v>8221</v>
      </c>
      <c r="C760" s="20">
        <v>81</v>
      </c>
      <c r="F760" s="17" t="s">
        <v>1660</v>
      </c>
      <c r="G760" s="12" t="s">
        <v>8219</v>
      </c>
      <c r="H760" s="12">
        <v>45</v>
      </c>
      <c r="I760" s="26"/>
    </row>
    <row r="761" spans="1:9" x14ac:dyDescent="0.25">
      <c r="A761" s="20" t="s">
        <v>1797</v>
      </c>
      <c r="B761" s="19" t="s">
        <v>8221</v>
      </c>
      <c r="C761" s="20">
        <v>86</v>
      </c>
      <c r="F761" s="17" t="s">
        <v>1661</v>
      </c>
      <c r="G761" s="12" t="s">
        <v>8219</v>
      </c>
      <c r="H761" s="12">
        <v>36</v>
      </c>
      <c r="I761" s="26"/>
    </row>
    <row r="762" spans="1:9" x14ac:dyDescent="0.25">
      <c r="A762" s="20" t="s">
        <v>1798</v>
      </c>
      <c r="B762" s="19" t="s">
        <v>8221</v>
      </c>
      <c r="C762" s="20">
        <v>140</v>
      </c>
      <c r="F762" s="17" t="s">
        <v>1662</v>
      </c>
      <c r="G762" s="12" t="s">
        <v>8219</v>
      </c>
      <c r="H762" s="12">
        <v>101</v>
      </c>
      <c r="I762" s="26"/>
    </row>
    <row r="763" spans="1:9" x14ac:dyDescent="0.25">
      <c r="A763" s="20" t="s">
        <v>1799</v>
      </c>
      <c r="B763" s="19" t="s">
        <v>8221</v>
      </c>
      <c r="C763" s="20">
        <v>37</v>
      </c>
      <c r="F763" s="17" t="s">
        <v>1663</v>
      </c>
      <c r="G763" s="12" t="s">
        <v>8219</v>
      </c>
      <c r="H763" s="12">
        <v>62</v>
      </c>
      <c r="I763" s="26"/>
    </row>
    <row r="764" spans="1:9" x14ac:dyDescent="0.25">
      <c r="A764" s="20" t="s">
        <v>1800</v>
      </c>
      <c r="B764" s="19" t="s">
        <v>8221</v>
      </c>
      <c r="C764" s="20">
        <v>6</v>
      </c>
      <c r="F764" s="17" t="s">
        <v>1664</v>
      </c>
      <c r="G764" s="12" t="s">
        <v>8219</v>
      </c>
      <c r="H764" s="12">
        <v>32</v>
      </c>
      <c r="I764" s="26"/>
    </row>
    <row r="765" spans="1:9" x14ac:dyDescent="0.25">
      <c r="A765" s="20" t="s">
        <v>1801</v>
      </c>
      <c r="B765" s="19" t="s">
        <v>8221</v>
      </c>
      <c r="C765" s="20">
        <v>113</v>
      </c>
      <c r="F765" s="17" t="s">
        <v>1665</v>
      </c>
      <c r="G765" s="12" t="s">
        <v>8219</v>
      </c>
      <c r="H765" s="12">
        <v>89</v>
      </c>
      <c r="I765" s="26"/>
    </row>
    <row r="766" spans="1:9" x14ac:dyDescent="0.25">
      <c r="A766" s="20" t="s">
        <v>1802</v>
      </c>
      <c r="B766" s="19" t="s">
        <v>8221</v>
      </c>
      <c r="C766" s="20">
        <v>37</v>
      </c>
      <c r="F766" s="17" t="s">
        <v>1666</v>
      </c>
      <c r="G766" s="12" t="s">
        <v>8219</v>
      </c>
      <c r="H766" s="12">
        <v>93</v>
      </c>
      <c r="I766" s="26"/>
    </row>
    <row r="767" spans="1:9" x14ac:dyDescent="0.25">
      <c r="A767" s="20" t="s">
        <v>1803</v>
      </c>
      <c r="B767" s="19" t="s">
        <v>8221</v>
      </c>
      <c r="C767" s="20">
        <v>18</v>
      </c>
      <c r="F767" s="17" t="s">
        <v>1667</v>
      </c>
      <c r="G767" s="12" t="s">
        <v>8219</v>
      </c>
      <c r="H767" s="12">
        <v>98</v>
      </c>
      <c r="I767" s="26"/>
    </row>
    <row r="768" spans="1:9" x14ac:dyDescent="0.25">
      <c r="A768" s="20" t="s">
        <v>1804</v>
      </c>
      <c r="B768" s="19" t="s">
        <v>8221</v>
      </c>
      <c r="C768" s="20">
        <v>75</v>
      </c>
      <c r="F768" s="17" t="s">
        <v>1668</v>
      </c>
      <c r="G768" s="12" t="s">
        <v>8219</v>
      </c>
      <c r="H768" s="12">
        <v>82</v>
      </c>
      <c r="I768" s="26"/>
    </row>
    <row r="769" spans="1:9" x14ac:dyDescent="0.25">
      <c r="A769" s="20" t="s">
        <v>1805</v>
      </c>
      <c r="B769" s="19" t="s">
        <v>8221</v>
      </c>
      <c r="C769" s="20">
        <v>52</v>
      </c>
      <c r="F769" s="17" t="s">
        <v>1669</v>
      </c>
      <c r="G769" s="12" t="s">
        <v>8219</v>
      </c>
      <c r="H769" s="12">
        <v>116</v>
      </c>
      <c r="I769" s="26"/>
    </row>
    <row r="770" spans="1:9" x14ac:dyDescent="0.25">
      <c r="A770" s="20" t="s">
        <v>1806</v>
      </c>
      <c r="B770" s="19" t="s">
        <v>8221</v>
      </c>
      <c r="C770" s="20">
        <v>122</v>
      </c>
      <c r="F770" s="17" t="s">
        <v>1670</v>
      </c>
      <c r="G770" s="12" t="s">
        <v>8219</v>
      </c>
      <c r="H770" s="12">
        <v>52</v>
      </c>
      <c r="I770" s="26"/>
    </row>
    <row r="771" spans="1:9" x14ac:dyDescent="0.25">
      <c r="A771" s="20" t="s">
        <v>1807</v>
      </c>
      <c r="B771" s="19" t="s">
        <v>8221</v>
      </c>
      <c r="C771" s="20">
        <v>8</v>
      </c>
      <c r="F771" s="17" t="s">
        <v>1671</v>
      </c>
      <c r="G771" s="12" t="s">
        <v>8219</v>
      </c>
      <c r="H771" s="12">
        <v>23</v>
      </c>
      <c r="I771" s="26"/>
    </row>
    <row r="772" spans="1:9" x14ac:dyDescent="0.25">
      <c r="A772" s="20" t="s">
        <v>1808</v>
      </c>
      <c r="B772" s="19" t="s">
        <v>8221</v>
      </c>
      <c r="C772" s="20">
        <v>8</v>
      </c>
      <c r="F772" s="17" t="s">
        <v>1672</v>
      </c>
      <c r="G772" s="12" t="s">
        <v>8219</v>
      </c>
      <c r="H772" s="12">
        <v>77</v>
      </c>
      <c r="I772" s="26"/>
    </row>
    <row r="773" spans="1:9" x14ac:dyDescent="0.25">
      <c r="A773" s="20" t="s">
        <v>1809</v>
      </c>
      <c r="B773" s="19" t="s">
        <v>8221</v>
      </c>
      <c r="C773" s="20">
        <v>96</v>
      </c>
      <c r="F773" s="17" t="s">
        <v>1673</v>
      </c>
      <c r="G773" s="12" t="s">
        <v>8219</v>
      </c>
      <c r="H773" s="12">
        <v>49</v>
      </c>
      <c r="I773" s="26"/>
    </row>
    <row r="774" spans="1:9" x14ac:dyDescent="0.25">
      <c r="A774" s="20" t="s">
        <v>1810</v>
      </c>
      <c r="B774" s="19" t="s">
        <v>8221</v>
      </c>
      <c r="C774" s="20">
        <v>9</v>
      </c>
      <c r="F774" s="17" t="s">
        <v>1674</v>
      </c>
      <c r="G774" s="12" t="s">
        <v>8219</v>
      </c>
      <c r="H774" s="12">
        <v>59</v>
      </c>
      <c r="I774" s="26"/>
    </row>
    <row r="775" spans="1:9" x14ac:dyDescent="0.25">
      <c r="A775" s="20" t="s">
        <v>1811</v>
      </c>
      <c r="B775" s="19" t="s">
        <v>8221</v>
      </c>
      <c r="C775" s="20">
        <v>2</v>
      </c>
      <c r="F775" s="17" t="s">
        <v>1675</v>
      </c>
      <c r="G775" s="12" t="s">
        <v>8219</v>
      </c>
      <c r="H775" s="12">
        <v>113</v>
      </c>
      <c r="I775" s="26"/>
    </row>
    <row r="776" spans="1:9" x14ac:dyDescent="0.25">
      <c r="A776" s="20" t="s">
        <v>1812</v>
      </c>
      <c r="B776" s="19" t="s">
        <v>8221</v>
      </c>
      <c r="C776" s="20">
        <v>26</v>
      </c>
      <c r="F776" s="17" t="s">
        <v>1676</v>
      </c>
      <c r="G776" s="12" t="s">
        <v>8219</v>
      </c>
      <c r="H776" s="12">
        <v>34</v>
      </c>
      <c r="I776" s="26"/>
    </row>
    <row r="777" spans="1:9" x14ac:dyDescent="0.25">
      <c r="A777" s="20" t="s">
        <v>1813</v>
      </c>
      <c r="B777" s="19" t="s">
        <v>8221</v>
      </c>
      <c r="C777" s="20">
        <v>23</v>
      </c>
      <c r="F777" s="17" t="s">
        <v>1677</v>
      </c>
      <c r="G777" s="12" t="s">
        <v>8219</v>
      </c>
      <c r="H777" s="12">
        <v>42</v>
      </c>
      <c r="I777" s="26"/>
    </row>
    <row r="778" spans="1:9" x14ac:dyDescent="0.25">
      <c r="A778" s="20" t="s">
        <v>1814</v>
      </c>
      <c r="B778" s="19" t="s">
        <v>8221</v>
      </c>
      <c r="C778" s="20">
        <v>0</v>
      </c>
      <c r="F778" s="17" t="s">
        <v>1678</v>
      </c>
      <c r="G778" s="12" t="s">
        <v>8219</v>
      </c>
      <c r="H778" s="12">
        <v>42</v>
      </c>
      <c r="I778" s="26"/>
    </row>
    <row r="779" spans="1:9" x14ac:dyDescent="0.25">
      <c r="A779" s="20" t="s">
        <v>1815</v>
      </c>
      <c r="B779" s="19" t="s">
        <v>8221</v>
      </c>
      <c r="C779" s="20">
        <v>140</v>
      </c>
      <c r="F779" s="17" t="s">
        <v>1679</v>
      </c>
      <c r="G779" s="12" t="s">
        <v>8219</v>
      </c>
      <c r="H779" s="12">
        <v>49</v>
      </c>
      <c r="I779" s="26"/>
    </row>
    <row r="780" spans="1:9" x14ac:dyDescent="0.25">
      <c r="A780" s="20" t="s">
        <v>1816</v>
      </c>
      <c r="B780" s="19" t="s">
        <v>8221</v>
      </c>
      <c r="C780" s="20">
        <v>0</v>
      </c>
      <c r="F780" s="17" t="s">
        <v>1680</v>
      </c>
      <c r="G780" s="12" t="s">
        <v>8219</v>
      </c>
      <c r="H780" s="12">
        <v>56</v>
      </c>
      <c r="I780" s="26"/>
    </row>
    <row r="781" spans="1:9" x14ac:dyDescent="0.25">
      <c r="A781" s="20" t="s">
        <v>1817</v>
      </c>
      <c r="B781" s="19" t="s">
        <v>8221</v>
      </c>
      <c r="C781" s="20">
        <v>6</v>
      </c>
      <c r="F781" s="17" t="s">
        <v>1681</v>
      </c>
      <c r="G781" s="12" t="s">
        <v>8219</v>
      </c>
      <c r="H781" s="12">
        <v>25</v>
      </c>
      <c r="I781" s="26"/>
    </row>
    <row r="782" spans="1:9" x14ac:dyDescent="0.25">
      <c r="A782" s="20" t="s">
        <v>1818</v>
      </c>
      <c r="B782" s="19" t="s">
        <v>8221</v>
      </c>
      <c r="C782" s="20">
        <v>100</v>
      </c>
      <c r="F782" s="17" t="s">
        <v>1742</v>
      </c>
      <c r="G782" s="12" t="s">
        <v>8219</v>
      </c>
      <c r="H782" s="12">
        <v>52</v>
      </c>
      <c r="I782" s="26"/>
    </row>
    <row r="783" spans="1:9" x14ac:dyDescent="0.25">
      <c r="A783" s="20" t="s">
        <v>1819</v>
      </c>
      <c r="B783" s="19" t="s">
        <v>8221</v>
      </c>
      <c r="C783" s="20">
        <v>0</v>
      </c>
      <c r="F783" s="17" t="s">
        <v>1743</v>
      </c>
      <c r="G783" s="12" t="s">
        <v>8219</v>
      </c>
      <c r="H783" s="12">
        <v>34</v>
      </c>
      <c r="I783" s="26"/>
    </row>
    <row r="784" spans="1:9" x14ac:dyDescent="0.25">
      <c r="A784" s="20" t="s">
        <v>1820</v>
      </c>
      <c r="B784" s="19" t="s">
        <v>8221</v>
      </c>
      <c r="C784" s="20">
        <v>4</v>
      </c>
      <c r="F784" s="17" t="s">
        <v>1744</v>
      </c>
      <c r="G784" s="12" t="s">
        <v>8219</v>
      </c>
      <c r="H784" s="12">
        <v>67</v>
      </c>
      <c r="I784" s="26"/>
    </row>
    <row r="785" spans="1:9" x14ac:dyDescent="0.25">
      <c r="A785" s="20" t="s">
        <v>1821</v>
      </c>
      <c r="B785" s="19" t="s">
        <v>8221</v>
      </c>
      <c r="C785" s="20">
        <v>8</v>
      </c>
      <c r="F785" s="17" t="s">
        <v>1745</v>
      </c>
      <c r="G785" s="12" t="s">
        <v>8219</v>
      </c>
      <c r="H785" s="12">
        <v>70</v>
      </c>
      <c r="I785" s="26"/>
    </row>
    <row r="786" spans="1:9" x14ac:dyDescent="0.25">
      <c r="A786" s="20" t="s">
        <v>1862</v>
      </c>
      <c r="B786" s="19" t="s">
        <v>8221</v>
      </c>
      <c r="C786" s="20">
        <v>0</v>
      </c>
      <c r="F786" s="17" t="s">
        <v>1746</v>
      </c>
      <c r="G786" s="12" t="s">
        <v>8219</v>
      </c>
      <c r="H786" s="12">
        <v>89</v>
      </c>
      <c r="I786" s="26"/>
    </row>
    <row r="787" spans="1:9" x14ac:dyDescent="0.25">
      <c r="A787" s="20" t="s">
        <v>1863</v>
      </c>
      <c r="B787" s="19" t="s">
        <v>8221</v>
      </c>
      <c r="C787" s="20">
        <v>16</v>
      </c>
      <c r="F787" s="17" t="s">
        <v>1747</v>
      </c>
      <c r="G787" s="12" t="s">
        <v>8219</v>
      </c>
      <c r="H787" s="12">
        <v>107</v>
      </c>
      <c r="I787" s="26"/>
    </row>
    <row r="788" spans="1:9" x14ac:dyDescent="0.25">
      <c r="A788" s="20" t="s">
        <v>1864</v>
      </c>
      <c r="B788" s="19" t="s">
        <v>8221</v>
      </c>
      <c r="C788" s="20">
        <v>2</v>
      </c>
      <c r="F788" s="17" t="s">
        <v>1748</v>
      </c>
      <c r="G788" s="12" t="s">
        <v>8219</v>
      </c>
      <c r="H788" s="12">
        <v>159</v>
      </c>
      <c r="I788" s="26"/>
    </row>
    <row r="789" spans="1:9" x14ac:dyDescent="0.25">
      <c r="A789" s="20" t="s">
        <v>1865</v>
      </c>
      <c r="B789" s="19" t="s">
        <v>8221</v>
      </c>
      <c r="C789" s="20">
        <v>48</v>
      </c>
      <c r="F789" s="17" t="s">
        <v>1749</v>
      </c>
      <c r="G789" s="12" t="s">
        <v>8219</v>
      </c>
      <c r="H789" s="12">
        <v>181</v>
      </c>
      <c r="I789" s="26"/>
    </row>
    <row r="790" spans="1:9" x14ac:dyDescent="0.25">
      <c r="A790" s="20" t="s">
        <v>1866</v>
      </c>
      <c r="B790" s="19" t="s">
        <v>8221</v>
      </c>
      <c r="C790" s="20">
        <v>2</v>
      </c>
      <c r="F790" s="17" t="s">
        <v>1750</v>
      </c>
      <c r="G790" s="12" t="s">
        <v>8219</v>
      </c>
      <c r="H790" s="12">
        <v>131</v>
      </c>
      <c r="I790" s="26"/>
    </row>
    <row r="791" spans="1:9" x14ac:dyDescent="0.25">
      <c r="A791" s="20" t="s">
        <v>1867</v>
      </c>
      <c r="B791" s="19" t="s">
        <v>8221</v>
      </c>
      <c r="C791" s="20">
        <v>2</v>
      </c>
      <c r="F791" s="17" t="s">
        <v>1751</v>
      </c>
      <c r="G791" s="12" t="s">
        <v>8219</v>
      </c>
      <c r="H791" s="12">
        <v>125</v>
      </c>
      <c r="I791" s="26"/>
    </row>
    <row r="792" spans="1:9" x14ac:dyDescent="0.25">
      <c r="A792" s="20" t="s">
        <v>1868</v>
      </c>
      <c r="B792" s="19" t="s">
        <v>8221</v>
      </c>
      <c r="C792" s="20">
        <v>1</v>
      </c>
      <c r="F792" s="17" t="s">
        <v>1752</v>
      </c>
      <c r="G792" s="12" t="s">
        <v>8219</v>
      </c>
      <c r="H792" s="12">
        <v>61</v>
      </c>
      <c r="I792" s="26"/>
    </row>
    <row r="793" spans="1:9" x14ac:dyDescent="0.25">
      <c r="A793" s="20" t="s">
        <v>1869</v>
      </c>
      <c r="B793" s="19" t="s">
        <v>8221</v>
      </c>
      <c r="C793" s="20">
        <v>17</v>
      </c>
      <c r="F793" s="17" t="s">
        <v>1753</v>
      </c>
      <c r="G793" s="12" t="s">
        <v>8219</v>
      </c>
      <c r="H793" s="12">
        <v>90</v>
      </c>
      <c r="I793" s="26"/>
    </row>
    <row r="794" spans="1:9" x14ac:dyDescent="0.25">
      <c r="A794" s="20" t="s">
        <v>1870</v>
      </c>
      <c r="B794" s="19" t="s">
        <v>8221</v>
      </c>
      <c r="C794" s="20">
        <v>0</v>
      </c>
      <c r="F794" s="17" t="s">
        <v>1754</v>
      </c>
      <c r="G794" s="12" t="s">
        <v>8219</v>
      </c>
      <c r="H794" s="12">
        <v>35</v>
      </c>
      <c r="I794" s="26"/>
    </row>
    <row r="795" spans="1:9" x14ac:dyDescent="0.25">
      <c r="A795" s="20" t="s">
        <v>1871</v>
      </c>
      <c r="B795" s="19" t="s">
        <v>8221</v>
      </c>
      <c r="C795" s="20">
        <v>11</v>
      </c>
      <c r="F795" s="17" t="s">
        <v>1755</v>
      </c>
      <c r="G795" s="12" t="s">
        <v>8219</v>
      </c>
      <c r="H795" s="12">
        <v>90</v>
      </c>
      <c r="I795" s="26"/>
    </row>
    <row r="796" spans="1:9" x14ac:dyDescent="0.25">
      <c r="A796" s="20" t="s">
        <v>1872</v>
      </c>
      <c r="B796" s="19" t="s">
        <v>8221</v>
      </c>
      <c r="C796" s="20">
        <v>95</v>
      </c>
      <c r="F796" s="17" t="s">
        <v>1756</v>
      </c>
      <c r="G796" s="12" t="s">
        <v>8219</v>
      </c>
      <c r="H796" s="12">
        <v>4</v>
      </c>
      <c r="I796" s="26"/>
    </row>
    <row r="797" spans="1:9" x14ac:dyDescent="0.25">
      <c r="A797" s="20" t="s">
        <v>1873</v>
      </c>
      <c r="B797" s="19" t="s">
        <v>8221</v>
      </c>
      <c r="C797" s="20">
        <v>13</v>
      </c>
      <c r="F797" s="17" t="s">
        <v>1757</v>
      </c>
      <c r="G797" s="12" t="s">
        <v>8219</v>
      </c>
      <c r="H797" s="12">
        <v>120</v>
      </c>
      <c r="I797" s="26"/>
    </row>
    <row r="798" spans="1:9" x14ac:dyDescent="0.25">
      <c r="A798" s="20" t="s">
        <v>1874</v>
      </c>
      <c r="B798" s="19" t="s">
        <v>8221</v>
      </c>
      <c r="C798" s="20">
        <v>2</v>
      </c>
      <c r="F798" s="17" t="s">
        <v>1758</v>
      </c>
      <c r="G798" s="12" t="s">
        <v>8219</v>
      </c>
      <c r="H798" s="12">
        <v>14</v>
      </c>
      <c r="I798" s="26"/>
    </row>
    <row r="799" spans="1:9" x14ac:dyDescent="0.25">
      <c r="A799" s="20" t="s">
        <v>1875</v>
      </c>
      <c r="B799" s="19" t="s">
        <v>8221</v>
      </c>
      <c r="C799" s="20">
        <v>2</v>
      </c>
      <c r="F799" s="17" t="s">
        <v>1759</v>
      </c>
      <c r="G799" s="12" t="s">
        <v>8219</v>
      </c>
      <c r="H799" s="12">
        <v>27</v>
      </c>
      <c r="I799" s="26"/>
    </row>
    <row r="800" spans="1:9" x14ac:dyDescent="0.25">
      <c r="A800" s="20" t="s">
        <v>1876</v>
      </c>
      <c r="B800" s="19" t="s">
        <v>8221</v>
      </c>
      <c r="C800" s="20">
        <v>3</v>
      </c>
      <c r="F800" s="17" t="s">
        <v>1760</v>
      </c>
      <c r="G800" s="12" t="s">
        <v>8219</v>
      </c>
      <c r="H800" s="12">
        <v>49</v>
      </c>
      <c r="I800" s="26"/>
    </row>
    <row r="801" spans="1:9" x14ac:dyDescent="0.25">
      <c r="A801" s="20" t="s">
        <v>1877</v>
      </c>
      <c r="B801" s="19" t="s">
        <v>8221</v>
      </c>
      <c r="C801" s="20">
        <v>0</v>
      </c>
      <c r="F801" s="17" t="s">
        <v>1761</v>
      </c>
      <c r="G801" s="12" t="s">
        <v>8219</v>
      </c>
      <c r="H801" s="12">
        <v>102</v>
      </c>
      <c r="I801" s="26"/>
    </row>
    <row r="802" spans="1:9" x14ac:dyDescent="0.25">
      <c r="A802" s="20" t="s">
        <v>1878</v>
      </c>
      <c r="B802" s="19" t="s">
        <v>8221</v>
      </c>
      <c r="C802" s="20">
        <v>0</v>
      </c>
      <c r="F802" s="17" t="s">
        <v>1762</v>
      </c>
      <c r="G802" s="12" t="s">
        <v>8219</v>
      </c>
      <c r="H802" s="12">
        <v>3</v>
      </c>
      <c r="I802" s="26"/>
    </row>
    <row r="803" spans="1:9" x14ac:dyDescent="0.25">
      <c r="A803" s="20" t="s">
        <v>1879</v>
      </c>
      <c r="B803" s="19" t="s">
        <v>8221</v>
      </c>
      <c r="C803" s="20">
        <v>0</v>
      </c>
      <c r="F803" s="17" t="s">
        <v>1763</v>
      </c>
      <c r="G803" s="12" t="s">
        <v>8219</v>
      </c>
      <c r="H803" s="12">
        <v>25</v>
      </c>
      <c r="I803" s="26"/>
    </row>
    <row r="804" spans="1:9" x14ac:dyDescent="0.25">
      <c r="A804" s="20" t="s">
        <v>1880</v>
      </c>
      <c r="B804" s="19" t="s">
        <v>8221</v>
      </c>
      <c r="C804" s="20">
        <v>2</v>
      </c>
      <c r="F804" s="17" t="s">
        <v>1764</v>
      </c>
      <c r="G804" s="12" t="s">
        <v>8219</v>
      </c>
      <c r="H804" s="12">
        <v>118</v>
      </c>
      <c r="I804" s="26"/>
    </row>
    <row r="805" spans="1:9" x14ac:dyDescent="0.25">
      <c r="A805" s="20" t="s">
        <v>1881</v>
      </c>
      <c r="B805" s="19" t="s">
        <v>8221</v>
      </c>
      <c r="C805" s="20">
        <v>24</v>
      </c>
      <c r="F805" s="17" t="s">
        <v>1822</v>
      </c>
      <c r="G805" s="12" t="s">
        <v>8219</v>
      </c>
      <c r="H805" s="12">
        <v>57</v>
      </c>
      <c r="I805" s="26"/>
    </row>
    <row r="806" spans="1:9" x14ac:dyDescent="0.25">
      <c r="A806" s="20" t="s">
        <v>1902</v>
      </c>
      <c r="B806" s="19" t="s">
        <v>8221</v>
      </c>
      <c r="C806" s="20">
        <v>25</v>
      </c>
      <c r="F806" s="17" t="s">
        <v>1823</v>
      </c>
      <c r="G806" s="12" t="s">
        <v>8219</v>
      </c>
      <c r="H806" s="12">
        <v>11</v>
      </c>
      <c r="I806" s="26"/>
    </row>
    <row r="807" spans="1:9" x14ac:dyDescent="0.25">
      <c r="A807" s="20" t="s">
        <v>1903</v>
      </c>
      <c r="B807" s="19" t="s">
        <v>8221</v>
      </c>
      <c r="C807" s="20">
        <v>3</v>
      </c>
      <c r="F807" s="17" t="s">
        <v>1824</v>
      </c>
      <c r="G807" s="12" t="s">
        <v>8219</v>
      </c>
      <c r="H807" s="12">
        <v>33</v>
      </c>
      <c r="I807" s="26"/>
    </row>
    <row r="808" spans="1:9" x14ac:dyDescent="0.25">
      <c r="A808" s="20" t="s">
        <v>1904</v>
      </c>
      <c r="B808" s="19" t="s">
        <v>8221</v>
      </c>
      <c r="C808" s="20">
        <v>41</v>
      </c>
      <c r="F808" s="17" t="s">
        <v>1825</v>
      </c>
      <c r="G808" s="12" t="s">
        <v>8219</v>
      </c>
      <c r="H808" s="12">
        <v>40</v>
      </c>
      <c r="I808" s="26"/>
    </row>
    <row r="809" spans="1:9" x14ac:dyDescent="0.25">
      <c r="A809" s="20" t="s">
        <v>1905</v>
      </c>
      <c r="B809" s="19" t="s">
        <v>8221</v>
      </c>
      <c r="C809" s="20">
        <v>2</v>
      </c>
      <c r="F809" s="17" t="s">
        <v>1826</v>
      </c>
      <c r="G809" s="12" t="s">
        <v>8219</v>
      </c>
      <c r="H809" s="12">
        <v>50</v>
      </c>
      <c r="I809" s="26"/>
    </row>
    <row r="810" spans="1:9" x14ac:dyDescent="0.25">
      <c r="A810" s="20" t="s">
        <v>1906</v>
      </c>
      <c r="B810" s="19" t="s">
        <v>8221</v>
      </c>
      <c r="C810" s="20">
        <v>4</v>
      </c>
      <c r="F810" s="17" t="s">
        <v>1827</v>
      </c>
      <c r="G810" s="12" t="s">
        <v>8219</v>
      </c>
      <c r="H810" s="12">
        <v>38</v>
      </c>
      <c r="I810" s="26"/>
    </row>
    <row r="811" spans="1:9" x14ac:dyDescent="0.25">
      <c r="A811" s="20" t="s">
        <v>1907</v>
      </c>
      <c r="B811" s="19" t="s">
        <v>8221</v>
      </c>
      <c r="C811" s="20">
        <v>99</v>
      </c>
      <c r="F811" s="17" t="s">
        <v>1828</v>
      </c>
      <c r="G811" s="12" t="s">
        <v>8219</v>
      </c>
      <c r="H811" s="12">
        <v>96</v>
      </c>
      <c r="I811" s="26"/>
    </row>
    <row r="812" spans="1:9" x14ac:dyDescent="0.25">
      <c r="A812" s="20" t="s">
        <v>1908</v>
      </c>
      <c r="B812" s="19" t="s">
        <v>8221</v>
      </c>
      <c r="C812" s="20">
        <v>4</v>
      </c>
      <c r="F812" s="17" t="s">
        <v>1829</v>
      </c>
      <c r="G812" s="12" t="s">
        <v>8219</v>
      </c>
      <c r="H812" s="12">
        <v>48</v>
      </c>
      <c r="I812" s="26"/>
    </row>
    <row r="813" spans="1:9" x14ac:dyDescent="0.25">
      <c r="A813" s="20" t="s">
        <v>1909</v>
      </c>
      <c r="B813" s="19" t="s">
        <v>8221</v>
      </c>
      <c r="C813" s="20">
        <v>4</v>
      </c>
      <c r="F813" s="17" t="s">
        <v>1830</v>
      </c>
      <c r="G813" s="12" t="s">
        <v>8219</v>
      </c>
      <c r="H813" s="12">
        <v>33</v>
      </c>
      <c r="I813" s="26"/>
    </row>
    <row r="814" spans="1:9" x14ac:dyDescent="0.25">
      <c r="A814" s="20" t="s">
        <v>1910</v>
      </c>
      <c r="B814" s="19" t="s">
        <v>8221</v>
      </c>
      <c r="C814" s="20">
        <v>38</v>
      </c>
      <c r="F814" s="17" t="s">
        <v>1831</v>
      </c>
      <c r="G814" s="12" t="s">
        <v>8219</v>
      </c>
      <c r="H814" s="12">
        <v>226</v>
      </c>
      <c r="I814" s="26"/>
    </row>
    <row r="815" spans="1:9" x14ac:dyDescent="0.25">
      <c r="A815" s="20" t="s">
        <v>1911</v>
      </c>
      <c r="B815" s="19" t="s">
        <v>8221</v>
      </c>
      <c r="C815" s="20">
        <v>285</v>
      </c>
      <c r="F815" s="17" t="s">
        <v>1832</v>
      </c>
      <c r="G815" s="12" t="s">
        <v>8219</v>
      </c>
      <c r="H815" s="12">
        <v>14</v>
      </c>
      <c r="I815" s="26"/>
    </row>
    <row r="816" spans="1:9" x14ac:dyDescent="0.25">
      <c r="A816" s="20" t="s">
        <v>1912</v>
      </c>
      <c r="B816" s="19" t="s">
        <v>8221</v>
      </c>
      <c r="C816" s="20">
        <v>1</v>
      </c>
      <c r="F816" s="17" t="s">
        <v>1833</v>
      </c>
      <c r="G816" s="12" t="s">
        <v>8219</v>
      </c>
      <c r="H816" s="12">
        <v>20</v>
      </c>
      <c r="I816" s="26"/>
    </row>
    <row r="817" spans="1:9" x14ac:dyDescent="0.25">
      <c r="A817" s="20" t="s">
        <v>1913</v>
      </c>
      <c r="B817" s="19" t="s">
        <v>8221</v>
      </c>
      <c r="C817" s="20">
        <v>42</v>
      </c>
      <c r="F817" s="17" t="s">
        <v>1834</v>
      </c>
      <c r="G817" s="12" t="s">
        <v>8219</v>
      </c>
      <c r="H817" s="12">
        <v>25</v>
      </c>
      <c r="I817" s="26"/>
    </row>
    <row r="818" spans="1:9" x14ac:dyDescent="0.25">
      <c r="A818" s="20" t="s">
        <v>1914</v>
      </c>
      <c r="B818" s="19" t="s">
        <v>8221</v>
      </c>
      <c r="C818" s="20">
        <v>26</v>
      </c>
      <c r="F818" s="17" t="s">
        <v>1835</v>
      </c>
      <c r="G818" s="12" t="s">
        <v>8219</v>
      </c>
      <c r="H818" s="12">
        <v>90</v>
      </c>
      <c r="I818" s="26"/>
    </row>
    <row r="819" spans="1:9" x14ac:dyDescent="0.25">
      <c r="A819" s="20" t="s">
        <v>1915</v>
      </c>
      <c r="B819" s="19" t="s">
        <v>8221</v>
      </c>
      <c r="C819" s="20">
        <v>2</v>
      </c>
      <c r="F819" s="17" t="s">
        <v>1836</v>
      </c>
      <c r="G819" s="12" t="s">
        <v>8219</v>
      </c>
      <c r="H819" s="12">
        <v>11</v>
      </c>
      <c r="I819" s="26"/>
    </row>
    <row r="820" spans="1:9" x14ac:dyDescent="0.25">
      <c r="A820" s="20" t="s">
        <v>1916</v>
      </c>
      <c r="B820" s="19" t="s">
        <v>8221</v>
      </c>
      <c r="C820" s="20">
        <v>4</v>
      </c>
      <c r="F820" s="17" t="s">
        <v>1837</v>
      </c>
      <c r="G820" s="12" t="s">
        <v>8219</v>
      </c>
      <c r="H820" s="12">
        <v>55</v>
      </c>
      <c r="I820" s="26"/>
    </row>
    <row r="821" spans="1:9" x14ac:dyDescent="0.25">
      <c r="A821" s="20" t="s">
        <v>1917</v>
      </c>
      <c r="B821" s="19" t="s">
        <v>8221</v>
      </c>
      <c r="C821" s="20">
        <v>6</v>
      </c>
      <c r="F821" s="17" t="s">
        <v>1838</v>
      </c>
      <c r="G821" s="12" t="s">
        <v>8219</v>
      </c>
      <c r="H821" s="12">
        <v>30</v>
      </c>
      <c r="I821" s="26"/>
    </row>
    <row r="822" spans="1:9" x14ac:dyDescent="0.25">
      <c r="A822" s="20" t="s">
        <v>1918</v>
      </c>
      <c r="B822" s="19" t="s">
        <v>8221</v>
      </c>
      <c r="C822" s="20">
        <v>70</v>
      </c>
      <c r="F822" s="17" t="s">
        <v>1839</v>
      </c>
      <c r="G822" s="12" t="s">
        <v>8219</v>
      </c>
      <c r="H822" s="12">
        <v>28</v>
      </c>
      <c r="I822" s="26"/>
    </row>
    <row r="823" spans="1:9" x14ac:dyDescent="0.25">
      <c r="A823" s="20" t="s">
        <v>1919</v>
      </c>
      <c r="B823" s="19" t="s">
        <v>8221</v>
      </c>
      <c r="C823" s="20">
        <v>9</v>
      </c>
      <c r="F823" s="17" t="s">
        <v>1840</v>
      </c>
      <c r="G823" s="12" t="s">
        <v>8219</v>
      </c>
      <c r="H823" s="12">
        <v>45</v>
      </c>
      <c r="I823" s="26"/>
    </row>
    <row r="824" spans="1:9" x14ac:dyDescent="0.25">
      <c r="A824" s="20" t="s">
        <v>1920</v>
      </c>
      <c r="B824" s="19" t="s">
        <v>8221</v>
      </c>
      <c r="C824" s="20">
        <v>8</v>
      </c>
      <c r="F824" s="17" t="s">
        <v>1841</v>
      </c>
      <c r="G824" s="12" t="s">
        <v>8219</v>
      </c>
      <c r="H824" s="12">
        <v>13</v>
      </c>
      <c r="I824" s="26"/>
    </row>
    <row r="825" spans="1:9" x14ac:dyDescent="0.25">
      <c r="A825" s="20" t="s">
        <v>1921</v>
      </c>
      <c r="B825" s="19" t="s">
        <v>8221</v>
      </c>
      <c r="C825" s="20">
        <v>105</v>
      </c>
      <c r="F825" s="17" t="s">
        <v>1842</v>
      </c>
      <c r="G825" s="12" t="s">
        <v>8219</v>
      </c>
      <c r="H825" s="12">
        <v>40</v>
      </c>
      <c r="I825" s="26"/>
    </row>
    <row r="826" spans="1:9" x14ac:dyDescent="0.25">
      <c r="A826" s="20" t="s">
        <v>1982</v>
      </c>
      <c r="B826" s="19" t="s">
        <v>8221</v>
      </c>
      <c r="C826" s="20">
        <v>12</v>
      </c>
      <c r="F826" s="17" t="s">
        <v>1843</v>
      </c>
      <c r="G826" s="12" t="s">
        <v>8219</v>
      </c>
      <c r="H826" s="12">
        <v>21</v>
      </c>
      <c r="I826" s="26"/>
    </row>
    <row r="827" spans="1:9" x14ac:dyDescent="0.25">
      <c r="A827" s="20" t="s">
        <v>1983</v>
      </c>
      <c r="B827" s="19" t="s">
        <v>8221</v>
      </c>
      <c r="C827" s="20">
        <v>0</v>
      </c>
      <c r="F827" s="17" t="s">
        <v>1844</v>
      </c>
      <c r="G827" s="12" t="s">
        <v>8219</v>
      </c>
      <c r="H827" s="12">
        <v>134</v>
      </c>
      <c r="I827" s="26"/>
    </row>
    <row r="828" spans="1:9" x14ac:dyDescent="0.25">
      <c r="A828" s="20" t="s">
        <v>1984</v>
      </c>
      <c r="B828" s="19" t="s">
        <v>8221</v>
      </c>
      <c r="C828" s="20">
        <v>16</v>
      </c>
      <c r="F828" s="17" t="s">
        <v>1845</v>
      </c>
      <c r="G828" s="12" t="s">
        <v>8219</v>
      </c>
      <c r="H828" s="12">
        <v>20</v>
      </c>
      <c r="I828" s="26"/>
    </row>
    <row r="829" spans="1:9" x14ac:dyDescent="0.25">
      <c r="A829" s="20" t="s">
        <v>1985</v>
      </c>
      <c r="B829" s="19" t="s">
        <v>8221</v>
      </c>
      <c r="C829" s="20">
        <v>7</v>
      </c>
      <c r="F829" s="17" t="s">
        <v>1846</v>
      </c>
      <c r="G829" s="12" t="s">
        <v>8219</v>
      </c>
      <c r="H829" s="12">
        <v>19</v>
      </c>
      <c r="I829" s="26"/>
    </row>
    <row r="830" spans="1:9" x14ac:dyDescent="0.25">
      <c r="A830" s="20" t="s">
        <v>1986</v>
      </c>
      <c r="B830" s="19" t="s">
        <v>8221</v>
      </c>
      <c r="C830" s="20">
        <v>4</v>
      </c>
      <c r="F830" s="17" t="s">
        <v>1847</v>
      </c>
      <c r="G830" s="12" t="s">
        <v>8219</v>
      </c>
      <c r="H830" s="12">
        <v>209</v>
      </c>
      <c r="I830" s="26"/>
    </row>
    <row r="831" spans="1:9" x14ac:dyDescent="0.25">
      <c r="A831" s="20" t="s">
        <v>1987</v>
      </c>
      <c r="B831" s="19" t="s">
        <v>8221</v>
      </c>
      <c r="C831" s="20">
        <v>1</v>
      </c>
      <c r="F831" s="17" t="s">
        <v>1848</v>
      </c>
      <c r="G831" s="12" t="s">
        <v>8219</v>
      </c>
      <c r="H831" s="12">
        <v>38</v>
      </c>
      <c r="I831" s="26"/>
    </row>
    <row r="832" spans="1:9" x14ac:dyDescent="0.25">
      <c r="A832" s="20" t="s">
        <v>1988</v>
      </c>
      <c r="B832" s="19" t="s">
        <v>8221</v>
      </c>
      <c r="C832" s="20">
        <v>28</v>
      </c>
      <c r="F832" s="17" t="s">
        <v>1849</v>
      </c>
      <c r="G832" s="12" t="s">
        <v>8219</v>
      </c>
      <c r="H832" s="12">
        <v>24</v>
      </c>
      <c r="I832" s="26"/>
    </row>
    <row r="833" spans="1:9" x14ac:dyDescent="0.25">
      <c r="A833" s="20" t="s">
        <v>1989</v>
      </c>
      <c r="B833" s="19" t="s">
        <v>8221</v>
      </c>
      <c r="C833" s="20">
        <v>1</v>
      </c>
      <c r="F833" s="17" t="s">
        <v>1850</v>
      </c>
      <c r="G833" s="12" t="s">
        <v>8219</v>
      </c>
      <c r="H833" s="12">
        <v>8</v>
      </c>
      <c r="I833" s="26"/>
    </row>
    <row r="834" spans="1:9" x14ac:dyDescent="0.25">
      <c r="A834" s="20" t="s">
        <v>1990</v>
      </c>
      <c r="B834" s="19" t="s">
        <v>8221</v>
      </c>
      <c r="C834" s="20">
        <v>1</v>
      </c>
      <c r="F834" s="17" t="s">
        <v>1851</v>
      </c>
      <c r="G834" s="12" t="s">
        <v>8219</v>
      </c>
      <c r="H834" s="12">
        <v>179</v>
      </c>
      <c r="I834" s="26"/>
    </row>
    <row r="835" spans="1:9" x14ac:dyDescent="0.25">
      <c r="A835" s="20" t="s">
        <v>1991</v>
      </c>
      <c r="B835" s="19" t="s">
        <v>8221</v>
      </c>
      <c r="C835" s="20">
        <v>5</v>
      </c>
      <c r="F835" s="17" t="s">
        <v>1852</v>
      </c>
      <c r="G835" s="12" t="s">
        <v>8219</v>
      </c>
      <c r="H835" s="12">
        <v>26</v>
      </c>
      <c r="I835" s="26"/>
    </row>
    <row r="836" spans="1:9" x14ac:dyDescent="0.25">
      <c r="A836" s="20" t="s">
        <v>1992</v>
      </c>
      <c r="B836" s="19" t="s">
        <v>8221</v>
      </c>
      <c r="C836" s="20">
        <v>3</v>
      </c>
      <c r="F836" s="17" t="s">
        <v>1853</v>
      </c>
      <c r="G836" s="12" t="s">
        <v>8219</v>
      </c>
      <c r="H836" s="12">
        <v>131</v>
      </c>
      <c r="I836" s="26"/>
    </row>
    <row r="837" spans="1:9" x14ac:dyDescent="0.25">
      <c r="A837" s="20" t="s">
        <v>1993</v>
      </c>
      <c r="B837" s="19" t="s">
        <v>8221</v>
      </c>
      <c r="C837" s="20">
        <v>2</v>
      </c>
      <c r="F837" s="17" t="s">
        <v>1854</v>
      </c>
      <c r="G837" s="12" t="s">
        <v>8219</v>
      </c>
      <c r="H837" s="12">
        <v>14</v>
      </c>
      <c r="I837" s="26"/>
    </row>
    <row r="838" spans="1:9" x14ac:dyDescent="0.25">
      <c r="A838" s="20" t="s">
        <v>1994</v>
      </c>
      <c r="B838" s="19" t="s">
        <v>8221</v>
      </c>
      <c r="C838" s="20">
        <v>0</v>
      </c>
      <c r="F838" s="17" t="s">
        <v>1855</v>
      </c>
      <c r="G838" s="12" t="s">
        <v>8219</v>
      </c>
      <c r="H838" s="12">
        <v>174</v>
      </c>
      <c r="I838" s="26"/>
    </row>
    <row r="839" spans="1:9" x14ac:dyDescent="0.25">
      <c r="A839" s="20" t="s">
        <v>1995</v>
      </c>
      <c r="B839" s="19" t="s">
        <v>8221</v>
      </c>
      <c r="C839" s="20">
        <v>0</v>
      </c>
      <c r="F839" s="17" t="s">
        <v>1856</v>
      </c>
      <c r="G839" s="12" t="s">
        <v>8219</v>
      </c>
      <c r="H839" s="12">
        <v>191</v>
      </c>
      <c r="I839" s="26"/>
    </row>
    <row r="840" spans="1:9" x14ac:dyDescent="0.25">
      <c r="A840" s="20" t="s">
        <v>1996</v>
      </c>
      <c r="B840" s="19" t="s">
        <v>8221</v>
      </c>
      <c r="C840" s="20">
        <v>3</v>
      </c>
      <c r="F840" s="17" t="s">
        <v>1857</v>
      </c>
      <c r="G840" s="12" t="s">
        <v>8219</v>
      </c>
      <c r="H840" s="12">
        <v>38</v>
      </c>
      <c r="I840" s="26"/>
    </row>
    <row r="841" spans="1:9" x14ac:dyDescent="0.25">
      <c r="A841" s="20" t="s">
        <v>1997</v>
      </c>
      <c r="B841" s="19" t="s">
        <v>8221</v>
      </c>
      <c r="C841" s="20">
        <v>0</v>
      </c>
      <c r="F841" s="17" t="s">
        <v>1858</v>
      </c>
      <c r="G841" s="12" t="s">
        <v>8219</v>
      </c>
      <c r="H841" s="12">
        <v>22</v>
      </c>
      <c r="I841" s="26"/>
    </row>
    <row r="842" spans="1:9" x14ac:dyDescent="0.25">
      <c r="A842" s="20" t="s">
        <v>1998</v>
      </c>
      <c r="B842" s="19" t="s">
        <v>8221</v>
      </c>
      <c r="C842" s="20">
        <v>0</v>
      </c>
      <c r="F842" s="17" t="s">
        <v>1859</v>
      </c>
      <c r="G842" s="12" t="s">
        <v>8219</v>
      </c>
      <c r="H842" s="12">
        <v>149</v>
      </c>
      <c r="I842" s="26"/>
    </row>
    <row r="843" spans="1:9" x14ac:dyDescent="0.25">
      <c r="A843" s="20" t="s">
        <v>1999</v>
      </c>
      <c r="B843" s="19" t="s">
        <v>8221</v>
      </c>
      <c r="C843" s="20">
        <v>3</v>
      </c>
      <c r="F843" s="17" t="s">
        <v>1860</v>
      </c>
      <c r="G843" s="12" t="s">
        <v>8219</v>
      </c>
      <c r="H843" s="12">
        <v>56</v>
      </c>
      <c r="I843" s="26"/>
    </row>
    <row r="844" spans="1:9" x14ac:dyDescent="0.25">
      <c r="A844" s="20" t="s">
        <v>2000</v>
      </c>
      <c r="B844" s="19" t="s">
        <v>8221</v>
      </c>
      <c r="C844" s="20">
        <v>7</v>
      </c>
      <c r="F844" s="17" t="s">
        <v>1861</v>
      </c>
      <c r="G844" s="12" t="s">
        <v>8219</v>
      </c>
      <c r="H844" s="12">
        <v>19</v>
      </c>
      <c r="I844" s="26"/>
    </row>
    <row r="845" spans="1:9" x14ac:dyDescent="0.25">
      <c r="A845" s="20" t="s">
        <v>2001</v>
      </c>
      <c r="B845" s="19" t="s">
        <v>8221</v>
      </c>
      <c r="C845" s="20">
        <v>25</v>
      </c>
      <c r="F845" s="17" t="s">
        <v>1882</v>
      </c>
      <c r="G845" s="12" t="s">
        <v>8219</v>
      </c>
      <c r="H845" s="12">
        <v>70</v>
      </c>
      <c r="I845" s="26"/>
    </row>
    <row r="846" spans="1:9" x14ac:dyDescent="0.25">
      <c r="A846" s="20" t="s">
        <v>2122</v>
      </c>
      <c r="B846" s="19" t="s">
        <v>8221</v>
      </c>
      <c r="C846" s="20">
        <v>10</v>
      </c>
      <c r="F846" s="17" t="s">
        <v>1883</v>
      </c>
      <c r="G846" s="12" t="s">
        <v>8219</v>
      </c>
      <c r="H846" s="12">
        <v>81</v>
      </c>
      <c r="I846" s="26"/>
    </row>
    <row r="847" spans="1:9" x14ac:dyDescent="0.25">
      <c r="A847" s="20" t="s">
        <v>2123</v>
      </c>
      <c r="B847" s="19" t="s">
        <v>8221</v>
      </c>
      <c r="C847" s="20">
        <v>3</v>
      </c>
      <c r="F847" s="17" t="s">
        <v>1884</v>
      </c>
      <c r="G847" s="12" t="s">
        <v>8219</v>
      </c>
      <c r="H847" s="12">
        <v>32</v>
      </c>
      <c r="I847" s="26"/>
    </row>
    <row r="848" spans="1:9" x14ac:dyDescent="0.25">
      <c r="A848" s="20" t="s">
        <v>2124</v>
      </c>
      <c r="B848" s="19" t="s">
        <v>8221</v>
      </c>
      <c r="C848" s="20">
        <v>5</v>
      </c>
      <c r="F848" s="17" t="s">
        <v>1885</v>
      </c>
      <c r="G848" s="12" t="s">
        <v>8219</v>
      </c>
      <c r="H848" s="12">
        <v>26</v>
      </c>
      <c r="I848" s="26"/>
    </row>
    <row r="849" spans="1:9" x14ac:dyDescent="0.25">
      <c r="A849" s="20" t="s">
        <v>2125</v>
      </c>
      <c r="B849" s="19" t="s">
        <v>8221</v>
      </c>
      <c r="C849" s="20">
        <v>5</v>
      </c>
      <c r="F849" s="17" t="s">
        <v>1886</v>
      </c>
      <c r="G849" s="12" t="s">
        <v>8219</v>
      </c>
      <c r="H849" s="12">
        <v>105</v>
      </c>
      <c r="I849" s="26"/>
    </row>
    <row r="850" spans="1:9" x14ac:dyDescent="0.25">
      <c r="A850" s="20" t="s">
        <v>2126</v>
      </c>
      <c r="B850" s="19" t="s">
        <v>8221</v>
      </c>
      <c r="C850" s="20">
        <v>27</v>
      </c>
      <c r="F850" s="17" t="s">
        <v>1887</v>
      </c>
      <c r="G850" s="12" t="s">
        <v>8219</v>
      </c>
      <c r="H850" s="12">
        <v>29</v>
      </c>
      <c r="I850" s="26"/>
    </row>
    <row r="851" spans="1:9" x14ac:dyDescent="0.25">
      <c r="A851" s="20" t="s">
        <v>2127</v>
      </c>
      <c r="B851" s="19" t="s">
        <v>8221</v>
      </c>
      <c r="C851" s="20">
        <v>2</v>
      </c>
      <c r="F851" s="17" t="s">
        <v>1888</v>
      </c>
      <c r="G851" s="12" t="s">
        <v>8219</v>
      </c>
      <c r="H851" s="12">
        <v>8</v>
      </c>
      <c r="I851" s="26"/>
    </row>
    <row r="852" spans="1:9" x14ac:dyDescent="0.25">
      <c r="A852" s="20" t="s">
        <v>2128</v>
      </c>
      <c r="B852" s="19" t="s">
        <v>8221</v>
      </c>
      <c r="C852" s="20">
        <v>236</v>
      </c>
      <c r="F852" s="17" t="s">
        <v>1889</v>
      </c>
      <c r="G852" s="12" t="s">
        <v>8219</v>
      </c>
      <c r="H852" s="12">
        <v>89</v>
      </c>
      <c r="I852" s="26"/>
    </row>
    <row r="853" spans="1:9" x14ac:dyDescent="0.25">
      <c r="A853" s="20" t="s">
        <v>2129</v>
      </c>
      <c r="B853" s="19" t="s">
        <v>8221</v>
      </c>
      <c r="C853" s="20">
        <v>1</v>
      </c>
      <c r="F853" s="17" t="s">
        <v>1890</v>
      </c>
      <c r="G853" s="12" t="s">
        <v>8219</v>
      </c>
      <c r="H853" s="12">
        <v>44</v>
      </c>
      <c r="I853" s="26"/>
    </row>
    <row r="854" spans="1:9" x14ac:dyDescent="0.25">
      <c r="A854" s="20" t="s">
        <v>2130</v>
      </c>
      <c r="B854" s="19" t="s">
        <v>8221</v>
      </c>
      <c r="C854" s="20">
        <v>12</v>
      </c>
      <c r="F854" s="17" t="s">
        <v>1891</v>
      </c>
      <c r="G854" s="12" t="s">
        <v>8219</v>
      </c>
      <c r="H854" s="12">
        <v>246</v>
      </c>
      <c r="I854" s="26"/>
    </row>
    <row r="855" spans="1:9" x14ac:dyDescent="0.25">
      <c r="A855" s="20" t="s">
        <v>2131</v>
      </c>
      <c r="B855" s="19" t="s">
        <v>8221</v>
      </c>
      <c r="C855" s="20">
        <v>4</v>
      </c>
      <c r="F855" s="17" t="s">
        <v>1892</v>
      </c>
      <c r="G855" s="12" t="s">
        <v>8219</v>
      </c>
      <c r="H855" s="12">
        <v>120</v>
      </c>
      <c r="I855" s="26"/>
    </row>
    <row r="856" spans="1:9" x14ac:dyDescent="0.25">
      <c r="A856" s="20" t="s">
        <v>2132</v>
      </c>
      <c r="B856" s="19" t="s">
        <v>8221</v>
      </c>
      <c r="C856" s="20">
        <v>3</v>
      </c>
      <c r="F856" s="17" t="s">
        <v>1893</v>
      </c>
      <c r="G856" s="12" t="s">
        <v>8219</v>
      </c>
      <c r="H856" s="12">
        <v>26</v>
      </c>
      <c r="I856" s="26"/>
    </row>
    <row r="857" spans="1:9" x14ac:dyDescent="0.25">
      <c r="A857" s="20" t="s">
        <v>2133</v>
      </c>
      <c r="B857" s="19" t="s">
        <v>8221</v>
      </c>
      <c r="C857" s="20">
        <v>99</v>
      </c>
      <c r="F857" s="17" t="s">
        <v>1894</v>
      </c>
      <c r="G857" s="12" t="s">
        <v>8219</v>
      </c>
      <c r="H857" s="12">
        <v>45</v>
      </c>
      <c r="I857" s="26"/>
    </row>
    <row r="858" spans="1:9" x14ac:dyDescent="0.25">
      <c r="A858" s="20" t="s">
        <v>2134</v>
      </c>
      <c r="B858" s="19" t="s">
        <v>8221</v>
      </c>
      <c r="C858" s="20">
        <v>3</v>
      </c>
      <c r="F858" s="17" t="s">
        <v>1895</v>
      </c>
      <c r="G858" s="12" t="s">
        <v>8219</v>
      </c>
      <c r="H858" s="12">
        <v>20</v>
      </c>
      <c r="I858" s="26"/>
    </row>
    <row r="859" spans="1:9" x14ac:dyDescent="0.25">
      <c r="A859" s="20" t="s">
        <v>2135</v>
      </c>
      <c r="B859" s="19" t="s">
        <v>8221</v>
      </c>
      <c r="C859" s="20">
        <v>3</v>
      </c>
      <c r="F859" s="17" t="s">
        <v>1896</v>
      </c>
      <c r="G859" s="12" t="s">
        <v>8219</v>
      </c>
      <c r="H859" s="12">
        <v>47</v>
      </c>
      <c r="I859" s="26"/>
    </row>
    <row r="860" spans="1:9" x14ac:dyDescent="0.25">
      <c r="A860" s="20" t="s">
        <v>2136</v>
      </c>
      <c r="B860" s="19" t="s">
        <v>8221</v>
      </c>
      <c r="C860" s="20">
        <v>22</v>
      </c>
      <c r="F860" s="17" t="s">
        <v>1897</v>
      </c>
      <c r="G860" s="12" t="s">
        <v>8219</v>
      </c>
      <c r="H860" s="12">
        <v>13</v>
      </c>
      <c r="I860" s="26"/>
    </row>
    <row r="861" spans="1:9" x14ac:dyDescent="0.25">
      <c r="A861" s="20" t="s">
        <v>2137</v>
      </c>
      <c r="B861" s="19" t="s">
        <v>8221</v>
      </c>
      <c r="C861" s="20">
        <v>4</v>
      </c>
      <c r="F861" s="17" t="s">
        <v>1898</v>
      </c>
      <c r="G861" s="12" t="s">
        <v>8219</v>
      </c>
      <c r="H861" s="12">
        <v>183</v>
      </c>
      <c r="I861" s="26"/>
    </row>
    <row r="862" spans="1:9" x14ac:dyDescent="0.25">
      <c r="A862" s="20" t="s">
        <v>2138</v>
      </c>
      <c r="B862" s="19" t="s">
        <v>8221</v>
      </c>
      <c r="C862" s="20">
        <v>534</v>
      </c>
      <c r="F862" s="17" t="s">
        <v>1899</v>
      </c>
      <c r="G862" s="12" t="s">
        <v>8219</v>
      </c>
      <c r="H862" s="12">
        <v>21</v>
      </c>
      <c r="I862" s="26"/>
    </row>
    <row r="863" spans="1:9" x14ac:dyDescent="0.25">
      <c r="A863" s="20" t="s">
        <v>2139</v>
      </c>
      <c r="B863" s="19" t="s">
        <v>8221</v>
      </c>
      <c r="C863" s="20">
        <v>12</v>
      </c>
      <c r="F863" s="17" t="s">
        <v>1900</v>
      </c>
      <c r="G863" s="12" t="s">
        <v>8219</v>
      </c>
      <c r="H863" s="12">
        <v>42</v>
      </c>
      <c r="I863" s="26"/>
    </row>
    <row r="864" spans="1:9" x14ac:dyDescent="0.25">
      <c r="A864" s="20" t="s">
        <v>2140</v>
      </c>
      <c r="B864" s="19" t="s">
        <v>8221</v>
      </c>
      <c r="C864" s="20">
        <v>56</v>
      </c>
      <c r="F864" s="17" t="s">
        <v>1901</v>
      </c>
      <c r="G864" s="12" t="s">
        <v>8219</v>
      </c>
      <c r="H864" s="12">
        <v>54</v>
      </c>
      <c r="I864" s="26"/>
    </row>
    <row r="865" spans="1:9" x14ac:dyDescent="0.25">
      <c r="A865" s="20" t="s">
        <v>2141</v>
      </c>
      <c r="B865" s="19" t="s">
        <v>8221</v>
      </c>
      <c r="C865" s="20">
        <v>11</v>
      </c>
      <c r="F865" s="17" t="s">
        <v>1922</v>
      </c>
      <c r="G865" s="12" t="s">
        <v>8219</v>
      </c>
      <c r="H865" s="12">
        <v>38</v>
      </c>
      <c r="I865" s="26"/>
    </row>
    <row r="866" spans="1:9" x14ac:dyDescent="0.25">
      <c r="A866" s="20" t="s">
        <v>2142</v>
      </c>
      <c r="B866" s="19" t="s">
        <v>8221</v>
      </c>
      <c r="C866" s="20">
        <v>0</v>
      </c>
      <c r="F866" s="17" t="s">
        <v>1923</v>
      </c>
      <c r="G866" s="12" t="s">
        <v>8219</v>
      </c>
      <c r="H866" s="12">
        <v>64</v>
      </c>
      <c r="I866" s="26"/>
    </row>
    <row r="867" spans="1:9" x14ac:dyDescent="0.25">
      <c r="A867" s="20" t="s">
        <v>2143</v>
      </c>
      <c r="B867" s="19" t="s">
        <v>8221</v>
      </c>
      <c r="C867" s="20">
        <v>12</v>
      </c>
      <c r="F867" s="17" t="s">
        <v>1924</v>
      </c>
      <c r="G867" s="12" t="s">
        <v>8219</v>
      </c>
      <c r="H867" s="12">
        <v>13</v>
      </c>
      <c r="I867" s="26"/>
    </row>
    <row r="868" spans="1:9" x14ac:dyDescent="0.25">
      <c r="A868" s="20" t="s">
        <v>2144</v>
      </c>
      <c r="B868" s="19" t="s">
        <v>8221</v>
      </c>
      <c r="C868" s="20">
        <v>5</v>
      </c>
      <c r="F868" s="17" t="s">
        <v>1925</v>
      </c>
      <c r="G868" s="12" t="s">
        <v>8219</v>
      </c>
      <c r="H868" s="12">
        <v>33</v>
      </c>
      <c r="I868" s="26"/>
    </row>
    <row r="869" spans="1:9" x14ac:dyDescent="0.25">
      <c r="A869" s="20" t="s">
        <v>2145</v>
      </c>
      <c r="B869" s="19" t="s">
        <v>8221</v>
      </c>
      <c r="C869" s="20">
        <v>24</v>
      </c>
      <c r="F869" s="17" t="s">
        <v>1926</v>
      </c>
      <c r="G869" s="12" t="s">
        <v>8219</v>
      </c>
      <c r="H869" s="12">
        <v>52</v>
      </c>
      <c r="I869" s="26"/>
    </row>
    <row r="870" spans="1:9" x14ac:dyDescent="0.25">
      <c r="A870" s="20" t="s">
        <v>2146</v>
      </c>
      <c r="B870" s="19" t="s">
        <v>8221</v>
      </c>
      <c r="C870" s="20">
        <v>89</v>
      </c>
      <c r="F870" s="17" t="s">
        <v>1927</v>
      </c>
      <c r="G870" s="12" t="s">
        <v>8219</v>
      </c>
      <c r="H870" s="12">
        <v>107</v>
      </c>
      <c r="I870" s="26"/>
    </row>
    <row r="871" spans="1:9" x14ac:dyDescent="0.25">
      <c r="A871" s="20" t="s">
        <v>2147</v>
      </c>
      <c r="B871" s="19" t="s">
        <v>8221</v>
      </c>
      <c r="C871" s="20">
        <v>1</v>
      </c>
      <c r="F871" s="17" t="s">
        <v>1928</v>
      </c>
      <c r="G871" s="12" t="s">
        <v>8219</v>
      </c>
      <c r="H871" s="12">
        <v>11</v>
      </c>
      <c r="I871" s="26"/>
    </row>
    <row r="872" spans="1:9" x14ac:dyDescent="0.25">
      <c r="A872" s="20" t="s">
        <v>2148</v>
      </c>
      <c r="B872" s="19" t="s">
        <v>8221</v>
      </c>
      <c r="C872" s="20">
        <v>55</v>
      </c>
      <c r="F872" s="17" t="s">
        <v>1929</v>
      </c>
      <c r="G872" s="12" t="s">
        <v>8219</v>
      </c>
      <c r="H872" s="12">
        <v>34</v>
      </c>
      <c r="I872" s="26"/>
    </row>
    <row r="873" spans="1:9" x14ac:dyDescent="0.25">
      <c r="A873" s="20" t="s">
        <v>2149</v>
      </c>
      <c r="B873" s="19" t="s">
        <v>8221</v>
      </c>
      <c r="C873" s="20">
        <v>2</v>
      </c>
      <c r="F873" s="17" t="s">
        <v>1930</v>
      </c>
      <c r="G873" s="12" t="s">
        <v>8219</v>
      </c>
      <c r="H873" s="12">
        <v>75</v>
      </c>
      <c r="I873" s="26"/>
    </row>
    <row r="874" spans="1:9" x14ac:dyDescent="0.25">
      <c r="A874" s="20" t="s">
        <v>2150</v>
      </c>
      <c r="B874" s="19" t="s">
        <v>8221</v>
      </c>
      <c r="C874" s="20">
        <v>0</v>
      </c>
      <c r="F874" s="17" t="s">
        <v>1931</v>
      </c>
      <c r="G874" s="12" t="s">
        <v>8219</v>
      </c>
      <c r="H874" s="12">
        <v>26</v>
      </c>
      <c r="I874" s="26"/>
    </row>
    <row r="875" spans="1:9" x14ac:dyDescent="0.25">
      <c r="A875" s="20" t="s">
        <v>2151</v>
      </c>
      <c r="B875" s="19" t="s">
        <v>8221</v>
      </c>
      <c r="C875" s="20">
        <v>4</v>
      </c>
      <c r="F875" s="17" t="s">
        <v>1932</v>
      </c>
      <c r="G875" s="12" t="s">
        <v>8219</v>
      </c>
      <c r="H875" s="12">
        <v>50</v>
      </c>
      <c r="I875" s="26"/>
    </row>
    <row r="876" spans="1:9" x14ac:dyDescent="0.25">
      <c r="A876" s="20" t="s">
        <v>2152</v>
      </c>
      <c r="B876" s="19" t="s">
        <v>8221</v>
      </c>
      <c r="C876" s="20">
        <v>6</v>
      </c>
      <c r="F876" s="17" t="s">
        <v>1933</v>
      </c>
      <c r="G876" s="12" t="s">
        <v>8219</v>
      </c>
      <c r="H876" s="12">
        <v>80</v>
      </c>
      <c r="I876" s="26"/>
    </row>
    <row r="877" spans="1:9" x14ac:dyDescent="0.25">
      <c r="A877" s="20" t="s">
        <v>2153</v>
      </c>
      <c r="B877" s="19" t="s">
        <v>8221</v>
      </c>
      <c r="C877" s="20">
        <v>4</v>
      </c>
      <c r="F877" s="17" t="s">
        <v>1934</v>
      </c>
      <c r="G877" s="12" t="s">
        <v>8219</v>
      </c>
      <c r="H877" s="12">
        <v>110</v>
      </c>
      <c r="I877" s="26"/>
    </row>
    <row r="878" spans="1:9" x14ac:dyDescent="0.25">
      <c r="A878" s="20" t="s">
        <v>2154</v>
      </c>
      <c r="B878" s="19" t="s">
        <v>8221</v>
      </c>
      <c r="C878" s="20">
        <v>4</v>
      </c>
      <c r="F878" s="17" t="s">
        <v>1935</v>
      </c>
      <c r="G878" s="12" t="s">
        <v>8219</v>
      </c>
      <c r="H878" s="12">
        <v>77</v>
      </c>
      <c r="I878" s="26"/>
    </row>
    <row r="879" spans="1:9" x14ac:dyDescent="0.25">
      <c r="A879" s="20" t="s">
        <v>2155</v>
      </c>
      <c r="B879" s="19" t="s">
        <v>8221</v>
      </c>
      <c r="C879" s="20">
        <v>2</v>
      </c>
      <c r="F879" s="17" t="s">
        <v>1936</v>
      </c>
      <c r="G879" s="12" t="s">
        <v>8219</v>
      </c>
      <c r="H879" s="12">
        <v>50</v>
      </c>
      <c r="I879" s="26"/>
    </row>
    <row r="880" spans="1:9" x14ac:dyDescent="0.25">
      <c r="A880" s="20" t="s">
        <v>2156</v>
      </c>
      <c r="B880" s="19" t="s">
        <v>8221</v>
      </c>
      <c r="C880" s="20">
        <v>5</v>
      </c>
      <c r="F880" s="17" t="s">
        <v>1937</v>
      </c>
      <c r="G880" s="12" t="s">
        <v>8219</v>
      </c>
      <c r="H880" s="12">
        <v>145</v>
      </c>
      <c r="I880" s="26"/>
    </row>
    <row r="881" spans="1:9" x14ac:dyDescent="0.25">
      <c r="A881" s="20" t="s">
        <v>2157</v>
      </c>
      <c r="B881" s="19" t="s">
        <v>8221</v>
      </c>
      <c r="C881" s="20">
        <v>83</v>
      </c>
      <c r="F881" s="17" t="s">
        <v>1938</v>
      </c>
      <c r="G881" s="12" t="s">
        <v>8219</v>
      </c>
      <c r="H881" s="12">
        <v>29</v>
      </c>
      <c r="I881" s="26"/>
    </row>
    <row r="882" spans="1:9" x14ac:dyDescent="0.25">
      <c r="A882" s="20" t="s">
        <v>2158</v>
      </c>
      <c r="B882" s="19" t="s">
        <v>8221</v>
      </c>
      <c r="C882" s="20">
        <v>57</v>
      </c>
      <c r="F882" s="17" t="s">
        <v>1939</v>
      </c>
      <c r="G882" s="12" t="s">
        <v>8219</v>
      </c>
      <c r="H882" s="12">
        <v>114</v>
      </c>
      <c r="I882" s="26"/>
    </row>
    <row r="883" spans="1:9" x14ac:dyDescent="0.25">
      <c r="A883" s="20" t="s">
        <v>2159</v>
      </c>
      <c r="B883" s="19" t="s">
        <v>8221</v>
      </c>
      <c r="C883" s="20">
        <v>311</v>
      </c>
      <c r="F883" s="17" t="s">
        <v>1940</v>
      </c>
      <c r="G883" s="12" t="s">
        <v>8219</v>
      </c>
      <c r="H883" s="12">
        <v>96</v>
      </c>
      <c r="I883" s="26"/>
    </row>
    <row r="884" spans="1:9" x14ac:dyDescent="0.25">
      <c r="A884" s="20" t="s">
        <v>2160</v>
      </c>
      <c r="B884" s="19" t="s">
        <v>8221</v>
      </c>
      <c r="C884" s="20">
        <v>2</v>
      </c>
      <c r="F884" s="17" t="s">
        <v>1941</v>
      </c>
      <c r="G884" s="12" t="s">
        <v>8219</v>
      </c>
      <c r="H884" s="12">
        <v>31</v>
      </c>
      <c r="I884" s="26"/>
    </row>
    <row r="885" spans="1:9" x14ac:dyDescent="0.25">
      <c r="A885" s="20" t="s">
        <v>2161</v>
      </c>
      <c r="B885" s="19" t="s">
        <v>8221</v>
      </c>
      <c r="C885" s="20">
        <v>16</v>
      </c>
      <c r="F885" s="17" t="s">
        <v>1942</v>
      </c>
      <c r="G885" s="12" t="s">
        <v>8219</v>
      </c>
      <c r="H885" s="12">
        <v>4883</v>
      </c>
      <c r="I885" s="26"/>
    </row>
    <row r="886" spans="1:9" x14ac:dyDescent="0.25">
      <c r="A886" s="20" t="s">
        <v>2402</v>
      </c>
      <c r="B886" s="19" t="s">
        <v>8221</v>
      </c>
      <c r="C886" s="20">
        <v>9</v>
      </c>
      <c r="F886" s="17" t="s">
        <v>1943</v>
      </c>
      <c r="G886" s="12" t="s">
        <v>8219</v>
      </c>
      <c r="H886" s="12">
        <v>95</v>
      </c>
      <c r="I886" s="26"/>
    </row>
    <row r="887" spans="1:9" x14ac:dyDescent="0.25">
      <c r="A887" s="20" t="s">
        <v>2403</v>
      </c>
      <c r="B887" s="19" t="s">
        <v>8221</v>
      </c>
      <c r="C887" s="20">
        <v>1</v>
      </c>
      <c r="F887" s="17" t="s">
        <v>1944</v>
      </c>
      <c r="G887" s="12" t="s">
        <v>8219</v>
      </c>
      <c r="H887" s="12">
        <v>2478</v>
      </c>
      <c r="I887" s="26"/>
    </row>
    <row r="888" spans="1:9" x14ac:dyDescent="0.25">
      <c r="A888" s="20" t="s">
        <v>2404</v>
      </c>
      <c r="B888" s="19" t="s">
        <v>8221</v>
      </c>
      <c r="C888" s="20">
        <v>12</v>
      </c>
      <c r="F888" s="17" t="s">
        <v>1945</v>
      </c>
      <c r="G888" s="12" t="s">
        <v>8219</v>
      </c>
      <c r="H888" s="12">
        <v>1789</v>
      </c>
      <c r="I888" s="26"/>
    </row>
    <row r="889" spans="1:9" x14ac:dyDescent="0.25">
      <c r="A889" s="20" t="s">
        <v>2405</v>
      </c>
      <c r="B889" s="19" t="s">
        <v>8221</v>
      </c>
      <c r="C889" s="20">
        <v>0</v>
      </c>
      <c r="F889" s="17" t="s">
        <v>1946</v>
      </c>
      <c r="G889" s="12" t="s">
        <v>8219</v>
      </c>
      <c r="H889" s="12">
        <v>680</v>
      </c>
      <c r="I889" s="26"/>
    </row>
    <row r="890" spans="1:9" x14ac:dyDescent="0.25">
      <c r="A890" s="20" t="s">
        <v>2406</v>
      </c>
      <c r="B890" s="19" t="s">
        <v>8221</v>
      </c>
      <c r="C890" s="20">
        <v>20</v>
      </c>
      <c r="F890" s="17" t="s">
        <v>1947</v>
      </c>
      <c r="G890" s="12" t="s">
        <v>8219</v>
      </c>
      <c r="H890" s="12">
        <v>70</v>
      </c>
      <c r="I890" s="26"/>
    </row>
    <row r="891" spans="1:9" x14ac:dyDescent="0.25">
      <c r="A891" s="20" t="s">
        <v>2407</v>
      </c>
      <c r="B891" s="19" t="s">
        <v>8221</v>
      </c>
      <c r="C891" s="20">
        <v>16</v>
      </c>
      <c r="F891" s="17" t="s">
        <v>1948</v>
      </c>
      <c r="G891" s="12" t="s">
        <v>8219</v>
      </c>
      <c r="H891" s="12">
        <v>23</v>
      </c>
      <c r="I891" s="26"/>
    </row>
    <row r="892" spans="1:9" x14ac:dyDescent="0.25">
      <c r="A892" s="20" t="s">
        <v>2408</v>
      </c>
      <c r="B892" s="19" t="s">
        <v>8221</v>
      </c>
      <c r="C892" s="20">
        <v>33</v>
      </c>
      <c r="F892" s="17" t="s">
        <v>1949</v>
      </c>
      <c r="G892" s="12" t="s">
        <v>8219</v>
      </c>
      <c r="H892" s="12">
        <v>4245</v>
      </c>
      <c r="I892" s="26"/>
    </row>
    <row r="893" spans="1:9" x14ac:dyDescent="0.25">
      <c r="A893" s="20" t="s">
        <v>2409</v>
      </c>
      <c r="B893" s="19" t="s">
        <v>8221</v>
      </c>
      <c r="C893" s="20">
        <v>2</v>
      </c>
      <c r="F893" s="17" t="s">
        <v>1950</v>
      </c>
      <c r="G893" s="12" t="s">
        <v>8219</v>
      </c>
      <c r="H893" s="12">
        <v>943</v>
      </c>
      <c r="I893" s="26"/>
    </row>
    <row r="894" spans="1:9" x14ac:dyDescent="0.25">
      <c r="A894" s="20" t="s">
        <v>2410</v>
      </c>
      <c r="B894" s="19" t="s">
        <v>8221</v>
      </c>
      <c r="C894" s="20">
        <v>6</v>
      </c>
      <c r="F894" s="17" t="s">
        <v>1951</v>
      </c>
      <c r="G894" s="12" t="s">
        <v>8219</v>
      </c>
      <c r="H894" s="12">
        <v>1876</v>
      </c>
      <c r="I894" s="26"/>
    </row>
    <row r="895" spans="1:9" x14ac:dyDescent="0.25">
      <c r="A895" s="20" t="s">
        <v>2411</v>
      </c>
      <c r="B895" s="19" t="s">
        <v>8221</v>
      </c>
      <c r="C895" s="20">
        <v>0</v>
      </c>
      <c r="F895" s="17" t="s">
        <v>1952</v>
      </c>
      <c r="G895" s="12" t="s">
        <v>8219</v>
      </c>
      <c r="H895" s="12">
        <v>834</v>
      </c>
      <c r="I895" s="26"/>
    </row>
    <row r="896" spans="1:9" x14ac:dyDescent="0.25">
      <c r="A896" s="20" t="s">
        <v>2412</v>
      </c>
      <c r="B896" s="19" t="s">
        <v>8221</v>
      </c>
      <c r="C896" s="20">
        <v>3</v>
      </c>
      <c r="F896" s="17" t="s">
        <v>1953</v>
      </c>
      <c r="G896" s="12" t="s">
        <v>8219</v>
      </c>
      <c r="H896" s="12">
        <v>682</v>
      </c>
      <c r="I896" s="26"/>
    </row>
    <row r="897" spans="1:9" x14ac:dyDescent="0.25">
      <c r="A897" s="20" t="s">
        <v>2413</v>
      </c>
      <c r="B897" s="19" t="s">
        <v>8221</v>
      </c>
      <c r="C897" s="20">
        <v>0</v>
      </c>
      <c r="F897" s="17" t="s">
        <v>1954</v>
      </c>
      <c r="G897" s="12" t="s">
        <v>8219</v>
      </c>
      <c r="H897" s="12">
        <v>147</v>
      </c>
      <c r="I897" s="26"/>
    </row>
    <row r="898" spans="1:9" x14ac:dyDescent="0.25">
      <c r="A898" s="20" t="s">
        <v>2414</v>
      </c>
      <c r="B898" s="19" t="s">
        <v>8221</v>
      </c>
      <c r="C898" s="20">
        <v>3</v>
      </c>
      <c r="F898" s="17" t="s">
        <v>1955</v>
      </c>
      <c r="G898" s="12" t="s">
        <v>8219</v>
      </c>
      <c r="H898" s="12">
        <v>415</v>
      </c>
      <c r="I898" s="26"/>
    </row>
    <row r="899" spans="1:9" x14ac:dyDescent="0.25">
      <c r="A899" s="20" t="s">
        <v>2415</v>
      </c>
      <c r="B899" s="19" t="s">
        <v>8221</v>
      </c>
      <c r="C899" s="20">
        <v>13</v>
      </c>
      <c r="F899" s="17" t="s">
        <v>1956</v>
      </c>
      <c r="G899" s="12" t="s">
        <v>8219</v>
      </c>
      <c r="H899" s="12">
        <v>290</v>
      </c>
      <c r="I899" s="26"/>
    </row>
    <row r="900" spans="1:9" x14ac:dyDescent="0.25">
      <c r="A900" s="20" t="s">
        <v>2416</v>
      </c>
      <c r="B900" s="19" t="s">
        <v>8221</v>
      </c>
      <c r="C900" s="20">
        <v>6</v>
      </c>
      <c r="F900" s="17" t="s">
        <v>1957</v>
      </c>
      <c r="G900" s="12" t="s">
        <v>8219</v>
      </c>
      <c r="H900" s="12">
        <v>365</v>
      </c>
      <c r="I900" s="26"/>
    </row>
    <row r="901" spans="1:9" x14ac:dyDescent="0.25">
      <c r="A901" s="20" t="s">
        <v>2417</v>
      </c>
      <c r="B901" s="19" t="s">
        <v>8221</v>
      </c>
      <c r="C901" s="20">
        <v>1</v>
      </c>
      <c r="F901" s="17" t="s">
        <v>1958</v>
      </c>
      <c r="G901" s="12" t="s">
        <v>8219</v>
      </c>
      <c r="H901" s="12">
        <v>660</v>
      </c>
      <c r="I901" s="26"/>
    </row>
    <row r="902" spans="1:9" x14ac:dyDescent="0.25">
      <c r="A902" s="20" t="s">
        <v>2418</v>
      </c>
      <c r="B902" s="19" t="s">
        <v>8221</v>
      </c>
      <c r="C902" s="20">
        <v>0</v>
      </c>
      <c r="F902" s="17" t="s">
        <v>1959</v>
      </c>
      <c r="G902" s="12" t="s">
        <v>8219</v>
      </c>
      <c r="H902" s="12">
        <v>1356</v>
      </c>
      <c r="I902" s="26"/>
    </row>
    <row r="903" spans="1:9" x14ac:dyDescent="0.25">
      <c r="A903" s="20" t="s">
        <v>2419</v>
      </c>
      <c r="B903" s="19" t="s">
        <v>8221</v>
      </c>
      <c r="C903" s="20">
        <v>5</v>
      </c>
      <c r="F903" s="17" t="s">
        <v>1960</v>
      </c>
      <c r="G903" s="12" t="s">
        <v>8219</v>
      </c>
      <c r="H903" s="12">
        <v>424</v>
      </c>
      <c r="I903" s="26"/>
    </row>
    <row r="904" spans="1:9" x14ac:dyDescent="0.25">
      <c r="A904" s="20" t="s">
        <v>2420</v>
      </c>
      <c r="B904" s="19" t="s">
        <v>8221</v>
      </c>
      <c r="C904" s="20">
        <v>0</v>
      </c>
      <c r="F904" s="17" t="s">
        <v>1961</v>
      </c>
      <c r="G904" s="12" t="s">
        <v>8219</v>
      </c>
      <c r="H904" s="12">
        <v>33</v>
      </c>
      <c r="I904" s="26"/>
    </row>
    <row r="905" spans="1:9" x14ac:dyDescent="0.25">
      <c r="A905" s="20" t="s">
        <v>2421</v>
      </c>
      <c r="B905" s="19" t="s">
        <v>8221</v>
      </c>
      <c r="C905" s="20">
        <v>36</v>
      </c>
      <c r="F905" s="17" t="s">
        <v>1962</v>
      </c>
      <c r="G905" s="12" t="s">
        <v>8219</v>
      </c>
      <c r="H905" s="12">
        <v>1633</v>
      </c>
      <c r="I905" s="26"/>
    </row>
    <row r="906" spans="1:9" x14ac:dyDescent="0.25">
      <c r="A906" s="20" t="s">
        <v>2422</v>
      </c>
      <c r="B906" s="19" t="s">
        <v>8221</v>
      </c>
      <c r="C906" s="20">
        <v>1</v>
      </c>
      <c r="F906" s="17" t="s">
        <v>1963</v>
      </c>
      <c r="G906" s="12" t="s">
        <v>8219</v>
      </c>
      <c r="H906" s="12">
        <v>306</v>
      </c>
      <c r="I906" s="26"/>
    </row>
    <row r="907" spans="1:9" x14ac:dyDescent="0.25">
      <c r="A907" s="20" t="s">
        <v>2423</v>
      </c>
      <c r="B907" s="19" t="s">
        <v>8221</v>
      </c>
      <c r="C907" s="20">
        <v>1</v>
      </c>
      <c r="F907" s="17" t="s">
        <v>1964</v>
      </c>
      <c r="G907" s="12" t="s">
        <v>8219</v>
      </c>
      <c r="H907" s="12">
        <v>205</v>
      </c>
      <c r="I907" s="26"/>
    </row>
    <row r="908" spans="1:9" x14ac:dyDescent="0.25">
      <c r="A908" s="20" t="s">
        <v>2424</v>
      </c>
      <c r="B908" s="19" t="s">
        <v>8221</v>
      </c>
      <c r="C908" s="20">
        <v>1</v>
      </c>
      <c r="F908" s="17" t="s">
        <v>1965</v>
      </c>
      <c r="G908" s="12" t="s">
        <v>8219</v>
      </c>
      <c r="H908" s="12">
        <v>1281</v>
      </c>
      <c r="I908" s="26"/>
    </row>
    <row r="909" spans="1:9" x14ac:dyDescent="0.25">
      <c r="A909" s="20" t="s">
        <v>2425</v>
      </c>
      <c r="B909" s="19" t="s">
        <v>8221</v>
      </c>
      <c r="C909" s="20">
        <v>9</v>
      </c>
      <c r="F909" s="17" t="s">
        <v>1966</v>
      </c>
      <c r="G909" s="12" t="s">
        <v>8219</v>
      </c>
      <c r="H909" s="12">
        <v>103</v>
      </c>
      <c r="I909" s="26"/>
    </row>
    <row r="910" spans="1:9" x14ac:dyDescent="0.25">
      <c r="A910" s="20" t="s">
        <v>2426</v>
      </c>
      <c r="B910" s="19" t="s">
        <v>8221</v>
      </c>
      <c r="C910" s="20">
        <v>1</v>
      </c>
      <c r="F910" s="17" t="s">
        <v>1967</v>
      </c>
      <c r="G910" s="12" t="s">
        <v>8219</v>
      </c>
      <c r="H910" s="12">
        <v>1513</v>
      </c>
      <c r="I910" s="26"/>
    </row>
    <row r="911" spans="1:9" x14ac:dyDescent="0.25">
      <c r="A911" s="20" t="s">
        <v>2427</v>
      </c>
      <c r="B911" s="19" t="s">
        <v>8221</v>
      </c>
      <c r="C911" s="20">
        <v>0</v>
      </c>
      <c r="F911" s="17" t="s">
        <v>1968</v>
      </c>
      <c r="G911" s="12" t="s">
        <v>8219</v>
      </c>
      <c r="H911" s="12">
        <v>405</v>
      </c>
      <c r="I911" s="26"/>
    </row>
    <row r="912" spans="1:9" x14ac:dyDescent="0.25">
      <c r="A912" s="20" t="s">
        <v>2428</v>
      </c>
      <c r="B912" s="19" t="s">
        <v>8221</v>
      </c>
      <c r="C912" s="20">
        <v>1</v>
      </c>
      <c r="F912" s="17" t="s">
        <v>1969</v>
      </c>
      <c r="G912" s="12" t="s">
        <v>8219</v>
      </c>
      <c r="H912" s="12">
        <v>510</v>
      </c>
      <c r="I912" s="26"/>
    </row>
    <row r="913" spans="1:9" x14ac:dyDescent="0.25">
      <c r="A913" s="20" t="s">
        <v>2429</v>
      </c>
      <c r="B913" s="19" t="s">
        <v>8221</v>
      </c>
      <c r="C913" s="20">
        <v>1</v>
      </c>
      <c r="F913" s="17" t="s">
        <v>1970</v>
      </c>
      <c r="G913" s="12" t="s">
        <v>8219</v>
      </c>
      <c r="H913" s="12">
        <v>1887</v>
      </c>
      <c r="I913" s="26"/>
    </row>
    <row r="914" spans="1:9" x14ac:dyDescent="0.25">
      <c r="A914" s="20" t="s">
        <v>2430</v>
      </c>
      <c r="B914" s="19" t="s">
        <v>8221</v>
      </c>
      <c r="C914" s="20">
        <v>4</v>
      </c>
      <c r="F914" s="17" t="s">
        <v>1971</v>
      </c>
      <c r="G914" s="12" t="s">
        <v>8219</v>
      </c>
      <c r="H914" s="12">
        <v>701</v>
      </c>
      <c r="I914" s="26"/>
    </row>
    <row r="915" spans="1:9" x14ac:dyDescent="0.25">
      <c r="A915" s="20" t="s">
        <v>2431</v>
      </c>
      <c r="B915" s="19" t="s">
        <v>8221</v>
      </c>
      <c r="C915" s="20">
        <v>2</v>
      </c>
      <c r="F915" s="17" t="s">
        <v>1972</v>
      </c>
      <c r="G915" s="12" t="s">
        <v>8219</v>
      </c>
      <c r="H915" s="12">
        <v>3863</v>
      </c>
      <c r="I915" s="26"/>
    </row>
    <row r="916" spans="1:9" x14ac:dyDescent="0.25">
      <c r="A916" s="20" t="s">
        <v>2432</v>
      </c>
      <c r="B916" s="19" t="s">
        <v>8221</v>
      </c>
      <c r="C916" s="20">
        <v>2</v>
      </c>
      <c r="F916" s="17" t="s">
        <v>1973</v>
      </c>
      <c r="G916" s="12" t="s">
        <v>8219</v>
      </c>
      <c r="H916" s="12">
        <v>238</v>
      </c>
      <c r="I916" s="26"/>
    </row>
    <row r="917" spans="1:9" x14ac:dyDescent="0.25">
      <c r="A917" s="20" t="s">
        <v>2433</v>
      </c>
      <c r="B917" s="19" t="s">
        <v>8221</v>
      </c>
      <c r="C917" s="20">
        <v>2</v>
      </c>
      <c r="F917" s="17" t="s">
        <v>1974</v>
      </c>
      <c r="G917" s="12" t="s">
        <v>8219</v>
      </c>
      <c r="H917" s="12">
        <v>2051</v>
      </c>
      <c r="I917" s="26"/>
    </row>
    <row r="918" spans="1:9" x14ac:dyDescent="0.25">
      <c r="A918" s="20" t="s">
        <v>2434</v>
      </c>
      <c r="B918" s="19" t="s">
        <v>8221</v>
      </c>
      <c r="C918" s="20">
        <v>0</v>
      </c>
      <c r="F918" s="17" t="s">
        <v>1975</v>
      </c>
      <c r="G918" s="12" t="s">
        <v>8219</v>
      </c>
      <c r="H918" s="12">
        <v>402</v>
      </c>
      <c r="I918" s="26"/>
    </row>
    <row r="919" spans="1:9" x14ac:dyDescent="0.25">
      <c r="A919" s="20" t="s">
        <v>2435</v>
      </c>
      <c r="B919" s="19" t="s">
        <v>8221</v>
      </c>
      <c r="C919" s="20">
        <v>2</v>
      </c>
      <c r="F919" s="17" t="s">
        <v>1976</v>
      </c>
      <c r="G919" s="12" t="s">
        <v>8219</v>
      </c>
      <c r="H919" s="12">
        <v>253</v>
      </c>
      <c r="I919" s="26"/>
    </row>
    <row r="920" spans="1:9" x14ac:dyDescent="0.25">
      <c r="A920" s="20" t="s">
        <v>2436</v>
      </c>
      <c r="B920" s="19" t="s">
        <v>8221</v>
      </c>
      <c r="C920" s="20">
        <v>4</v>
      </c>
      <c r="F920" s="17" t="s">
        <v>1977</v>
      </c>
      <c r="G920" s="12" t="s">
        <v>8219</v>
      </c>
      <c r="H920" s="12">
        <v>473</v>
      </c>
      <c r="I920" s="26"/>
    </row>
    <row r="921" spans="1:9" x14ac:dyDescent="0.25">
      <c r="A921" s="20" t="s">
        <v>2437</v>
      </c>
      <c r="B921" s="19" t="s">
        <v>8221</v>
      </c>
      <c r="C921" s="20">
        <v>2</v>
      </c>
      <c r="F921" s="17" t="s">
        <v>1978</v>
      </c>
      <c r="G921" s="12" t="s">
        <v>8219</v>
      </c>
      <c r="H921" s="12">
        <v>821</v>
      </c>
      <c r="I921" s="26"/>
    </row>
    <row r="922" spans="1:9" x14ac:dyDescent="0.25">
      <c r="A922" s="20" t="s">
        <v>2438</v>
      </c>
      <c r="B922" s="19" t="s">
        <v>8221</v>
      </c>
      <c r="C922" s="20">
        <v>0</v>
      </c>
      <c r="F922" s="17" t="s">
        <v>1979</v>
      </c>
      <c r="G922" s="12" t="s">
        <v>8219</v>
      </c>
      <c r="H922" s="12">
        <v>388</v>
      </c>
      <c r="I922" s="26"/>
    </row>
    <row r="923" spans="1:9" x14ac:dyDescent="0.25">
      <c r="A923" s="20" t="s">
        <v>2439</v>
      </c>
      <c r="B923" s="19" t="s">
        <v>8221</v>
      </c>
      <c r="C923" s="20">
        <v>1</v>
      </c>
      <c r="F923" s="17" t="s">
        <v>1980</v>
      </c>
      <c r="G923" s="12" t="s">
        <v>8219</v>
      </c>
      <c r="H923" s="12">
        <v>813</v>
      </c>
      <c r="I923" s="26"/>
    </row>
    <row r="924" spans="1:9" x14ac:dyDescent="0.25">
      <c r="A924" s="20" t="s">
        <v>2440</v>
      </c>
      <c r="B924" s="19" t="s">
        <v>8221</v>
      </c>
      <c r="C924" s="20">
        <v>0</v>
      </c>
      <c r="F924" s="17" t="s">
        <v>1981</v>
      </c>
      <c r="G924" s="12" t="s">
        <v>8219</v>
      </c>
      <c r="H924" s="12">
        <v>1945</v>
      </c>
      <c r="I924" s="26"/>
    </row>
    <row r="925" spans="1:9" x14ac:dyDescent="0.25">
      <c r="A925" s="20" t="s">
        <v>2441</v>
      </c>
      <c r="B925" s="19" t="s">
        <v>8221</v>
      </c>
      <c r="C925" s="20">
        <v>2</v>
      </c>
      <c r="F925" s="17" t="s">
        <v>2002</v>
      </c>
      <c r="G925" s="12" t="s">
        <v>8219</v>
      </c>
      <c r="H925" s="12">
        <v>1637</v>
      </c>
      <c r="I925" s="26"/>
    </row>
    <row r="926" spans="1:9" x14ac:dyDescent="0.25">
      <c r="A926" s="20" t="s">
        <v>2501</v>
      </c>
      <c r="B926" s="19" t="s">
        <v>8221</v>
      </c>
      <c r="C926" s="20">
        <v>7</v>
      </c>
      <c r="F926" s="17" t="s">
        <v>2003</v>
      </c>
      <c r="G926" s="12" t="s">
        <v>8219</v>
      </c>
      <c r="H926" s="12">
        <v>1375</v>
      </c>
      <c r="I926" s="26"/>
    </row>
    <row r="927" spans="1:9" x14ac:dyDescent="0.25">
      <c r="A927" s="20" t="s">
        <v>2502</v>
      </c>
      <c r="B927" s="19" t="s">
        <v>8221</v>
      </c>
      <c r="C927" s="20">
        <v>5</v>
      </c>
      <c r="F927" s="17" t="s">
        <v>2004</v>
      </c>
      <c r="G927" s="12" t="s">
        <v>8219</v>
      </c>
      <c r="H927" s="12">
        <v>17</v>
      </c>
      <c r="I927" s="26"/>
    </row>
    <row r="928" spans="1:9" x14ac:dyDescent="0.25">
      <c r="A928" s="20" t="s">
        <v>2503</v>
      </c>
      <c r="B928" s="19" t="s">
        <v>8221</v>
      </c>
      <c r="C928" s="20">
        <v>0</v>
      </c>
      <c r="F928" s="17" t="s">
        <v>2005</v>
      </c>
      <c r="G928" s="12" t="s">
        <v>8219</v>
      </c>
      <c r="H928" s="12">
        <v>354</v>
      </c>
      <c r="I928" s="26"/>
    </row>
    <row r="929" spans="1:9" x14ac:dyDescent="0.25">
      <c r="A929" s="20" t="s">
        <v>2504</v>
      </c>
      <c r="B929" s="19" t="s">
        <v>8221</v>
      </c>
      <c r="C929" s="20">
        <v>0</v>
      </c>
      <c r="F929" s="17" t="s">
        <v>2006</v>
      </c>
      <c r="G929" s="12" t="s">
        <v>8219</v>
      </c>
      <c r="H929" s="12">
        <v>191</v>
      </c>
      <c r="I929" s="26"/>
    </row>
    <row r="930" spans="1:9" x14ac:dyDescent="0.25">
      <c r="A930" s="20" t="s">
        <v>2505</v>
      </c>
      <c r="B930" s="19" t="s">
        <v>8221</v>
      </c>
      <c r="C930" s="20">
        <v>0</v>
      </c>
      <c r="F930" s="17" t="s">
        <v>2007</v>
      </c>
      <c r="G930" s="12" t="s">
        <v>8219</v>
      </c>
      <c r="H930" s="12">
        <v>303</v>
      </c>
      <c r="I930" s="26"/>
    </row>
    <row r="931" spans="1:9" x14ac:dyDescent="0.25">
      <c r="A931" s="20" t="s">
        <v>2506</v>
      </c>
      <c r="B931" s="19" t="s">
        <v>8221</v>
      </c>
      <c r="C931" s="20">
        <v>2</v>
      </c>
      <c r="F931" s="17" t="s">
        <v>2008</v>
      </c>
      <c r="G931" s="12" t="s">
        <v>8219</v>
      </c>
      <c r="H931" s="12">
        <v>137</v>
      </c>
      <c r="I931" s="26"/>
    </row>
    <row r="932" spans="1:9" x14ac:dyDescent="0.25">
      <c r="A932" s="20" t="s">
        <v>2507</v>
      </c>
      <c r="B932" s="19" t="s">
        <v>8221</v>
      </c>
      <c r="C932" s="20">
        <v>0</v>
      </c>
      <c r="F932" s="17" t="s">
        <v>2009</v>
      </c>
      <c r="G932" s="12" t="s">
        <v>8219</v>
      </c>
      <c r="H932" s="12">
        <v>41</v>
      </c>
      <c r="I932" s="26"/>
    </row>
    <row r="933" spans="1:9" x14ac:dyDescent="0.25">
      <c r="A933" s="20" t="s">
        <v>2508</v>
      </c>
      <c r="B933" s="19" t="s">
        <v>8221</v>
      </c>
      <c r="C933" s="20">
        <v>0</v>
      </c>
      <c r="F933" s="17" t="s">
        <v>2010</v>
      </c>
      <c r="G933" s="12" t="s">
        <v>8219</v>
      </c>
      <c r="H933" s="12">
        <v>398</v>
      </c>
      <c r="I933" s="26"/>
    </row>
    <row r="934" spans="1:9" x14ac:dyDescent="0.25">
      <c r="A934" s="20" t="s">
        <v>2509</v>
      </c>
      <c r="B934" s="19" t="s">
        <v>8221</v>
      </c>
      <c r="C934" s="20">
        <v>28</v>
      </c>
      <c r="F934" s="17" t="s">
        <v>2011</v>
      </c>
      <c r="G934" s="12" t="s">
        <v>8219</v>
      </c>
      <c r="H934" s="12">
        <v>1737</v>
      </c>
      <c r="I934" s="26"/>
    </row>
    <row r="935" spans="1:9" x14ac:dyDescent="0.25">
      <c r="A935" s="20" t="s">
        <v>2510</v>
      </c>
      <c r="B935" s="19" t="s">
        <v>8221</v>
      </c>
      <c r="C935" s="20">
        <v>2</v>
      </c>
      <c r="F935" s="17" t="s">
        <v>2012</v>
      </c>
      <c r="G935" s="12" t="s">
        <v>8219</v>
      </c>
      <c r="H935" s="12">
        <v>971</v>
      </c>
      <c r="I935" s="26"/>
    </row>
    <row r="936" spans="1:9" x14ac:dyDescent="0.25">
      <c r="A936" s="20" t="s">
        <v>2511</v>
      </c>
      <c r="B936" s="19" t="s">
        <v>8221</v>
      </c>
      <c r="C936" s="20">
        <v>0</v>
      </c>
      <c r="F936" s="17" t="s">
        <v>2013</v>
      </c>
      <c r="G936" s="12" t="s">
        <v>8219</v>
      </c>
      <c r="H936" s="12">
        <v>183</v>
      </c>
      <c r="I936" s="26"/>
    </row>
    <row r="937" spans="1:9" x14ac:dyDescent="0.25">
      <c r="A937" s="20" t="s">
        <v>2512</v>
      </c>
      <c r="B937" s="19" t="s">
        <v>8221</v>
      </c>
      <c r="C937" s="20">
        <v>0</v>
      </c>
      <c r="F937" s="17" t="s">
        <v>2014</v>
      </c>
      <c r="G937" s="12" t="s">
        <v>8219</v>
      </c>
      <c r="H937" s="12">
        <v>4562</v>
      </c>
      <c r="I937" s="26"/>
    </row>
    <row r="938" spans="1:9" x14ac:dyDescent="0.25">
      <c r="A938" s="20" t="s">
        <v>2513</v>
      </c>
      <c r="B938" s="19" t="s">
        <v>8221</v>
      </c>
      <c r="C938" s="20">
        <v>0</v>
      </c>
      <c r="F938" s="17" t="s">
        <v>2015</v>
      </c>
      <c r="G938" s="12" t="s">
        <v>8219</v>
      </c>
      <c r="H938" s="12">
        <v>26457</v>
      </c>
      <c r="I938" s="26"/>
    </row>
    <row r="939" spans="1:9" x14ac:dyDescent="0.25">
      <c r="A939" s="20" t="s">
        <v>2514</v>
      </c>
      <c r="B939" s="19" t="s">
        <v>8221</v>
      </c>
      <c r="C939" s="20">
        <v>4</v>
      </c>
      <c r="F939" s="17" t="s">
        <v>2016</v>
      </c>
      <c r="G939" s="12" t="s">
        <v>8219</v>
      </c>
      <c r="H939" s="12">
        <v>162</v>
      </c>
      <c r="I939" s="26"/>
    </row>
    <row r="940" spans="1:9" x14ac:dyDescent="0.25">
      <c r="A940" s="20" t="s">
        <v>2515</v>
      </c>
      <c r="B940" s="19" t="s">
        <v>8221</v>
      </c>
      <c r="C940" s="20">
        <v>12</v>
      </c>
      <c r="F940" s="17" t="s">
        <v>2017</v>
      </c>
      <c r="G940" s="12" t="s">
        <v>8219</v>
      </c>
      <c r="H940" s="12">
        <v>479</v>
      </c>
      <c r="I940" s="26"/>
    </row>
    <row r="941" spans="1:9" x14ac:dyDescent="0.25">
      <c r="A941" s="20" t="s">
        <v>2516</v>
      </c>
      <c r="B941" s="19" t="s">
        <v>8221</v>
      </c>
      <c r="C941" s="20">
        <v>0</v>
      </c>
      <c r="F941" s="17" t="s">
        <v>2018</v>
      </c>
      <c r="G941" s="12" t="s">
        <v>8219</v>
      </c>
      <c r="H941" s="12">
        <v>426</v>
      </c>
      <c r="I941" s="26"/>
    </row>
    <row r="942" spans="1:9" x14ac:dyDescent="0.25">
      <c r="A942" s="20" t="s">
        <v>2517</v>
      </c>
      <c r="B942" s="19" t="s">
        <v>8221</v>
      </c>
      <c r="C942" s="20">
        <v>33</v>
      </c>
      <c r="F942" s="17" t="s">
        <v>2019</v>
      </c>
      <c r="G942" s="12" t="s">
        <v>8219</v>
      </c>
      <c r="H942" s="12">
        <v>450</v>
      </c>
      <c r="I942" s="26"/>
    </row>
    <row r="943" spans="1:9" x14ac:dyDescent="0.25">
      <c r="A943" s="20" t="s">
        <v>2518</v>
      </c>
      <c r="B943" s="19" t="s">
        <v>8221</v>
      </c>
      <c r="C943" s="20">
        <v>0</v>
      </c>
      <c r="F943" s="17" t="s">
        <v>2020</v>
      </c>
      <c r="G943" s="12" t="s">
        <v>8219</v>
      </c>
      <c r="H943" s="12">
        <v>1780</v>
      </c>
      <c r="I943" s="26"/>
    </row>
    <row r="944" spans="1:9" x14ac:dyDescent="0.25">
      <c r="A944" s="20" t="s">
        <v>2519</v>
      </c>
      <c r="B944" s="19" t="s">
        <v>8221</v>
      </c>
      <c r="C944" s="20">
        <v>4</v>
      </c>
      <c r="F944" s="17" t="s">
        <v>2021</v>
      </c>
      <c r="G944" s="12" t="s">
        <v>8219</v>
      </c>
      <c r="H944" s="12">
        <v>122</v>
      </c>
      <c r="I944" s="26"/>
    </row>
    <row r="945" spans="1:9" x14ac:dyDescent="0.25">
      <c r="A945" s="20" t="s">
        <v>2520</v>
      </c>
      <c r="B945" s="19" t="s">
        <v>8221</v>
      </c>
      <c r="C945" s="20">
        <v>0</v>
      </c>
      <c r="F945" s="17" t="s">
        <v>2022</v>
      </c>
      <c r="G945" s="12" t="s">
        <v>8219</v>
      </c>
      <c r="H945" s="12">
        <v>95</v>
      </c>
      <c r="I945" s="26"/>
    </row>
    <row r="946" spans="1:9" x14ac:dyDescent="0.25">
      <c r="A946" s="20" t="s">
        <v>2581</v>
      </c>
      <c r="B946" s="19" t="s">
        <v>8221</v>
      </c>
      <c r="C946" s="20">
        <v>11</v>
      </c>
      <c r="F946" s="17" t="s">
        <v>2023</v>
      </c>
      <c r="G946" s="12" t="s">
        <v>8219</v>
      </c>
      <c r="H946" s="12">
        <v>325</v>
      </c>
      <c r="I946" s="26"/>
    </row>
    <row r="947" spans="1:9" x14ac:dyDescent="0.25">
      <c r="A947" s="20" t="s">
        <v>2582</v>
      </c>
      <c r="B947" s="19" t="s">
        <v>8221</v>
      </c>
      <c r="C947" s="20">
        <v>1</v>
      </c>
      <c r="F947" s="17" t="s">
        <v>2024</v>
      </c>
      <c r="G947" s="12" t="s">
        <v>8219</v>
      </c>
      <c r="H947" s="12">
        <v>353</v>
      </c>
      <c r="I947" s="26"/>
    </row>
    <row r="948" spans="1:9" x14ac:dyDescent="0.25">
      <c r="A948" s="20" t="s">
        <v>2583</v>
      </c>
      <c r="B948" s="19" t="s">
        <v>8221</v>
      </c>
      <c r="C948" s="20">
        <v>5</v>
      </c>
      <c r="F948" s="17" t="s">
        <v>2025</v>
      </c>
      <c r="G948" s="12" t="s">
        <v>8219</v>
      </c>
      <c r="H948" s="12">
        <v>105</v>
      </c>
      <c r="I948" s="26"/>
    </row>
    <row r="949" spans="1:9" x14ac:dyDescent="0.25">
      <c r="A949" s="20" t="s">
        <v>2584</v>
      </c>
      <c r="B949" s="19" t="s">
        <v>8221</v>
      </c>
      <c r="C949" s="20">
        <v>0</v>
      </c>
      <c r="F949" s="17" t="s">
        <v>2026</v>
      </c>
      <c r="G949" s="12" t="s">
        <v>8219</v>
      </c>
      <c r="H949" s="12">
        <v>729</v>
      </c>
      <c r="I949" s="26"/>
    </row>
    <row r="950" spans="1:9" x14ac:dyDescent="0.25">
      <c r="A950" s="20" t="s">
        <v>2585</v>
      </c>
      <c r="B950" s="19" t="s">
        <v>8221</v>
      </c>
      <c r="C950" s="20">
        <v>1</v>
      </c>
      <c r="F950" s="17" t="s">
        <v>2027</v>
      </c>
      <c r="G950" s="12" t="s">
        <v>8219</v>
      </c>
      <c r="H950" s="12">
        <v>454</v>
      </c>
      <c r="I950" s="26"/>
    </row>
    <row r="951" spans="1:9" x14ac:dyDescent="0.25">
      <c r="A951" s="20" t="s">
        <v>2586</v>
      </c>
      <c r="B951" s="19" t="s">
        <v>8221</v>
      </c>
      <c r="C951" s="20">
        <v>1</v>
      </c>
      <c r="F951" s="17" t="s">
        <v>2028</v>
      </c>
      <c r="G951" s="12" t="s">
        <v>8219</v>
      </c>
      <c r="H951" s="12">
        <v>539</v>
      </c>
      <c r="I951" s="26"/>
    </row>
    <row r="952" spans="1:9" x14ac:dyDescent="0.25">
      <c r="A952" s="20" t="s">
        <v>2587</v>
      </c>
      <c r="B952" s="19" t="s">
        <v>8221</v>
      </c>
      <c r="C952" s="20">
        <v>6</v>
      </c>
      <c r="F952" s="17" t="s">
        <v>2029</v>
      </c>
      <c r="G952" s="12" t="s">
        <v>8219</v>
      </c>
      <c r="H952" s="12">
        <v>79</v>
      </c>
      <c r="I952" s="26"/>
    </row>
    <row r="953" spans="1:9" x14ac:dyDescent="0.25">
      <c r="A953" s="20" t="s">
        <v>2588</v>
      </c>
      <c r="B953" s="19" t="s">
        <v>8221</v>
      </c>
      <c r="C953" s="20">
        <v>8</v>
      </c>
      <c r="F953" s="17" t="s">
        <v>2030</v>
      </c>
      <c r="G953" s="12" t="s">
        <v>8219</v>
      </c>
      <c r="H953" s="12">
        <v>94</v>
      </c>
      <c r="I953" s="26"/>
    </row>
    <row r="954" spans="1:9" x14ac:dyDescent="0.25">
      <c r="A954" s="20" t="s">
        <v>2589</v>
      </c>
      <c r="B954" s="19" t="s">
        <v>8221</v>
      </c>
      <c r="C954" s="20">
        <v>1</v>
      </c>
      <c r="F954" s="17" t="s">
        <v>2031</v>
      </c>
      <c r="G954" s="12" t="s">
        <v>8219</v>
      </c>
      <c r="H954" s="12">
        <v>625</v>
      </c>
      <c r="I954" s="26"/>
    </row>
    <row r="955" spans="1:9" x14ac:dyDescent="0.25">
      <c r="A955" s="20" t="s">
        <v>2590</v>
      </c>
      <c r="B955" s="19" t="s">
        <v>8221</v>
      </c>
      <c r="C955" s="20">
        <v>0</v>
      </c>
      <c r="F955" s="17" t="s">
        <v>2032</v>
      </c>
      <c r="G955" s="12" t="s">
        <v>8219</v>
      </c>
      <c r="H955" s="12">
        <v>508</v>
      </c>
      <c r="I955" s="26"/>
    </row>
    <row r="956" spans="1:9" x14ac:dyDescent="0.25">
      <c r="A956" s="20" t="s">
        <v>2591</v>
      </c>
      <c r="B956" s="19" t="s">
        <v>8221</v>
      </c>
      <c r="C956" s="20">
        <v>2</v>
      </c>
      <c r="F956" s="17" t="s">
        <v>2033</v>
      </c>
      <c r="G956" s="12" t="s">
        <v>8219</v>
      </c>
      <c r="H956" s="12">
        <v>531</v>
      </c>
      <c r="I956" s="26"/>
    </row>
    <row r="957" spans="1:9" x14ac:dyDescent="0.25">
      <c r="A957" s="20" t="s">
        <v>2592</v>
      </c>
      <c r="B957" s="19" t="s">
        <v>8221</v>
      </c>
      <c r="C957" s="20">
        <v>1</v>
      </c>
      <c r="F957" s="17" t="s">
        <v>2034</v>
      </c>
      <c r="G957" s="12" t="s">
        <v>8219</v>
      </c>
      <c r="H957" s="12">
        <v>158</v>
      </c>
      <c r="I957" s="26"/>
    </row>
    <row r="958" spans="1:9" x14ac:dyDescent="0.25">
      <c r="A958" s="20" t="s">
        <v>2593</v>
      </c>
      <c r="B958" s="19" t="s">
        <v>8221</v>
      </c>
      <c r="C958" s="20">
        <v>0</v>
      </c>
      <c r="F958" s="17" t="s">
        <v>2035</v>
      </c>
      <c r="G958" s="12" t="s">
        <v>8219</v>
      </c>
      <c r="H958" s="12">
        <v>508</v>
      </c>
      <c r="I958" s="26"/>
    </row>
    <row r="959" spans="1:9" x14ac:dyDescent="0.25">
      <c r="A959" s="20" t="s">
        <v>2594</v>
      </c>
      <c r="B959" s="19" t="s">
        <v>8221</v>
      </c>
      <c r="C959" s="20">
        <v>1</v>
      </c>
      <c r="F959" s="17" t="s">
        <v>2036</v>
      </c>
      <c r="G959" s="12" t="s">
        <v>8219</v>
      </c>
      <c r="H959" s="12">
        <v>644</v>
      </c>
      <c r="I959" s="26"/>
    </row>
    <row r="960" spans="1:9" x14ac:dyDescent="0.25">
      <c r="A960" s="20" t="s">
        <v>2595</v>
      </c>
      <c r="B960" s="19" t="s">
        <v>8221</v>
      </c>
      <c r="C960" s="20">
        <v>19</v>
      </c>
      <c r="F960" s="17" t="s">
        <v>2037</v>
      </c>
      <c r="G960" s="12" t="s">
        <v>8219</v>
      </c>
      <c r="H960" s="12">
        <v>848</v>
      </c>
      <c r="I960" s="26"/>
    </row>
    <row r="961" spans="1:9" x14ac:dyDescent="0.25">
      <c r="A961" s="20" t="s">
        <v>2596</v>
      </c>
      <c r="B961" s="19" t="s">
        <v>8221</v>
      </c>
      <c r="C961" s="20">
        <v>27</v>
      </c>
      <c r="F961" s="17" t="s">
        <v>2038</v>
      </c>
      <c r="G961" s="12" t="s">
        <v>8219</v>
      </c>
      <c r="H961" s="12">
        <v>429</v>
      </c>
      <c r="I961" s="26"/>
    </row>
    <row r="962" spans="1:9" x14ac:dyDescent="0.25">
      <c r="A962" s="20" t="s">
        <v>2597</v>
      </c>
      <c r="B962" s="19" t="s">
        <v>8221</v>
      </c>
      <c r="C962" s="20">
        <v>7</v>
      </c>
      <c r="F962" s="17" t="s">
        <v>2039</v>
      </c>
      <c r="G962" s="12" t="s">
        <v>8219</v>
      </c>
      <c r="H962" s="12">
        <v>204</v>
      </c>
      <c r="I962" s="26"/>
    </row>
    <row r="963" spans="1:9" x14ac:dyDescent="0.25">
      <c r="A963" s="20" t="s">
        <v>2598</v>
      </c>
      <c r="B963" s="19" t="s">
        <v>8221</v>
      </c>
      <c r="C963" s="20">
        <v>14</v>
      </c>
      <c r="F963" s="17" t="s">
        <v>2040</v>
      </c>
      <c r="G963" s="12" t="s">
        <v>8219</v>
      </c>
      <c r="H963" s="12">
        <v>379</v>
      </c>
      <c r="I963" s="26"/>
    </row>
    <row r="964" spans="1:9" x14ac:dyDescent="0.25">
      <c r="A964" s="20" t="s">
        <v>2599</v>
      </c>
      <c r="B964" s="19" t="s">
        <v>8221</v>
      </c>
      <c r="C964" s="20">
        <v>5</v>
      </c>
      <c r="F964" s="17" t="s">
        <v>2041</v>
      </c>
      <c r="G964" s="12" t="s">
        <v>8219</v>
      </c>
      <c r="H964" s="12">
        <v>271</v>
      </c>
      <c r="I964" s="26"/>
    </row>
    <row r="965" spans="1:9" x14ac:dyDescent="0.25">
      <c r="A965" s="20" t="s">
        <v>2600</v>
      </c>
      <c r="B965" s="19" t="s">
        <v>8221</v>
      </c>
      <c r="C965" s="20">
        <v>30</v>
      </c>
      <c r="F965" s="17" t="s">
        <v>2042</v>
      </c>
      <c r="G965" s="12" t="s">
        <v>8219</v>
      </c>
      <c r="H965" s="12">
        <v>120</v>
      </c>
      <c r="I965" s="26"/>
    </row>
    <row r="966" spans="1:9" x14ac:dyDescent="0.25">
      <c r="A966" s="20" t="s">
        <v>2641</v>
      </c>
      <c r="B966" s="19" t="s">
        <v>8221</v>
      </c>
      <c r="C966" s="20">
        <v>1</v>
      </c>
      <c r="F966" s="17" t="s">
        <v>2043</v>
      </c>
      <c r="G966" s="12" t="s">
        <v>8219</v>
      </c>
      <c r="H966" s="12">
        <v>140</v>
      </c>
      <c r="I966" s="26"/>
    </row>
    <row r="967" spans="1:9" x14ac:dyDescent="0.25">
      <c r="A967" s="20" t="s">
        <v>2642</v>
      </c>
      <c r="B967" s="19" t="s">
        <v>8221</v>
      </c>
      <c r="C967" s="20">
        <v>0</v>
      </c>
      <c r="F967" s="17" t="s">
        <v>2044</v>
      </c>
      <c r="G967" s="12" t="s">
        <v>8219</v>
      </c>
      <c r="H967" s="12">
        <v>193</v>
      </c>
      <c r="I967" s="26"/>
    </row>
    <row r="968" spans="1:9" x14ac:dyDescent="0.25">
      <c r="A968" s="20" t="s">
        <v>2670</v>
      </c>
      <c r="B968" s="19" t="s">
        <v>8221</v>
      </c>
      <c r="C968" s="20">
        <v>60</v>
      </c>
      <c r="F968" s="17" t="s">
        <v>2045</v>
      </c>
      <c r="G968" s="12" t="s">
        <v>8219</v>
      </c>
      <c r="H968" s="12">
        <v>180</v>
      </c>
      <c r="I968" s="26"/>
    </row>
    <row r="969" spans="1:9" x14ac:dyDescent="0.25">
      <c r="A969" s="20" t="s">
        <v>2671</v>
      </c>
      <c r="B969" s="19" t="s">
        <v>8221</v>
      </c>
      <c r="C969" s="20">
        <v>84</v>
      </c>
      <c r="F969" s="17" t="s">
        <v>2046</v>
      </c>
      <c r="G969" s="12" t="s">
        <v>8219</v>
      </c>
      <c r="H969" s="12">
        <v>263</v>
      </c>
      <c r="I969" s="26"/>
    </row>
    <row r="970" spans="1:9" x14ac:dyDescent="0.25">
      <c r="A970" s="20" t="s">
        <v>2672</v>
      </c>
      <c r="B970" s="19" t="s">
        <v>8221</v>
      </c>
      <c r="C970" s="20">
        <v>47</v>
      </c>
      <c r="F970" s="17" t="s">
        <v>2047</v>
      </c>
      <c r="G970" s="12" t="s">
        <v>8219</v>
      </c>
      <c r="H970" s="12">
        <v>217</v>
      </c>
      <c r="I970" s="26"/>
    </row>
    <row r="971" spans="1:9" x14ac:dyDescent="0.25">
      <c r="A971" s="20" t="s">
        <v>2673</v>
      </c>
      <c r="B971" s="19" t="s">
        <v>8221</v>
      </c>
      <c r="C971" s="20">
        <v>66</v>
      </c>
      <c r="F971" s="17" t="s">
        <v>2048</v>
      </c>
      <c r="G971" s="12" t="s">
        <v>8219</v>
      </c>
      <c r="H971" s="12">
        <v>443</v>
      </c>
      <c r="I971" s="26"/>
    </row>
    <row r="972" spans="1:9" x14ac:dyDescent="0.25">
      <c r="A972" s="20" t="s">
        <v>2674</v>
      </c>
      <c r="B972" s="19" t="s">
        <v>8221</v>
      </c>
      <c r="C972" s="20">
        <v>171</v>
      </c>
      <c r="F972" s="17" t="s">
        <v>2049</v>
      </c>
      <c r="G972" s="12" t="s">
        <v>8219</v>
      </c>
      <c r="H972" s="12">
        <v>1373</v>
      </c>
      <c r="I972" s="26"/>
    </row>
    <row r="973" spans="1:9" x14ac:dyDescent="0.25">
      <c r="A973" s="20" t="s">
        <v>2675</v>
      </c>
      <c r="B973" s="19" t="s">
        <v>8221</v>
      </c>
      <c r="C973" s="20">
        <v>29</v>
      </c>
      <c r="F973" s="17" t="s">
        <v>2050</v>
      </c>
      <c r="G973" s="12" t="s">
        <v>8219</v>
      </c>
      <c r="H973" s="12">
        <v>742</v>
      </c>
      <c r="I973" s="26"/>
    </row>
    <row r="974" spans="1:9" x14ac:dyDescent="0.25">
      <c r="A974" s="20" t="s">
        <v>2676</v>
      </c>
      <c r="B974" s="19" t="s">
        <v>8221</v>
      </c>
      <c r="C974" s="20">
        <v>9</v>
      </c>
      <c r="F974" s="17" t="s">
        <v>2051</v>
      </c>
      <c r="G974" s="12" t="s">
        <v>8219</v>
      </c>
      <c r="H974" s="12">
        <v>170</v>
      </c>
      <c r="I974" s="26"/>
    </row>
    <row r="975" spans="1:9" x14ac:dyDescent="0.25">
      <c r="A975" s="20" t="s">
        <v>2677</v>
      </c>
      <c r="B975" s="19" t="s">
        <v>8221</v>
      </c>
      <c r="C975" s="20">
        <v>27</v>
      </c>
      <c r="F975" s="17" t="s">
        <v>2052</v>
      </c>
      <c r="G975" s="12" t="s">
        <v>8219</v>
      </c>
      <c r="H975" s="12">
        <v>242</v>
      </c>
      <c r="I975" s="26"/>
    </row>
    <row r="976" spans="1:9" x14ac:dyDescent="0.25">
      <c r="A976" s="20" t="s">
        <v>2678</v>
      </c>
      <c r="B976" s="19" t="s">
        <v>8221</v>
      </c>
      <c r="C976" s="20">
        <v>2</v>
      </c>
      <c r="F976" s="17" t="s">
        <v>2053</v>
      </c>
      <c r="G976" s="12" t="s">
        <v>8219</v>
      </c>
      <c r="H976" s="12">
        <v>541</v>
      </c>
      <c r="I976" s="26"/>
    </row>
    <row r="977" spans="1:9" x14ac:dyDescent="0.25">
      <c r="A977" s="20" t="s">
        <v>2679</v>
      </c>
      <c r="B977" s="19" t="s">
        <v>8221</v>
      </c>
      <c r="C977" s="20">
        <v>3</v>
      </c>
      <c r="F977" s="17" t="s">
        <v>2054</v>
      </c>
      <c r="G977" s="12" t="s">
        <v>8219</v>
      </c>
      <c r="H977" s="12">
        <v>121</v>
      </c>
      <c r="I977" s="26"/>
    </row>
    <row r="978" spans="1:9" x14ac:dyDescent="0.25">
      <c r="A978" s="20" t="s">
        <v>2680</v>
      </c>
      <c r="B978" s="19" t="s">
        <v>8221</v>
      </c>
      <c r="C978" s="20">
        <v>4</v>
      </c>
      <c r="F978" s="17" t="s">
        <v>2055</v>
      </c>
      <c r="G978" s="12" t="s">
        <v>8219</v>
      </c>
      <c r="H978" s="12">
        <v>621</v>
      </c>
      <c r="I978" s="26"/>
    </row>
    <row r="979" spans="1:9" x14ac:dyDescent="0.25">
      <c r="A979" s="20" t="s">
        <v>2681</v>
      </c>
      <c r="B979" s="19" t="s">
        <v>8221</v>
      </c>
      <c r="C979" s="20">
        <v>2</v>
      </c>
      <c r="F979" s="17" t="s">
        <v>2056</v>
      </c>
      <c r="G979" s="12" t="s">
        <v>8219</v>
      </c>
      <c r="H979" s="12">
        <v>101</v>
      </c>
      <c r="I979" s="26"/>
    </row>
    <row r="980" spans="1:9" x14ac:dyDescent="0.25">
      <c r="A980" s="20" t="s">
        <v>2682</v>
      </c>
      <c r="B980" s="19" t="s">
        <v>8221</v>
      </c>
      <c r="C980" s="20">
        <v>20</v>
      </c>
      <c r="F980" s="17" t="s">
        <v>2057</v>
      </c>
      <c r="G980" s="12" t="s">
        <v>8219</v>
      </c>
      <c r="H980" s="12">
        <v>554</v>
      </c>
      <c r="I980" s="26"/>
    </row>
    <row r="981" spans="1:9" x14ac:dyDescent="0.25">
      <c r="A981" s="20" t="s">
        <v>2683</v>
      </c>
      <c r="B981" s="19" t="s">
        <v>8221</v>
      </c>
      <c r="C981" s="20">
        <v>3</v>
      </c>
      <c r="F981" s="17" t="s">
        <v>2058</v>
      </c>
      <c r="G981" s="12" t="s">
        <v>8219</v>
      </c>
      <c r="H981" s="12">
        <v>666</v>
      </c>
      <c r="I981" s="26"/>
    </row>
    <row r="982" spans="1:9" x14ac:dyDescent="0.25">
      <c r="A982" s="20" t="s">
        <v>2684</v>
      </c>
      <c r="B982" s="19" t="s">
        <v>8221</v>
      </c>
      <c r="C982" s="20">
        <v>4</v>
      </c>
      <c r="F982" s="17" t="s">
        <v>2059</v>
      </c>
      <c r="G982" s="12" t="s">
        <v>8219</v>
      </c>
      <c r="H982" s="12">
        <v>410</v>
      </c>
      <c r="I982" s="26"/>
    </row>
    <row r="983" spans="1:9" x14ac:dyDescent="0.25">
      <c r="A983" s="20" t="s">
        <v>2685</v>
      </c>
      <c r="B983" s="19" t="s">
        <v>8221</v>
      </c>
      <c r="C983" s="20">
        <v>1</v>
      </c>
      <c r="F983" s="17" t="s">
        <v>2060</v>
      </c>
      <c r="G983" s="12" t="s">
        <v>8219</v>
      </c>
      <c r="H983" s="12">
        <v>375</v>
      </c>
      <c r="I983" s="26"/>
    </row>
    <row r="984" spans="1:9" x14ac:dyDescent="0.25">
      <c r="A984" s="20" t="s">
        <v>2686</v>
      </c>
      <c r="B984" s="19" t="s">
        <v>8221</v>
      </c>
      <c r="C984" s="20">
        <v>0</v>
      </c>
      <c r="F984" s="17" t="s">
        <v>2061</v>
      </c>
      <c r="G984" s="12" t="s">
        <v>8219</v>
      </c>
      <c r="H984" s="12">
        <v>1364</v>
      </c>
      <c r="I984" s="26"/>
    </row>
    <row r="985" spans="1:9" x14ac:dyDescent="0.25">
      <c r="A985" s="20" t="s">
        <v>2687</v>
      </c>
      <c r="B985" s="19" t="s">
        <v>8221</v>
      </c>
      <c r="C985" s="20">
        <v>0</v>
      </c>
      <c r="F985" s="17" t="s">
        <v>2062</v>
      </c>
      <c r="G985" s="12" t="s">
        <v>8219</v>
      </c>
      <c r="H985" s="12">
        <v>35</v>
      </c>
      <c r="I985" s="26"/>
    </row>
    <row r="986" spans="1:9" x14ac:dyDescent="0.25">
      <c r="A986" s="20" t="s">
        <v>2688</v>
      </c>
      <c r="B986" s="19" t="s">
        <v>8221</v>
      </c>
      <c r="C986" s="20">
        <v>14</v>
      </c>
      <c r="F986" s="17" t="s">
        <v>2063</v>
      </c>
      <c r="G986" s="12" t="s">
        <v>8219</v>
      </c>
      <c r="H986" s="12">
        <v>203</v>
      </c>
      <c r="I986" s="26"/>
    </row>
    <row r="987" spans="1:9" x14ac:dyDescent="0.25">
      <c r="A987" s="20" t="s">
        <v>2689</v>
      </c>
      <c r="B987" s="19" t="s">
        <v>8221</v>
      </c>
      <c r="C987" s="20">
        <v>1</v>
      </c>
      <c r="F987" s="17" t="s">
        <v>2064</v>
      </c>
      <c r="G987" s="12" t="s">
        <v>8219</v>
      </c>
      <c r="H987" s="12">
        <v>49</v>
      </c>
      <c r="I987" s="26"/>
    </row>
    <row r="988" spans="1:9" x14ac:dyDescent="0.25">
      <c r="A988" s="20" t="s">
        <v>2690</v>
      </c>
      <c r="B988" s="19" t="s">
        <v>8221</v>
      </c>
      <c r="C988" s="20">
        <v>118</v>
      </c>
      <c r="F988" s="17" t="s">
        <v>2065</v>
      </c>
      <c r="G988" s="12" t="s">
        <v>8219</v>
      </c>
      <c r="H988" s="12">
        <v>5812</v>
      </c>
      <c r="I988" s="26"/>
    </row>
    <row r="989" spans="1:9" x14ac:dyDescent="0.25">
      <c r="A989" s="20" t="s">
        <v>2691</v>
      </c>
      <c r="B989" s="19" t="s">
        <v>8221</v>
      </c>
      <c r="C989" s="20">
        <v>2</v>
      </c>
      <c r="F989" s="17" t="s">
        <v>2066</v>
      </c>
      <c r="G989" s="12" t="s">
        <v>8219</v>
      </c>
      <c r="H989" s="12">
        <v>1556</v>
      </c>
      <c r="I989" s="26"/>
    </row>
    <row r="990" spans="1:9" x14ac:dyDescent="0.25">
      <c r="A990" s="20" t="s">
        <v>2692</v>
      </c>
      <c r="B990" s="19" t="s">
        <v>8221</v>
      </c>
      <c r="C990" s="20">
        <v>1</v>
      </c>
      <c r="F990" s="17" t="s">
        <v>2067</v>
      </c>
      <c r="G990" s="12" t="s">
        <v>8219</v>
      </c>
      <c r="H990" s="12">
        <v>65</v>
      </c>
      <c r="I990" s="26"/>
    </row>
    <row r="991" spans="1:9" x14ac:dyDescent="0.25">
      <c r="A991" s="20" t="s">
        <v>2693</v>
      </c>
      <c r="B991" s="19" t="s">
        <v>8221</v>
      </c>
      <c r="C991" s="20">
        <v>3</v>
      </c>
      <c r="F991" s="17" t="s">
        <v>2068</v>
      </c>
      <c r="G991" s="12" t="s">
        <v>8219</v>
      </c>
      <c r="H991" s="12">
        <v>10</v>
      </c>
      <c r="I991" s="26"/>
    </row>
    <row r="992" spans="1:9" x14ac:dyDescent="0.25">
      <c r="A992" s="20" t="s">
        <v>2694</v>
      </c>
      <c r="B992" s="19" t="s">
        <v>8221</v>
      </c>
      <c r="C992" s="20">
        <v>1</v>
      </c>
      <c r="F992" s="17" t="s">
        <v>2069</v>
      </c>
      <c r="G992" s="12" t="s">
        <v>8219</v>
      </c>
      <c r="H992" s="12">
        <v>76</v>
      </c>
      <c r="I992" s="26"/>
    </row>
    <row r="993" spans="1:9" x14ac:dyDescent="0.25">
      <c r="A993" s="20" t="s">
        <v>2695</v>
      </c>
      <c r="B993" s="19" t="s">
        <v>8221</v>
      </c>
      <c r="C993" s="20">
        <v>3</v>
      </c>
      <c r="F993" s="17" t="s">
        <v>2070</v>
      </c>
      <c r="G993" s="12" t="s">
        <v>8219</v>
      </c>
      <c r="H993" s="12">
        <v>263</v>
      </c>
      <c r="I993" s="26"/>
    </row>
    <row r="994" spans="1:9" x14ac:dyDescent="0.25">
      <c r="A994" s="20" t="s">
        <v>2696</v>
      </c>
      <c r="B994" s="19" t="s">
        <v>8221</v>
      </c>
      <c r="C994" s="20">
        <v>38</v>
      </c>
      <c r="F994" s="17" t="s">
        <v>2071</v>
      </c>
      <c r="G994" s="12" t="s">
        <v>8219</v>
      </c>
      <c r="H994" s="12">
        <v>1530</v>
      </c>
      <c r="I994" s="26"/>
    </row>
    <row r="995" spans="1:9" x14ac:dyDescent="0.25">
      <c r="A995" s="20" t="s">
        <v>2697</v>
      </c>
      <c r="B995" s="19" t="s">
        <v>8221</v>
      </c>
      <c r="C995" s="20">
        <v>52</v>
      </c>
      <c r="F995" s="17" t="s">
        <v>2072</v>
      </c>
      <c r="G995" s="12" t="s">
        <v>8219</v>
      </c>
      <c r="H995" s="12">
        <v>278</v>
      </c>
      <c r="I995" s="26"/>
    </row>
    <row r="996" spans="1:9" x14ac:dyDescent="0.25">
      <c r="A996" s="20" t="s">
        <v>2698</v>
      </c>
      <c r="B996" s="19" t="s">
        <v>8221</v>
      </c>
      <c r="C996" s="20">
        <v>2</v>
      </c>
      <c r="F996" s="17" t="s">
        <v>2073</v>
      </c>
      <c r="G996" s="12" t="s">
        <v>8219</v>
      </c>
      <c r="H996" s="12">
        <v>350</v>
      </c>
      <c r="I996" s="26"/>
    </row>
    <row r="997" spans="1:9" x14ac:dyDescent="0.25">
      <c r="A997" s="20" t="s">
        <v>2699</v>
      </c>
      <c r="B997" s="19" t="s">
        <v>8221</v>
      </c>
      <c r="C997" s="20">
        <v>0</v>
      </c>
      <c r="F997" s="17" t="s">
        <v>2074</v>
      </c>
      <c r="G997" s="12" t="s">
        <v>8219</v>
      </c>
      <c r="H997" s="12">
        <v>470</v>
      </c>
      <c r="I997" s="26"/>
    </row>
    <row r="998" spans="1:9" x14ac:dyDescent="0.25">
      <c r="A998" s="20" t="s">
        <v>2700</v>
      </c>
      <c r="B998" s="19" t="s">
        <v>8221</v>
      </c>
      <c r="C998" s="20">
        <v>4</v>
      </c>
      <c r="F998" s="17" t="s">
        <v>2075</v>
      </c>
      <c r="G998" s="12" t="s">
        <v>8219</v>
      </c>
      <c r="H998" s="12">
        <v>3</v>
      </c>
      <c r="I998" s="26"/>
    </row>
    <row r="999" spans="1:9" x14ac:dyDescent="0.25">
      <c r="A999" s="20" t="s">
        <v>2741</v>
      </c>
      <c r="B999" s="19" t="s">
        <v>8221</v>
      </c>
      <c r="C999" s="20">
        <v>4</v>
      </c>
      <c r="F999" s="17" t="s">
        <v>2076</v>
      </c>
      <c r="G999" s="12" t="s">
        <v>8219</v>
      </c>
      <c r="H999" s="12">
        <v>8200</v>
      </c>
      <c r="I999" s="26"/>
    </row>
    <row r="1000" spans="1:9" x14ac:dyDescent="0.25">
      <c r="A1000" s="20" t="s">
        <v>2742</v>
      </c>
      <c r="B1000" s="19" t="s">
        <v>8221</v>
      </c>
      <c r="C1000" s="20">
        <v>18</v>
      </c>
      <c r="F1000" s="17" t="s">
        <v>2077</v>
      </c>
      <c r="G1000" s="12" t="s">
        <v>8219</v>
      </c>
      <c r="H1000" s="12">
        <v>8359</v>
      </c>
      <c r="I1000" s="26"/>
    </row>
    <row r="1001" spans="1:9" x14ac:dyDescent="0.25">
      <c r="A1001" s="20" t="s">
        <v>2743</v>
      </c>
      <c r="B1001" s="19" t="s">
        <v>8221</v>
      </c>
      <c r="C1001" s="20">
        <v>0</v>
      </c>
      <c r="F1001" s="17" t="s">
        <v>2078</v>
      </c>
      <c r="G1001" s="12" t="s">
        <v>8219</v>
      </c>
      <c r="H1001" s="12">
        <v>188</v>
      </c>
      <c r="I1001" s="26"/>
    </row>
    <row r="1002" spans="1:9" x14ac:dyDescent="0.25">
      <c r="A1002" s="20" t="s">
        <v>2744</v>
      </c>
      <c r="B1002" s="19" t="s">
        <v>8221</v>
      </c>
      <c r="C1002" s="20">
        <v>22</v>
      </c>
      <c r="F1002" s="17" t="s">
        <v>2079</v>
      </c>
      <c r="G1002" s="12" t="s">
        <v>8219</v>
      </c>
      <c r="H1002" s="12">
        <v>48</v>
      </c>
      <c r="I1002" s="26"/>
    </row>
    <row r="1003" spans="1:9" x14ac:dyDescent="0.25">
      <c r="A1003" s="20" t="s">
        <v>2745</v>
      </c>
      <c r="B1003" s="19" t="s">
        <v>8221</v>
      </c>
      <c r="C1003" s="20">
        <v>49</v>
      </c>
      <c r="F1003" s="17" t="s">
        <v>2080</v>
      </c>
      <c r="G1003" s="12" t="s">
        <v>8219</v>
      </c>
      <c r="H1003" s="12">
        <v>607</v>
      </c>
      <c r="I1003" s="26"/>
    </row>
    <row r="1004" spans="1:9" x14ac:dyDescent="0.25">
      <c r="A1004" s="20" t="s">
        <v>2746</v>
      </c>
      <c r="B1004" s="19" t="s">
        <v>8221</v>
      </c>
      <c r="C1004" s="20">
        <v>19</v>
      </c>
      <c r="F1004" s="17" t="s">
        <v>2081</v>
      </c>
      <c r="G1004" s="12" t="s">
        <v>8219</v>
      </c>
      <c r="H1004" s="12">
        <v>50</v>
      </c>
      <c r="I1004" s="26"/>
    </row>
    <row r="1005" spans="1:9" x14ac:dyDescent="0.25">
      <c r="A1005" s="20" t="s">
        <v>2747</v>
      </c>
      <c r="B1005" s="19" t="s">
        <v>8221</v>
      </c>
      <c r="C1005" s="20">
        <v>4</v>
      </c>
      <c r="F1005" s="17" t="s">
        <v>2082</v>
      </c>
      <c r="G1005" s="12" t="s">
        <v>8219</v>
      </c>
      <c r="H1005" s="12">
        <v>55</v>
      </c>
      <c r="I1005" s="26"/>
    </row>
    <row r="1006" spans="1:9" x14ac:dyDescent="0.25">
      <c r="A1006" s="20" t="s">
        <v>2748</v>
      </c>
      <c r="B1006" s="19" t="s">
        <v>8221</v>
      </c>
      <c r="C1006" s="20">
        <v>4</v>
      </c>
      <c r="F1006" s="17" t="s">
        <v>2083</v>
      </c>
      <c r="G1006" s="12" t="s">
        <v>8219</v>
      </c>
      <c r="H1006" s="12">
        <v>38</v>
      </c>
      <c r="I1006" s="26"/>
    </row>
    <row r="1007" spans="1:9" x14ac:dyDescent="0.25">
      <c r="A1007" s="20" t="s">
        <v>2749</v>
      </c>
      <c r="B1007" s="19" t="s">
        <v>8221</v>
      </c>
      <c r="C1007" s="20">
        <v>2</v>
      </c>
      <c r="F1007" s="17" t="s">
        <v>2084</v>
      </c>
      <c r="G1007" s="12" t="s">
        <v>8219</v>
      </c>
      <c r="H1007" s="12">
        <v>25</v>
      </c>
      <c r="I1007" s="26"/>
    </row>
    <row r="1008" spans="1:9" x14ac:dyDescent="0.25">
      <c r="A1008" s="20" t="s">
        <v>2750</v>
      </c>
      <c r="B1008" s="19" t="s">
        <v>8221</v>
      </c>
      <c r="C1008" s="20">
        <v>0</v>
      </c>
      <c r="F1008" s="17" t="s">
        <v>2085</v>
      </c>
      <c r="G1008" s="12" t="s">
        <v>8219</v>
      </c>
      <c r="H1008" s="12">
        <v>46</v>
      </c>
      <c r="I1008" s="26"/>
    </row>
    <row r="1009" spans="1:9" x14ac:dyDescent="0.25">
      <c r="A1009" s="20" t="s">
        <v>2751</v>
      </c>
      <c r="B1009" s="19" t="s">
        <v>8221</v>
      </c>
      <c r="C1009" s="20">
        <v>0</v>
      </c>
      <c r="F1009" s="17" t="s">
        <v>2086</v>
      </c>
      <c r="G1009" s="12" t="s">
        <v>8219</v>
      </c>
      <c r="H1009" s="12">
        <v>83</v>
      </c>
      <c r="I1009" s="26"/>
    </row>
    <row r="1010" spans="1:9" x14ac:dyDescent="0.25">
      <c r="A1010" s="20" t="s">
        <v>2752</v>
      </c>
      <c r="B1010" s="19" t="s">
        <v>8221</v>
      </c>
      <c r="C1010" s="20">
        <v>14</v>
      </c>
      <c r="F1010" s="17" t="s">
        <v>2087</v>
      </c>
      <c r="G1010" s="12" t="s">
        <v>8219</v>
      </c>
      <c r="H1010" s="12">
        <v>35</v>
      </c>
      <c r="I1010" s="26"/>
    </row>
    <row r="1011" spans="1:9" x14ac:dyDescent="0.25">
      <c r="A1011" s="20" t="s">
        <v>2753</v>
      </c>
      <c r="B1011" s="19" t="s">
        <v>8221</v>
      </c>
      <c r="C1011" s="20">
        <v>8</v>
      </c>
      <c r="F1011" s="17" t="s">
        <v>2088</v>
      </c>
      <c r="G1011" s="12" t="s">
        <v>8219</v>
      </c>
      <c r="H1011" s="12">
        <v>25</v>
      </c>
      <c r="I1011" s="26"/>
    </row>
    <row r="1012" spans="1:9" x14ac:dyDescent="0.25">
      <c r="A1012" s="20" t="s">
        <v>2754</v>
      </c>
      <c r="B1012" s="19" t="s">
        <v>8221</v>
      </c>
      <c r="C1012" s="20">
        <v>0</v>
      </c>
      <c r="F1012" s="17" t="s">
        <v>2089</v>
      </c>
      <c r="G1012" s="12" t="s">
        <v>8219</v>
      </c>
      <c r="H1012" s="12">
        <v>75</v>
      </c>
      <c r="I1012" s="26"/>
    </row>
    <row r="1013" spans="1:9" x14ac:dyDescent="0.25">
      <c r="A1013" s="20" t="s">
        <v>2755</v>
      </c>
      <c r="B1013" s="19" t="s">
        <v>8221</v>
      </c>
      <c r="C1013" s="20">
        <v>15</v>
      </c>
      <c r="F1013" s="17" t="s">
        <v>2090</v>
      </c>
      <c r="G1013" s="12" t="s">
        <v>8219</v>
      </c>
      <c r="H1013" s="12">
        <v>62</v>
      </c>
      <c r="I1013" s="26"/>
    </row>
    <row r="1014" spans="1:9" x14ac:dyDescent="0.25">
      <c r="A1014" s="20" t="s">
        <v>2756</v>
      </c>
      <c r="B1014" s="19" t="s">
        <v>8221</v>
      </c>
      <c r="C1014" s="20">
        <v>33</v>
      </c>
      <c r="F1014" s="17" t="s">
        <v>2091</v>
      </c>
      <c r="G1014" s="12" t="s">
        <v>8219</v>
      </c>
      <c r="H1014" s="12">
        <v>160</v>
      </c>
      <c r="I1014" s="26"/>
    </row>
    <row r="1015" spans="1:9" x14ac:dyDescent="0.25">
      <c r="A1015" s="20" t="s">
        <v>2757</v>
      </c>
      <c r="B1015" s="19" t="s">
        <v>8221</v>
      </c>
      <c r="C1015" s="20">
        <v>2</v>
      </c>
      <c r="F1015" s="17" t="s">
        <v>2092</v>
      </c>
      <c r="G1015" s="12" t="s">
        <v>8219</v>
      </c>
      <c r="H1015" s="12">
        <v>246</v>
      </c>
      <c r="I1015" s="26"/>
    </row>
    <row r="1016" spans="1:9" x14ac:dyDescent="0.25">
      <c r="A1016" s="20" t="s">
        <v>2758</v>
      </c>
      <c r="B1016" s="19" t="s">
        <v>8221</v>
      </c>
      <c r="C1016" s="20">
        <v>6</v>
      </c>
      <c r="F1016" s="17" t="s">
        <v>2093</v>
      </c>
      <c r="G1016" s="12" t="s">
        <v>8219</v>
      </c>
      <c r="H1016" s="12">
        <v>55</v>
      </c>
      <c r="I1016" s="26"/>
    </row>
    <row r="1017" spans="1:9" x14ac:dyDescent="0.25">
      <c r="A1017" s="20" t="s">
        <v>2759</v>
      </c>
      <c r="B1017" s="19" t="s">
        <v>8221</v>
      </c>
      <c r="C1017" s="20">
        <v>2</v>
      </c>
      <c r="F1017" s="17" t="s">
        <v>2094</v>
      </c>
      <c r="G1017" s="12" t="s">
        <v>8219</v>
      </c>
      <c r="H1017" s="12">
        <v>23</v>
      </c>
      <c r="I1017" s="26"/>
    </row>
    <row r="1018" spans="1:9" x14ac:dyDescent="0.25">
      <c r="A1018" s="20" t="s">
        <v>2760</v>
      </c>
      <c r="B1018" s="19" t="s">
        <v>8221</v>
      </c>
      <c r="C1018" s="20">
        <v>0</v>
      </c>
      <c r="F1018" s="17" t="s">
        <v>2095</v>
      </c>
      <c r="G1018" s="12" t="s">
        <v>8219</v>
      </c>
      <c r="H1018" s="12">
        <v>72</v>
      </c>
      <c r="I1018" s="26"/>
    </row>
    <row r="1019" spans="1:9" x14ac:dyDescent="0.25">
      <c r="A1019" s="20" t="s">
        <v>2761</v>
      </c>
      <c r="B1019" s="19" t="s">
        <v>8221</v>
      </c>
      <c r="C1019" s="20">
        <v>4</v>
      </c>
      <c r="F1019" s="17" t="s">
        <v>2096</v>
      </c>
      <c r="G1019" s="12" t="s">
        <v>8219</v>
      </c>
      <c r="H1019" s="12">
        <v>22</v>
      </c>
      <c r="I1019" s="26"/>
    </row>
    <row r="1020" spans="1:9" x14ac:dyDescent="0.25">
      <c r="A1020" s="20" t="s">
        <v>2762</v>
      </c>
      <c r="B1020" s="19" t="s">
        <v>8221</v>
      </c>
      <c r="C1020" s="20">
        <v>1</v>
      </c>
      <c r="F1020" s="17" t="s">
        <v>2097</v>
      </c>
      <c r="G1020" s="12" t="s">
        <v>8219</v>
      </c>
      <c r="H1020" s="12">
        <v>14</v>
      </c>
      <c r="I1020" s="26"/>
    </row>
    <row r="1021" spans="1:9" x14ac:dyDescent="0.25">
      <c r="A1021" s="20" t="s">
        <v>2763</v>
      </c>
      <c r="B1021" s="19" t="s">
        <v>8221</v>
      </c>
      <c r="C1021" s="20">
        <v>3</v>
      </c>
      <c r="F1021" s="17" t="s">
        <v>2098</v>
      </c>
      <c r="G1021" s="12" t="s">
        <v>8219</v>
      </c>
      <c r="H1021" s="12">
        <v>38</v>
      </c>
      <c r="I1021" s="26"/>
    </row>
    <row r="1022" spans="1:9" x14ac:dyDescent="0.25">
      <c r="A1022" s="20" t="s">
        <v>2764</v>
      </c>
      <c r="B1022" s="19" t="s">
        <v>8221</v>
      </c>
      <c r="C1022" s="20">
        <v>4</v>
      </c>
      <c r="F1022" s="17" t="s">
        <v>2099</v>
      </c>
      <c r="G1022" s="12" t="s">
        <v>8219</v>
      </c>
      <c r="H1022" s="12">
        <v>32</v>
      </c>
      <c r="I1022" s="26"/>
    </row>
    <row r="1023" spans="1:9" x14ac:dyDescent="0.25">
      <c r="A1023" s="20" t="s">
        <v>2765</v>
      </c>
      <c r="B1023" s="19" t="s">
        <v>8221</v>
      </c>
      <c r="C1023" s="20">
        <v>0</v>
      </c>
      <c r="F1023" s="17" t="s">
        <v>2100</v>
      </c>
      <c r="G1023" s="12" t="s">
        <v>8219</v>
      </c>
      <c r="H1023" s="12">
        <v>63</v>
      </c>
      <c r="I1023" s="26"/>
    </row>
    <row r="1024" spans="1:9" x14ac:dyDescent="0.25">
      <c r="A1024" s="20" t="s">
        <v>2766</v>
      </c>
      <c r="B1024" s="19" t="s">
        <v>8221</v>
      </c>
      <c r="C1024" s="20">
        <v>4</v>
      </c>
      <c r="F1024" s="17" t="s">
        <v>2101</v>
      </c>
      <c r="G1024" s="12" t="s">
        <v>8219</v>
      </c>
      <c r="H1024" s="12">
        <v>27</v>
      </c>
      <c r="I1024" s="26"/>
    </row>
    <row r="1025" spans="1:9" x14ac:dyDescent="0.25">
      <c r="A1025" s="20" t="s">
        <v>2767</v>
      </c>
      <c r="B1025" s="19" t="s">
        <v>8221</v>
      </c>
      <c r="C1025" s="20">
        <v>3</v>
      </c>
      <c r="F1025" s="17" t="s">
        <v>2102</v>
      </c>
      <c r="G1025" s="12" t="s">
        <v>8219</v>
      </c>
      <c r="H1025" s="12">
        <v>44</v>
      </c>
      <c r="I1025" s="26"/>
    </row>
    <row r="1026" spans="1:9" x14ac:dyDescent="0.25">
      <c r="A1026" s="20" t="s">
        <v>2768</v>
      </c>
      <c r="B1026" s="19" t="s">
        <v>8221</v>
      </c>
      <c r="C1026" s="20">
        <v>34</v>
      </c>
      <c r="F1026" s="17" t="s">
        <v>2103</v>
      </c>
      <c r="G1026" s="12" t="s">
        <v>8219</v>
      </c>
      <c r="H1026" s="12">
        <v>38</v>
      </c>
      <c r="I1026" s="26"/>
    </row>
    <row r="1027" spans="1:9" x14ac:dyDescent="0.25">
      <c r="A1027" s="20" t="s">
        <v>2769</v>
      </c>
      <c r="B1027" s="19" t="s">
        <v>8221</v>
      </c>
      <c r="C1027" s="20">
        <v>2</v>
      </c>
      <c r="F1027" s="17" t="s">
        <v>2104</v>
      </c>
      <c r="G1027" s="12" t="s">
        <v>8219</v>
      </c>
      <c r="H1027" s="12">
        <v>115</v>
      </c>
      <c r="I1027" s="26"/>
    </row>
    <row r="1028" spans="1:9" x14ac:dyDescent="0.25">
      <c r="A1028" s="20" t="s">
        <v>2770</v>
      </c>
      <c r="B1028" s="19" t="s">
        <v>8221</v>
      </c>
      <c r="C1028" s="20">
        <v>33</v>
      </c>
      <c r="F1028" s="17" t="s">
        <v>2105</v>
      </c>
      <c r="G1028" s="12" t="s">
        <v>8219</v>
      </c>
      <c r="H1028" s="12">
        <v>37</v>
      </c>
      <c r="I1028" s="26"/>
    </row>
    <row r="1029" spans="1:9" x14ac:dyDescent="0.25">
      <c r="A1029" s="20" t="s">
        <v>2771</v>
      </c>
      <c r="B1029" s="19" t="s">
        <v>8221</v>
      </c>
      <c r="C1029" s="20">
        <v>0</v>
      </c>
      <c r="F1029" s="17" t="s">
        <v>2106</v>
      </c>
      <c r="G1029" s="12" t="s">
        <v>8219</v>
      </c>
      <c r="H1029" s="12">
        <v>99</v>
      </c>
      <c r="I1029" s="26"/>
    </row>
    <row r="1030" spans="1:9" x14ac:dyDescent="0.25">
      <c r="A1030" s="20" t="s">
        <v>2772</v>
      </c>
      <c r="B1030" s="19" t="s">
        <v>8221</v>
      </c>
      <c r="C1030" s="20">
        <v>0</v>
      </c>
      <c r="F1030" s="17" t="s">
        <v>2107</v>
      </c>
      <c r="G1030" s="12" t="s">
        <v>8219</v>
      </c>
      <c r="H1030" s="12">
        <v>44</v>
      </c>
      <c r="I1030" s="26"/>
    </row>
    <row r="1031" spans="1:9" x14ac:dyDescent="0.25">
      <c r="A1031" s="20" t="s">
        <v>2773</v>
      </c>
      <c r="B1031" s="19" t="s">
        <v>8221</v>
      </c>
      <c r="C1031" s="20">
        <v>1</v>
      </c>
      <c r="F1031" s="17" t="s">
        <v>2108</v>
      </c>
      <c r="G1031" s="12" t="s">
        <v>8219</v>
      </c>
      <c r="H1031" s="12">
        <v>58</v>
      </c>
      <c r="I1031" s="26"/>
    </row>
    <row r="1032" spans="1:9" x14ac:dyDescent="0.25">
      <c r="A1032" s="20" t="s">
        <v>2774</v>
      </c>
      <c r="B1032" s="19" t="s">
        <v>8221</v>
      </c>
      <c r="C1032" s="20">
        <v>13</v>
      </c>
      <c r="F1032" s="17" t="s">
        <v>2109</v>
      </c>
      <c r="G1032" s="12" t="s">
        <v>8219</v>
      </c>
      <c r="H1032" s="12">
        <v>191</v>
      </c>
      <c r="I1032" s="26"/>
    </row>
    <row r="1033" spans="1:9" x14ac:dyDescent="0.25">
      <c r="A1033" s="20" t="s">
        <v>2775</v>
      </c>
      <c r="B1033" s="19" t="s">
        <v>8221</v>
      </c>
      <c r="C1033" s="20">
        <v>2</v>
      </c>
      <c r="F1033" s="17" t="s">
        <v>2110</v>
      </c>
      <c r="G1033" s="12" t="s">
        <v>8219</v>
      </c>
      <c r="H1033" s="12">
        <v>40</v>
      </c>
      <c r="I1033" s="26"/>
    </row>
    <row r="1034" spans="1:9" x14ac:dyDescent="0.25">
      <c r="A1034" s="20" t="s">
        <v>2776</v>
      </c>
      <c r="B1034" s="19" t="s">
        <v>8221</v>
      </c>
      <c r="C1034" s="20">
        <v>36</v>
      </c>
      <c r="F1034" s="17" t="s">
        <v>2111</v>
      </c>
      <c r="G1034" s="12" t="s">
        <v>8219</v>
      </c>
      <c r="H1034" s="12">
        <v>38</v>
      </c>
      <c r="I1034" s="26"/>
    </row>
    <row r="1035" spans="1:9" x14ac:dyDescent="0.25">
      <c r="A1035" s="20" t="s">
        <v>2777</v>
      </c>
      <c r="B1035" s="19" t="s">
        <v>8221</v>
      </c>
      <c r="C1035" s="20">
        <v>1</v>
      </c>
      <c r="F1035" s="17" t="s">
        <v>2112</v>
      </c>
      <c r="G1035" s="12" t="s">
        <v>8219</v>
      </c>
      <c r="H1035" s="12">
        <v>39</v>
      </c>
      <c r="I1035" s="26"/>
    </row>
    <row r="1036" spans="1:9" x14ac:dyDescent="0.25">
      <c r="A1036" s="20" t="s">
        <v>2778</v>
      </c>
      <c r="B1036" s="19" t="s">
        <v>8221</v>
      </c>
      <c r="C1036" s="20">
        <v>15</v>
      </c>
      <c r="F1036" s="17" t="s">
        <v>2113</v>
      </c>
      <c r="G1036" s="12" t="s">
        <v>8219</v>
      </c>
      <c r="H1036" s="12">
        <v>11</v>
      </c>
      <c r="I1036" s="26"/>
    </row>
    <row r="1037" spans="1:9" x14ac:dyDescent="0.25">
      <c r="A1037" s="20" t="s">
        <v>2779</v>
      </c>
      <c r="B1037" s="19" t="s">
        <v>8221</v>
      </c>
      <c r="C1037" s="20">
        <v>1</v>
      </c>
      <c r="F1037" s="17" t="s">
        <v>2114</v>
      </c>
      <c r="G1037" s="12" t="s">
        <v>8219</v>
      </c>
      <c r="H1037" s="12">
        <v>107</v>
      </c>
      <c r="I1037" s="26"/>
    </row>
    <row r="1038" spans="1:9" x14ac:dyDescent="0.25">
      <c r="A1038" s="20" t="s">
        <v>2780</v>
      </c>
      <c r="B1038" s="19" t="s">
        <v>8221</v>
      </c>
      <c r="C1038" s="20">
        <v>0</v>
      </c>
      <c r="F1038" s="17" t="s">
        <v>2115</v>
      </c>
      <c r="G1038" s="12" t="s">
        <v>8219</v>
      </c>
      <c r="H1038" s="12">
        <v>147</v>
      </c>
      <c r="I1038" s="26"/>
    </row>
    <row r="1039" spans="1:9" x14ac:dyDescent="0.25">
      <c r="A1039" s="20" t="s">
        <v>2841</v>
      </c>
      <c r="B1039" s="19" t="s">
        <v>8221</v>
      </c>
      <c r="C1039" s="20">
        <v>1</v>
      </c>
      <c r="F1039" s="17" t="s">
        <v>2116</v>
      </c>
      <c r="G1039" s="12" t="s">
        <v>8219</v>
      </c>
      <c r="H1039" s="12">
        <v>36</v>
      </c>
      <c r="I1039" s="26"/>
    </row>
    <row r="1040" spans="1:9" x14ac:dyDescent="0.25">
      <c r="A1040" s="20" t="s">
        <v>2842</v>
      </c>
      <c r="B1040" s="19" t="s">
        <v>8221</v>
      </c>
      <c r="C1040" s="20">
        <v>0</v>
      </c>
      <c r="F1040" s="17" t="s">
        <v>2117</v>
      </c>
      <c r="G1040" s="12" t="s">
        <v>8219</v>
      </c>
      <c r="H1040" s="12">
        <v>92</v>
      </c>
      <c r="I1040" s="26"/>
    </row>
    <row r="1041" spans="1:9" x14ac:dyDescent="0.25">
      <c r="A1041" s="20" t="s">
        <v>2843</v>
      </c>
      <c r="B1041" s="19" t="s">
        <v>8221</v>
      </c>
      <c r="C1041" s="20">
        <v>0</v>
      </c>
      <c r="F1041" s="17" t="s">
        <v>2118</v>
      </c>
      <c r="G1041" s="12" t="s">
        <v>8219</v>
      </c>
      <c r="H1041" s="12">
        <v>35</v>
      </c>
      <c r="I1041" s="26"/>
    </row>
    <row r="1042" spans="1:9" x14ac:dyDescent="0.25">
      <c r="A1042" s="20" t="s">
        <v>2844</v>
      </c>
      <c r="B1042" s="19" t="s">
        <v>8221</v>
      </c>
      <c r="C1042" s="20">
        <v>1</v>
      </c>
      <c r="F1042" s="17" t="s">
        <v>2119</v>
      </c>
      <c r="G1042" s="12" t="s">
        <v>8219</v>
      </c>
      <c r="H1042" s="12">
        <v>17</v>
      </c>
      <c r="I1042" s="26"/>
    </row>
    <row r="1043" spans="1:9" x14ac:dyDescent="0.25">
      <c r="A1043" s="20" t="s">
        <v>2845</v>
      </c>
      <c r="B1043" s="19" t="s">
        <v>8221</v>
      </c>
      <c r="C1043" s="20">
        <v>39</v>
      </c>
      <c r="F1043" s="17" t="s">
        <v>2120</v>
      </c>
      <c r="G1043" s="12" t="s">
        <v>8219</v>
      </c>
      <c r="H1043" s="12">
        <v>22</v>
      </c>
      <c r="I1043" s="26"/>
    </row>
    <row r="1044" spans="1:9" x14ac:dyDescent="0.25">
      <c r="A1044" s="20" t="s">
        <v>2846</v>
      </c>
      <c r="B1044" s="19" t="s">
        <v>8221</v>
      </c>
      <c r="C1044" s="20">
        <v>0</v>
      </c>
      <c r="F1044" s="17" t="s">
        <v>2121</v>
      </c>
      <c r="G1044" s="12" t="s">
        <v>8219</v>
      </c>
      <c r="H1044" s="12">
        <v>69</v>
      </c>
      <c r="I1044" s="26"/>
    </row>
    <row r="1045" spans="1:9" x14ac:dyDescent="0.25">
      <c r="A1045" s="20" t="s">
        <v>2847</v>
      </c>
      <c r="B1045" s="19" t="s">
        <v>8221</v>
      </c>
      <c r="C1045" s="20">
        <v>0</v>
      </c>
      <c r="F1045" s="17" t="s">
        <v>2162</v>
      </c>
      <c r="G1045" s="12" t="s">
        <v>8219</v>
      </c>
      <c r="H1045" s="12">
        <v>13</v>
      </c>
      <c r="I1045" s="26"/>
    </row>
    <row r="1046" spans="1:9" x14ac:dyDescent="0.25">
      <c r="A1046" s="20" t="s">
        <v>2848</v>
      </c>
      <c r="B1046" s="19" t="s">
        <v>8221</v>
      </c>
      <c r="C1046" s="20">
        <v>3</v>
      </c>
      <c r="F1046" s="17" t="s">
        <v>2163</v>
      </c>
      <c r="G1046" s="12" t="s">
        <v>8219</v>
      </c>
      <c r="H1046" s="12">
        <v>58</v>
      </c>
      <c r="I1046" s="26"/>
    </row>
    <row r="1047" spans="1:9" x14ac:dyDescent="0.25">
      <c r="A1047" s="20" t="s">
        <v>2849</v>
      </c>
      <c r="B1047" s="19" t="s">
        <v>8221</v>
      </c>
      <c r="C1047" s="20">
        <v>1</v>
      </c>
      <c r="F1047" s="17" t="s">
        <v>2164</v>
      </c>
      <c r="G1047" s="12" t="s">
        <v>8219</v>
      </c>
      <c r="H1047" s="12">
        <v>44</v>
      </c>
      <c r="I1047" s="26"/>
    </row>
    <row r="1048" spans="1:9" x14ac:dyDescent="0.25">
      <c r="A1048" s="20" t="s">
        <v>2850</v>
      </c>
      <c r="B1048" s="19" t="s">
        <v>8221</v>
      </c>
      <c r="C1048" s="20">
        <v>13</v>
      </c>
      <c r="F1048" s="17" t="s">
        <v>2165</v>
      </c>
      <c r="G1048" s="12" t="s">
        <v>8219</v>
      </c>
      <c r="H1048" s="12">
        <v>83</v>
      </c>
      <c r="I1048" s="26"/>
    </row>
    <row r="1049" spans="1:9" x14ac:dyDescent="0.25">
      <c r="A1049" s="20" t="s">
        <v>2851</v>
      </c>
      <c r="B1049" s="19" t="s">
        <v>8221</v>
      </c>
      <c r="C1049" s="20">
        <v>0</v>
      </c>
      <c r="F1049" s="17" t="s">
        <v>2166</v>
      </c>
      <c r="G1049" s="12" t="s">
        <v>8219</v>
      </c>
      <c r="H1049" s="12">
        <v>117</v>
      </c>
      <c r="I1049" s="26"/>
    </row>
    <row r="1050" spans="1:9" x14ac:dyDescent="0.25">
      <c r="A1050" s="20" t="s">
        <v>2852</v>
      </c>
      <c r="B1050" s="19" t="s">
        <v>8221</v>
      </c>
      <c r="C1050" s="20">
        <v>6</v>
      </c>
      <c r="F1050" s="17" t="s">
        <v>2167</v>
      </c>
      <c r="G1050" s="12" t="s">
        <v>8219</v>
      </c>
      <c r="H1050" s="12">
        <v>32</v>
      </c>
      <c r="I1050" s="26"/>
    </row>
    <row r="1051" spans="1:9" x14ac:dyDescent="0.25">
      <c r="A1051" s="20" t="s">
        <v>2853</v>
      </c>
      <c r="B1051" s="19" t="s">
        <v>8221</v>
      </c>
      <c r="C1051" s="20">
        <v>0</v>
      </c>
      <c r="F1051" s="17" t="s">
        <v>2168</v>
      </c>
      <c r="G1051" s="12" t="s">
        <v>8219</v>
      </c>
      <c r="H1051" s="12">
        <v>8</v>
      </c>
      <c r="I1051" s="26"/>
    </row>
    <row r="1052" spans="1:9" x14ac:dyDescent="0.25">
      <c r="A1052" s="20" t="s">
        <v>2854</v>
      </c>
      <c r="B1052" s="19" t="s">
        <v>8221</v>
      </c>
      <c r="C1052" s="20">
        <v>14</v>
      </c>
      <c r="F1052" s="17" t="s">
        <v>2169</v>
      </c>
      <c r="G1052" s="12" t="s">
        <v>8219</v>
      </c>
      <c r="H1052" s="12">
        <v>340</v>
      </c>
      <c r="I1052" s="26"/>
    </row>
    <row r="1053" spans="1:9" x14ac:dyDescent="0.25">
      <c r="A1053" s="20" t="s">
        <v>2855</v>
      </c>
      <c r="B1053" s="19" t="s">
        <v>8221</v>
      </c>
      <c r="C1053" s="20">
        <v>5</v>
      </c>
      <c r="F1053" s="17" t="s">
        <v>2170</v>
      </c>
      <c r="G1053" s="12" t="s">
        <v>8219</v>
      </c>
      <c r="H1053" s="12">
        <v>7</v>
      </c>
      <c r="I1053" s="26"/>
    </row>
    <row r="1054" spans="1:9" x14ac:dyDescent="0.25">
      <c r="A1054" s="20" t="s">
        <v>2856</v>
      </c>
      <c r="B1054" s="19" t="s">
        <v>8221</v>
      </c>
      <c r="C1054" s="20">
        <v>6</v>
      </c>
      <c r="F1054" s="17" t="s">
        <v>2171</v>
      </c>
      <c r="G1054" s="12" t="s">
        <v>8219</v>
      </c>
      <c r="H1054" s="12">
        <v>19</v>
      </c>
      <c r="I1054" s="26"/>
    </row>
    <row r="1055" spans="1:9" x14ac:dyDescent="0.25">
      <c r="A1055" s="20" t="s">
        <v>2857</v>
      </c>
      <c r="B1055" s="19" t="s">
        <v>8221</v>
      </c>
      <c r="C1055" s="20">
        <v>15</v>
      </c>
      <c r="F1055" s="17" t="s">
        <v>2172</v>
      </c>
      <c r="G1055" s="12" t="s">
        <v>8219</v>
      </c>
      <c r="H1055" s="12">
        <v>47</v>
      </c>
      <c r="I1055" s="26"/>
    </row>
    <row r="1056" spans="1:9" x14ac:dyDescent="0.25">
      <c r="A1056" s="20" t="s">
        <v>2858</v>
      </c>
      <c r="B1056" s="19" t="s">
        <v>8221</v>
      </c>
      <c r="C1056" s="20">
        <v>0</v>
      </c>
      <c r="F1056" s="17" t="s">
        <v>2173</v>
      </c>
      <c r="G1056" s="12" t="s">
        <v>8219</v>
      </c>
      <c r="H1056" s="12">
        <v>13</v>
      </c>
      <c r="I1056" s="26"/>
    </row>
    <row r="1057" spans="1:9" x14ac:dyDescent="0.25">
      <c r="A1057" s="20" t="s">
        <v>2859</v>
      </c>
      <c r="B1057" s="19" t="s">
        <v>8221</v>
      </c>
      <c r="C1057" s="20">
        <v>1</v>
      </c>
      <c r="F1057" s="17" t="s">
        <v>2174</v>
      </c>
      <c r="G1057" s="12" t="s">
        <v>8219</v>
      </c>
      <c r="H1057" s="12">
        <v>90</v>
      </c>
      <c r="I1057" s="26"/>
    </row>
    <row r="1058" spans="1:9" x14ac:dyDescent="0.25">
      <c r="A1058" s="20" t="s">
        <v>2860</v>
      </c>
      <c r="B1058" s="19" t="s">
        <v>8221</v>
      </c>
      <c r="C1058" s="20">
        <v>9</v>
      </c>
      <c r="F1058" s="17" t="s">
        <v>2175</v>
      </c>
      <c r="G1058" s="12" t="s">
        <v>8219</v>
      </c>
      <c r="H1058" s="12">
        <v>63</v>
      </c>
      <c r="I1058" s="26"/>
    </row>
    <row r="1059" spans="1:9" x14ac:dyDescent="0.25">
      <c r="A1059" s="20" t="s">
        <v>2861</v>
      </c>
      <c r="B1059" s="19" t="s">
        <v>8221</v>
      </c>
      <c r="C1059" s="20">
        <v>3</v>
      </c>
      <c r="F1059" s="17" t="s">
        <v>2176</v>
      </c>
      <c r="G1059" s="12" t="s">
        <v>8219</v>
      </c>
      <c r="H1059" s="12">
        <v>26</v>
      </c>
      <c r="I1059" s="26"/>
    </row>
    <row r="1060" spans="1:9" x14ac:dyDescent="0.25">
      <c r="A1060" s="20" t="s">
        <v>2862</v>
      </c>
      <c r="B1060" s="19" t="s">
        <v>8221</v>
      </c>
      <c r="C1060" s="20">
        <v>3</v>
      </c>
      <c r="F1060" s="17" t="s">
        <v>2177</v>
      </c>
      <c r="G1060" s="12" t="s">
        <v>8219</v>
      </c>
      <c r="H1060" s="12">
        <v>71</v>
      </c>
      <c r="I1060" s="26"/>
    </row>
    <row r="1061" spans="1:9" x14ac:dyDescent="0.25">
      <c r="A1061" s="20" t="s">
        <v>2863</v>
      </c>
      <c r="B1061" s="19" t="s">
        <v>8221</v>
      </c>
      <c r="C1061" s="20">
        <v>1</v>
      </c>
      <c r="F1061" s="17" t="s">
        <v>2178</v>
      </c>
      <c r="G1061" s="12" t="s">
        <v>8219</v>
      </c>
      <c r="H1061" s="12">
        <v>38</v>
      </c>
      <c r="I1061" s="26"/>
    </row>
    <row r="1062" spans="1:9" x14ac:dyDescent="0.25">
      <c r="A1062" s="20" t="s">
        <v>2864</v>
      </c>
      <c r="B1062" s="19" t="s">
        <v>8221</v>
      </c>
      <c r="C1062" s="20">
        <v>3</v>
      </c>
      <c r="F1062" s="17" t="s">
        <v>2179</v>
      </c>
      <c r="G1062" s="12" t="s">
        <v>8219</v>
      </c>
      <c r="H1062" s="12">
        <v>859</v>
      </c>
      <c r="I1062" s="26"/>
    </row>
    <row r="1063" spans="1:9" x14ac:dyDescent="0.25">
      <c r="A1063" s="20" t="s">
        <v>2865</v>
      </c>
      <c r="B1063" s="19" t="s">
        <v>8221</v>
      </c>
      <c r="C1063" s="20">
        <v>0</v>
      </c>
      <c r="F1063" s="17" t="s">
        <v>2180</v>
      </c>
      <c r="G1063" s="12" t="s">
        <v>8219</v>
      </c>
      <c r="H1063" s="12">
        <v>21</v>
      </c>
      <c r="I1063" s="26"/>
    </row>
    <row r="1064" spans="1:9" x14ac:dyDescent="0.25">
      <c r="A1064" s="20" t="s">
        <v>2866</v>
      </c>
      <c r="B1064" s="19" t="s">
        <v>8221</v>
      </c>
      <c r="C1064" s="20">
        <v>2</v>
      </c>
      <c r="F1064" s="17" t="s">
        <v>2181</v>
      </c>
      <c r="G1064" s="12" t="s">
        <v>8219</v>
      </c>
      <c r="H1064" s="12">
        <v>78</v>
      </c>
      <c r="I1064" s="26"/>
    </row>
    <row r="1065" spans="1:9" x14ac:dyDescent="0.25">
      <c r="A1065" s="20" t="s">
        <v>2867</v>
      </c>
      <c r="B1065" s="19" t="s">
        <v>8221</v>
      </c>
      <c r="C1065" s="20">
        <v>10</v>
      </c>
      <c r="F1065" s="17" t="s">
        <v>2182</v>
      </c>
      <c r="G1065" s="12" t="s">
        <v>8219</v>
      </c>
      <c r="H1065" s="12">
        <v>53</v>
      </c>
      <c r="I1065" s="26"/>
    </row>
    <row r="1066" spans="1:9" x14ac:dyDescent="0.25">
      <c r="A1066" s="20" t="s">
        <v>2868</v>
      </c>
      <c r="B1066" s="19" t="s">
        <v>8221</v>
      </c>
      <c r="C1066" s="20">
        <v>60</v>
      </c>
      <c r="F1066" s="17" t="s">
        <v>2183</v>
      </c>
      <c r="G1066" s="12" t="s">
        <v>8219</v>
      </c>
      <c r="H1066" s="12">
        <v>356</v>
      </c>
      <c r="I1066" s="26"/>
    </row>
    <row r="1067" spans="1:9" x14ac:dyDescent="0.25">
      <c r="A1067" s="20" t="s">
        <v>2869</v>
      </c>
      <c r="B1067" s="19" t="s">
        <v>8221</v>
      </c>
      <c r="C1067" s="20">
        <v>5</v>
      </c>
      <c r="F1067" s="17" t="s">
        <v>2184</v>
      </c>
      <c r="G1067" s="12" t="s">
        <v>8219</v>
      </c>
      <c r="H1067" s="12">
        <v>279</v>
      </c>
      <c r="I1067" s="26"/>
    </row>
    <row r="1068" spans="1:9" x14ac:dyDescent="0.25">
      <c r="A1068" s="20" t="s">
        <v>2870</v>
      </c>
      <c r="B1068" s="19" t="s">
        <v>8221</v>
      </c>
      <c r="C1068" s="20">
        <v>9</v>
      </c>
      <c r="F1068" s="17" t="s">
        <v>2185</v>
      </c>
      <c r="G1068" s="12" t="s">
        <v>8219</v>
      </c>
      <c r="H1068" s="12">
        <v>266</v>
      </c>
      <c r="I1068" s="26"/>
    </row>
    <row r="1069" spans="1:9" x14ac:dyDescent="0.25">
      <c r="A1069" s="20" t="s">
        <v>2871</v>
      </c>
      <c r="B1069" s="19" t="s">
        <v>8221</v>
      </c>
      <c r="C1069" s="20">
        <v>13</v>
      </c>
      <c r="F1069" s="17" t="s">
        <v>2186</v>
      </c>
      <c r="G1069" s="12" t="s">
        <v>8219</v>
      </c>
      <c r="H1069" s="12">
        <v>623</v>
      </c>
      <c r="I1069" s="26"/>
    </row>
    <row r="1070" spans="1:9" x14ac:dyDescent="0.25">
      <c r="A1070" s="20" t="s">
        <v>2872</v>
      </c>
      <c r="B1070" s="19" t="s">
        <v>8221</v>
      </c>
      <c r="C1070" s="20">
        <v>0</v>
      </c>
      <c r="F1070" s="17" t="s">
        <v>2187</v>
      </c>
      <c r="G1070" s="12" t="s">
        <v>8219</v>
      </c>
      <c r="H1070" s="12">
        <v>392</v>
      </c>
      <c r="I1070" s="26"/>
    </row>
    <row r="1071" spans="1:9" x14ac:dyDescent="0.25">
      <c r="A1071" s="20" t="s">
        <v>2873</v>
      </c>
      <c r="B1071" s="19" t="s">
        <v>8221</v>
      </c>
      <c r="C1071" s="20">
        <v>8</v>
      </c>
      <c r="F1071" s="17" t="s">
        <v>2188</v>
      </c>
      <c r="G1071" s="12" t="s">
        <v>8219</v>
      </c>
      <c r="H1071" s="12">
        <v>3562</v>
      </c>
      <c r="I1071" s="26"/>
    </row>
    <row r="1072" spans="1:9" x14ac:dyDescent="0.25">
      <c r="A1072" s="20" t="s">
        <v>2874</v>
      </c>
      <c r="B1072" s="19" t="s">
        <v>8221</v>
      </c>
      <c r="C1072" s="20">
        <v>3</v>
      </c>
      <c r="F1072" s="17" t="s">
        <v>2189</v>
      </c>
      <c r="G1072" s="12" t="s">
        <v>8219</v>
      </c>
      <c r="H1072" s="12">
        <v>514</v>
      </c>
      <c r="I1072" s="26"/>
    </row>
    <row r="1073" spans="1:9" x14ac:dyDescent="0.25">
      <c r="A1073" s="20" t="s">
        <v>2875</v>
      </c>
      <c r="B1073" s="19" t="s">
        <v>8221</v>
      </c>
      <c r="C1073" s="20">
        <v>3</v>
      </c>
      <c r="F1073" s="17" t="s">
        <v>2190</v>
      </c>
      <c r="G1073" s="12" t="s">
        <v>8219</v>
      </c>
      <c r="H1073" s="12">
        <v>88</v>
      </c>
      <c r="I1073" s="26"/>
    </row>
    <row r="1074" spans="1:9" x14ac:dyDescent="0.25">
      <c r="A1074" s="20" t="s">
        <v>2876</v>
      </c>
      <c r="B1074" s="19" t="s">
        <v>8221</v>
      </c>
      <c r="C1074" s="20">
        <v>0</v>
      </c>
      <c r="F1074" s="17" t="s">
        <v>2191</v>
      </c>
      <c r="G1074" s="12" t="s">
        <v>8219</v>
      </c>
      <c r="H1074" s="12">
        <v>537</v>
      </c>
      <c r="I1074" s="26"/>
    </row>
    <row r="1075" spans="1:9" x14ac:dyDescent="0.25">
      <c r="A1075" s="20" t="s">
        <v>2877</v>
      </c>
      <c r="B1075" s="19" t="s">
        <v>8221</v>
      </c>
      <c r="C1075" s="20">
        <v>6</v>
      </c>
      <c r="F1075" s="17" t="s">
        <v>2192</v>
      </c>
      <c r="G1075" s="12" t="s">
        <v>8219</v>
      </c>
      <c r="H1075" s="12">
        <v>25</v>
      </c>
      <c r="I1075" s="26"/>
    </row>
    <row r="1076" spans="1:9" x14ac:dyDescent="0.25">
      <c r="A1076" s="20" t="s">
        <v>2878</v>
      </c>
      <c r="B1076" s="19" t="s">
        <v>8221</v>
      </c>
      <c r="C1076" s="20">
        <v>4</v>
      </c>
      <c r="F1076" s="17" t="s">
        <v>2193</v>
      </c>
      <c r="G1076" s="12" t="s">
        <v>8219</v>
      </c>
      <c r="H1076" s="12">
        <v>3238</v>
      </c>
      <c r="I1076" s="26"/>
    </row>
    <row r="1077" spans="1:9" x14ac:dyDescent="0.25">
      <c r="A1077" s="20" t="s">
        <v>2879</v>
      </c>
      <c r="B1077" s="19" t="s">
        <v>8221</v>
      </c>
      <c r="C1077" s="20">
        <v>1</v>
      </c>
      <c r="F1077" s="17" t="s">
        <v>2194</v>
      </c>
      <c r="G1077" s="12" t="s">
        <v>8219</v>
      </c>
      <c r="H1077" s="12">
        <v>897</v>
      </c>
      <c r="I1077" s="26"/>
    </row>
    <row r="1078" spans="1:9" x14ac:dyDescent="0.25">
      <c r="A1078" s="20" t="s">
        <v>2880</v>
      </c>
      <c r="B1078" s="19" t="s">
        <v>8221</v>
      </c>
      <c r="C1078" s="20">
        <v>29</v>
      </c>
      <c r="F1078" s="17" t="s">
        <v>2195</v>
      </c>
      <c r="G1078" s="12" t="s">
        <v>8219</v>
      </c>
      <c r="H1078" s="12">
        <v>878</v>
      </c>
      <c r="I1078" s="26"/>
    </row>
    <row r="1079" spans="1:9" x14ac:dyDescent="0.25">
      <c r="A1079" s="20" t="s">
        <v>2881</v>
      </c>
      <c r="B1079" s="19" t="s">
        <v>8221</v>
      </c>
      <c r="C1079" s="20">
        <v>0</v>
      </c>
      <c r="F1079" s="17" t="s">
        <v>2196</v>
      </c>
      <c r="G1079" s="12" t="s">
        <v>8219</v>
      </c>
      <c r="H1079" s="12">
        <v>115</v>
      </c>
      <c r="I1079" s="26"/>
    </row>
    <row r="1080" spans="1:9" x14ac:dyDescent="0.25">
      <c r="A1080" s="20" t="s">
        <v>2882</v>
      </c>
      <c r="B1080" s="19" t="s">
        <v>8221</v>
      </c>
      <c r="C1080" s="20">
        <v>4</v>
      </c>
      <c r="F1080" s="17" t="s">
        <v>2197</v>
      </c>
      <c r="G1080" s="12" t="s">
        <v>8219</v>
      </c>
      <c r="H1080" s="12">
        <v>234</v>
      </c>
      <c r="I1080" s="26"/>
    </row>
    <row r="1081" spans="1:9" x14ac:dyDescent="0.25">
      <c r="A1081" s="20" t="s">
        <v>2883</v>
      </c>
      <c r="B1081" s="19" t="s">
        <v>8221</v>
      </c>
      <c r="C1081" s="20">
        <v>5</v>
      </c>
      <c r="F1081" s="17" t="s">
        <v>2198</v>
      </c>
      <c r="G1081" s="12" t="s">
        <v>8219</v>
      </c>
      <c r="H1081" s="12">
        <v>4330</v>
      </c>
      <c r="I1081" s="26"/>
    </row>
    <row r="1082" spans="1:9" x14ac:dyDescent="0.25">
      <c r="A1082" s="20" t="s">
        <v>2884</v>
      </c>
      <c r="B1082" s="19" t="s">
        <v>8221</v>
      </c>
      <c r="C1082" s="20">
        <v>4</v>
      </c>
      <c r="F1082" s="17" t="s">
        <v>2199</v>
      </c>
      <c r="G1082" s="12" t="s">
        <v>8219</v>
      </c>
      <c r="H1082" s="12">
        <v>651</v>
      </c>
      <c r="I1082" s="26"/>
    </row>
    <row r="1083" spans="1:9" x14ac:dyDescent="0.25">
      <c r="A1083" s="20" t="s">
        <v>2885</v>
      </c>
      <c r="B1083" s="19" t="s">
        <v>8221</v>
      </c>
      <c r="C1083" s="20">
        <v>5</v>
      </c>
      <c r="F1083" s="17" t="s">
        <v>2200</v>
      </c>
      <c r="G1083" s="12" t="s">
        <v>8219</v>
      </c>
      <c r="H1083" s="12">
        <v>251</v>
      </c>
      <c r="I1083" s="26"/>
    </row>
    <row r="1084" spans="1:9" x14ac:dyDescent="0.25">
      <c r="A1084" s="20" t="s">
        <v>2886</v>
      </c>
      <c r="B1084" s="19" t="s">
        <v>8221</v>
      </c>
      <c r="C1084" s="20">
        <v>1</v>
      </c>
      <c r="F1084" s="17" t="s">
        <v>2201</v>
      </c>
      <c r="G1084" s="12" t="s">
        <v>8219</v>
      </c>
      <c r="H1084" s="12">
        <v>263</v>
      </c>
      <c r="I1084" s="26"/>
    </row>
    <row r="1085" spans="1:9" x14ac:dyDescent="0.25">
      <c r="A1085" s="20" t="s">
        <v>2887</v>
      </c>
      <c r="B1085" s="19" t="s">
        <v>8221</v>
      </c>
      <c r="C1085" s="20">
        <v>1</v>
      </c>
      <c r="F1085" s="17" t="s">
        <v>2202</v>
      </c>
      <c r="G1085" s="12" t="s">
        <v>8219</v>
      </c>
      <c r="H1085" s="12">
        <v>28</v>
      </c>
      <c r="I1085" s="26"/>
    </row>
    <row r="1086" spans="1:9" x14ac:dyDescent="0.25">
      <c r="A1086" s="20" t="s">
        <v>2888</v>
      </c>
      <c r="B1086" s="19" t="s">
        <v>8221</v>
      </c>
      <c r="C1086" s="20">
        <v>0</v>
      </c>
      <c r="F1086" s="17" t="s">
        <v>2203</v>
      </c>
      <c r="G1086" s="12" t="s">
        <v>8219</v>
      </c>
      <c r="H1086" s="12">
        <v>721</v>
      </c>
      <c r="I1086" s="26"/>
    </row>
    <row r="1087" spans="1:9" x14ac:dyDescent="0.25">
      <c r="A1087" s="20" t="s">
        <v>2889</v>
      </c>
      <c r="B1087" s="19" t="s">
        <v>8221</v>
      </c>
      <c r="C1087" s="20">
        <v>14</v>
      </c>
      <c r="F1087" s="17" t="s">
        <v>2204</v>
      </c>
      <c r="G1087" s="12" t="s">
        <v>8219</v>
      </c>
      <c r="H1087" s="12">
        <v>50</v>
      </c>
      <c r="I1087" s="26"/>
    </row>
    <row r="1088" spans="1:9" x14ac:dyDescent="0.25">
      <c r="A1088" s="20" t="s">
        <v>2890</v>
      </c>
      <c r="B1088" s="19" t="s">
        <v>8221</v>
      </c>
      <c r="C1088" s="20">
        <v>3</v>
      </c>
      <c r="F1088" s="17" t="s">
        <v>2205</v>
      </c>
      <c r="G1088" s="12" t="s">
        <v>8219</v>
      </c>
      <c r="H1088" s="12">
        <v>73</v>
      </c>
      <c r="I1088" s="26"/>
    </row>
    <row r="1089" spans="1:9" x14ac:dyDescent="0.25">
      <c r="A1089" s="20" t="s">
        <v>2891</v>
      </c>
      <c r="B1089" s="19" t="s">
        <v>8221</v>
      </c>
      <c r="C1089" s="20">
        <v>10</v>
      </c>
      <c r="F1089" s="17" t="s">
        <v>2206</v>
      </c>
      <c r="G1089" s="12" t="s">
        <v>8219</v>
      </c>
      <c r="H1089" s="12">
        <v>27</v>
      </c>
      <c r="I1089" s="26"/>
    </row>
    <row r="1090" spans="1:9" x14ac:dyDescent="0.25">
      <c r="A1090" s="20" t="s">
        <v>2892</v>
      </c>
      <c r="B1090" s="19" t="s">
        <v>8221</v>
      </c>
      <c r="C1090" s="20">
        <v>17</v>
      </c>
      <c r="F1090" s="17" t="s">
        <v>2207</v>
      </c>
      <c r="G1090" s="12" t="s">
        <v>8219</v>
      </c>
      <c r="H1090" s="12">
        <v>34</v>
      </c>
      <c r="I1090" s="26"/>
    </row>
    <row r="1091" spans="1:9" x14ac:dyDescent="0.25">
      <c r="A1091" s="20" t="s">
        <v>2893</v>
      </c>
      <c r="B1091" s="19" t="s">
        <v>8221</v>
      </c>
      <c r="C1091" s="20">
        <v>2</v>
      </c>
      <c r="F1091" s="17" t="s">
        <v>2208</v>
      </c>
      <c r="G1091" s="12" t="s">
        <v>8219</v>
      </c>
      <c r="H1091" s="12">
        <v>7</v>
      </c>
      <c r="I1091" s="26"/>
    </row>
    <row r="1092" spans="1:9" x14ac:dyDescent="0.25">
      <c r="A1092" s="20" t="s">
        <v>2894</v>
      </c>
      <c r="B1092" s="19" t="s">
        <v>8221</v>
      </c>
      <c r="C1092" s="20">
        <v>0</v>
      </c>
      <c r="F1092" s="17" t="s">
        <v>2209</v>
      </c>
      <c r="G1092" s="12" t="s">
        <v>8219</v>
      </c>
      <c r="H1092" s="12">
        <v>24</v>
      </c>
      <c r="I1092" s="26"/>
    </row>
    <row r="1093" spans="1:9" x14ac:dyDescent="0.25">
      <c r="A1093" s="20" t="s">
        <v>2895</v>
      </c>
      <c r="B1093" s="19" t="s">
        <v>8221</v>
      </c>
      <c r="C1093" s="20">
        <v>4</v>
      </c>
      <c r="F1093" s="17" t="s">
        <v>2210</v>
      </c>
      <c r="G1093" s="12" t="s">
        <v>8219</v>
      </c>
      <c r="H1093" s="12">
        <v>15</v>
      </c>
      <c r="I1093" s="26"/>
    </row>
    <row r="1094" spans="1:9" x14ac:dyDescent="0.25">
      <c r="A1094" s="20" t="s">
        <v>2896</v>
      </c>
      <c r="B1094" s="19" t="s">
        <v>8221</v>
      </c>
      <c r="C1094" s="20">
        <v>12</v>
      </c>
      <c r="F1094" s="17" t="s">
        <v>2211</v>
      </c>
      <c r="G1094" s="12" t="s">
        <v>8219</v>
      </c>
      <c r="H1094" s="12">
        <v>72</v>
      </c>
      <c r="I1094" s="26"/>
    </row>
    <row r="1095" spans="1:9" x14ac:dyDescent="0.25">
      <c r="A1095" s="20" t="s">
        <v>2897</v>
      </c>
      <c r="B1095" s="19" t="s">
        <v>8221</v>
      </c>
      <c r="C1095" s="20">
        <v>3</v>
      </c>
      <c r="F1095" s="17" t="s">
        <v>2212</v>
      </c>
      <c r="G1095" s="12" t="s">
        <v>8219</v>
      </c>
      <c r="H1095" s="12">
        <v>120</v>
      </c>
      <c r="I1095" s="26"/>
    </row>
    <row r="1096" spans="1:9" x14ac:dyDescent="0.25">
      <c r="A1096" s="20" t="s">
        <v>2898</v>
      </c>
      <c r="B1096" s="19" t="s">
        <v>8221</v>
      </c>
      <c r="C1096" s="20">
        <v>12</v>
      </c>
      <c r="F1096" s="17" t="s">
        <v>2213</v>
      </c>
      <c r="G1096" s="12" t="s">
        <v>8219</v>
      </c>
      <c r="H1096" s="12">
        <v>123</v>
      </c>
      <c r="I1096" s="26"/>
    </row>
    <row r="1097" spans="1:9" x14ac:dyDescent="0.25">
      <c r="A1097" s="20" t="s">
        <v>2899</v>
      </c>
      <c r="B1097" s="19" t="s">
        <v>8221</v>
      </c>
      <c r="C1097" s="20">
        <v>0</v>
      </c>
      <c r="F1097" s="17" t="s">
        <v>2214</v>
      </c>
      <c r="G1097" s="12" t="s">
        <v>8219</v>
      </c>
      <c r="H1097" s="12">
        <v>1</v>
      </c>
      <c r="I1097" s="26"/>
    </row>
    <row r="1098" spans="1:9" x14ac:dyDescent="0.25">
      <c r="A1098" s="20" t="s">
        <v>2900</v>
      </c>
      <c r="B1098" s="19" t="s">
        <v>8221</v>
      </c>
      <c r="C1098" s="20">
        <v>7</v>
      </c>
      <c r="F1098" s="17" t="s">
        <v>2215</v>
      </c>
      <c r="G1098" s="12" t="s">
        <v>8219</v>
      </c>
      <c r="H1098" s="12">
        <v>24</v>
      </c>
      <c r="I1098" s="26"/>
    </row>
    <row r="1099" spans="1:9" x14ac:dyDescent="0.25">
      <c r="A1099" s="20" t="s">
        <v>2901</v>
      </c>
      <c r="B1099" s="19" t="s">
        <v>8221</v>
      </c>
      <c r="C1099" s="20">
        <v>2</v>
      </c>
      <c r="F1099" s="17" t="s">
        <v>2216</v>
      </c>
      <c r="G1099" s="12" t="s">
        <v>8219</v>
      </c>
      <c r="H1099" s="12">
        <v>33</v>
      </c>
      <c r="I1099" s="26"/>
    </row>
    <row r="1100" spans="1:9" x14ac:dyDescent="0.25">
      <c r="A1100" s="20" t="s">
        <v>2902</v>
      </c>
      <c r="B1100" s="19" t="s">
        <v>8221</v>
      </c>
      <c r="C1100" s="20">
        <v>1</v>
      </c>
      <c r="F1100" s="17" t="s">
        <v>2217</v>
      </c>
      <c r="G1100" s="12" t="s">
        <v>8219</v>
      </c>
      <c r="H1100" s="12">
        <v>14</v>
      </c>
      <c r="I1100" s="26"/>
    </row>
    <row r="1101" spans="1:9" x14ac:dyDescent="0.25">
      <c r="A1101" s="20" t="s">
        <v>2903</v>
      </c>
      <c r="B1101" s="19" t="s">
        <v>8221</v>
      </c>
      <c r="C1101" s="20">
        <v>4</v>
      </c>
      <c r="F1101" s="17" t="s">
        <v>2218</v>
      </c>
      <c r="G1101" s="12" t="s">
        <v>8219</v>
      </c>
      <c r="H1101" s="12">
        <v>9</v>
      </c>
      <c r="I1101" s="26"/>
    </row>
    <row r="1102" spans="1:9" x14ac:dyDescent="0.25">
      <c r="A1102" s="20" t="s">
        <v>2904</v>
      </c>
      <c r="B1102" s="19" t="s">
        <v>8221</v>
      </c>
      <c r="C1102" s="20">
        <v>4</v>
      </c>
      <c r="F1102" s="17" t="s">
        <v>2219</v>
      </c>
      <c r="G1102" s="12" t="s">
        <v>8219</v>
      </c>
      <c r="H1102" s="12">
        <v>76</v>
      </c>
      <c r="I1102" s="26"/>
    </row>
    <row r="1103" spans="1:9" x14ac:dyDescent="0.25">
      <c r="A1103" s="20" t="s">
        <v>2905</v>
      </c>
      <c r="B1103" s="19" t="s">
        <v>8221</v>
      </c>
      <c r="C1103" s="20">
        <v>17</v>
      </c>
      <c r="F1103" s="17" t="s">
        <v>2220</v>
      </c>
      <c r="G1103" s="12" t="s">
        <v>8219</v>
      </c>
      <c r="H1103" s="12">
        <v>19</v>
      </c>
      <c r="I1103" s="26"/>
    </row>
    <row r="1104" spans="1:9" x14ac:dyDescent="0.25">
      <c r="A1104" s="20" t="s">
        <v>2906</v>
      </c>
      <c r="B1104" s="19" t="s">
        <v>8221</v>
      </c>
      <c r="C1104" s="20">
        <v>7</v>
      </c>
      <c r="F1104" s="17" t="s">
        <v>2221</v>
      </c>
      <c r="G1104" s="12" t="s">
        <v>8219</v>
      </c>
      <c r="H1104" s="12">
        <v>69</v>
      </c>
      <c r="I1104" s="26"/>
    </row>
    <row r="1105" spans="1:9" x14ac:dyDescent="0.25">
      <c r="A1105" s="20" t="s">
        <v>2907</v>
      </c>
      <c r="B1105" s="19" t="s">
        <v>8221</v>
      </c>
      <c r="C1105" s="20">
        <v>2</v>
      </c>
      <c r="F1105" s="17" t="s">
        <v>2222</v>
      </c>
      <c r="G1105" s="12" t="s">
        <v>8219</v>
      </c>
      <c r="H1105" s="12">
        <v>218</v>
      </c>
      <c r="I1105" s="26"/>
    </row>
    <row r="1106" spans="1:9" x14ac:dyDescent="0.25">
      <c r="A1106" s="20" t="s">
        <v>2908</v>
      </c>
      <c r="B1106" s="19" t="s">
        <v>8221</v>
      </c>
      <c r="C1106" s="20">
        <v>5</v>
      </c>
      <c r="F1106" s="17" t="s">
        <v>2223</v>
      </c>
      <c r="G1106" s="12" t="s">
        <v>8219</v>
      </c>
      <c r="H1106" s="12">
        <v>30</v>
      </c>
      <c r="I1106" s="26"/>
    </row>
    <row r="1107" spans="1:9" x14ac:dyDescent="0.25">
      <c r="A1107" s="20" t="s">
        <v>2909</v>
      </c>
      <c r="B1107" s="19" t="s">
        <v>8221</v>
      </c>
      <c r="C1107" s="20">
        <v>1</v>
      </c>
      <c r="F1107" s="17" t="s">
        <v>2224</v>
      </c>
      <c r="G1107" s="12" t="s">
        <v>8219</v>
      </c>
      <c r="H1107" s="12">
        <v>100</v>
      </c>
      <c r="I1107" s="26"/>
    </row>
    <row r="1108" spans="1:9" x14ac:dyDescent="0.25">
      <c r="A1108" s="20" t="s">
        <v>2910</v>
      </c>
      <c r="B1108" s="19" t="s">
        <v>8221</v>
      </c>
      <c r="C1108" s="20">
        <v>1</v>
      </c>
      <c r="F1108" s="17" t="s">
        <v>2225</v>
      </c>
      <c r="G1108" s="12" t="s">
        <v>8219</v>
      </c>
      <c r="H1108" s="12">
        <v>296</v>
      </c>
      <c r="I1108" s="26"/>
    </row>
    <row r="1109" spans="1:9" x14ac:dyDescent="0.25">
      <c r="A1109" s="20" t="s">
        <v>2911</v>
      </c>
      <c r="B1109" s="19" t="s">
        <v>8221</v>
      </c>
      <c r="C1109" s="20">
        <v>14</v>
      </c>
      <c r="F1109" s="17" t="s">
        <v>2226</v>
      </c>
      <c r="G1109" s="12" t="s">
        <v>8219</v>
      </c>
      <c r="H1109" s="12">
        <v>1204</v>
      </c>
      <c r="I1109" s="26"/>
    </row>
    <row r="1110" spans="1:9" x14ac:dyDescent="0.25">
      <c r="A1110" s="20" t="s">
        <v>2912</v>
      </c>
      <c r="B1110" s="19" t="s">
        <v>8221</v>
      </c>
      <c r="C1110" s="20">
        <v>26</v>
      </c>
      <c r="F1110" s="17" t="s">
        <v>2227</v>
      </c>
      <c r="G1110" s="12" t="s">
        <v>8219</v>
      </c>
      <c r="H1110" s="12">
        <v>321</v>
      </c>
      <c r="I1110" s="26"/>
    </row>
    <row r="1111" spans="1:9" x14ac:dyDescent="0.25">
      <c r="A1111" s="20" t="s">
        <v>2913</v>
      </c>
      <c r="B1111" s="19" t="s">
        <v>8221</v>
      </c>
      <c r="C1111" s="20">
        <v>2</v>
      </c>
      <c r="F1111" s="17" t="s">
        <v>2228</v>
      </c>
      <c r="G1111" s="12" t="s">
        <v>8219</v>
      </c>
      <c r="H1111" s="12">
        <v>301</v>
      </c>
      <c r="I1111" s="26"/>
    </row>
    <row r="1112" spans="1:9" x14ac:dyDescent="0.25">
      <c r="A1112" s="20" t="s">
        <v>2914</v>
      </c>
      <c r="B1112" s="19" t="s">
        <v>8221</v>
      </c>
      <c r="C1112" s="20">
        <v>1</v>
      </c>
      <c r="F1112" s="17" t="s">
        <v>2229</v>
      </c>
      <c r="G1112" s="12" t="s">
        <v>8219</v>
      </c>
      <c r="H1112" s="12">
        <v>144</v>
      </c>
      <c r="I1112" s="26"/>
    </row>
    <row r="1113" spans="1:9" x14ac:dyDescent="0.25">
      <c r="A1113" s="20" t="s">
        <v>2915</v>
      </c>
      <c r="B1113" s="19" t="s">
        <v>8221</v>
      </c>
      <c r="C1113" s="20">
        <v>3</v>
      </c>
      <c r="F1113" s="17" t="s">
        <v>2230</v>
      </c>
      <c r="G1113" s="12" t="s">
        <v>8219</v>
      </c>
      <c r="H1113" s="12">
        <v>539</v>
      </c>
      <c r="I1113" s="26"/>
    </row>
    <row r="1114" spans="1:9" x14ac:dyDescent="0.25">
      <c r="A1114" s="20" t="s">
        <v>2916</v>
      </c>
      <c r="B1114" s="19" t="s">
        <v>8221</v>
      </c>
      <c r="C1114" s="20">
        <v>7</v>
      </c>
      <c r="F1114" s="17" t="s">
        <v>2231</v>
      </c>
      <c r="G1114" s="12" t="s">
        <v>8219</v>
      </c>
      <c r="H1114" s="12">
        <v>498</v>
      </c>
      <c r="I1114" s="26"/>
    </row>
    <row r="1115" spans="1:9" x14ac:dyDescent="0.25">
      <c r="A1115" s="20" t="s">
        <v>2917</v>
      </c>
      <c r="B1115" s="19" t="s">
        <v>8221</v>
      </c>
      <c r="C1115" s="20">
        <v>9</v>
      </c>
      <c r="F1115" s="17" t="s">
        <v>2232</v>
      </c>
      <c r="G1115" s="12" t="s">
        <v>8219</v>
      </c>
      <c r="H1115" s="12">
        <v>1113</v>
      </c>
      <c r="I1115" s="26"/>
    </row>
    <row r="1116" spans="1:9" x14ac:dyDescent="0.25">
      <c r="A1116" s="20" t="s">
        <v>2918</v>
      </c>
      <c r="B1116" s="19" t="s">
        <v>8221</v>
      </c>
      <c r="C1116" s="20">
        <v>20</v>
      </c>
      <c r="F1116" s="17" t="s">
        <v>2233</v>
      </c>
      <c r="G1116" s="12" t="s">
        <v>8219</v>
      </c>
      <c r="H1116" s="12">
        <v>988</v>
      </c>
      <c r="I1116" s="26"/>
    </row>
    <row r="1117" spans="1:9" x14ac:dyDescent="0.25">
      <c r="A1117" s="20" t="s">
        <v>2919</v>
      </c>
      <c r="B1117" s="19" t="s">
        <v>8221</v>
      </c>
      <c r="C1117" s="20">
        <v>6</v>
      </c>
      <c r="F1117" s="17" t="s">
        <v>2234</v>
      </c>
      <c r="G1117" s="12" t="s">
        <v>8219</v>
      </c>
      <c r="H1117" s="12">
        <v>391</v>
      </c>
      <c r="I1117" s="26"/>
    </row>
    <row r="1118" spans="1:9" x14ac:dyDescent="0.25">
      <c r="A1118" s="20" t="s">
        <v>2920</v>
      </c>
      <c r="B1118" s="19" t="s">
        <v>8221</v>
      </c>
      <c r="C1118" s="20">
        <v>13</v>
      </c>
      <c r="F1118" s="17" t="s">
        <v>2235</v>
      </c>
      <c r="G1118" s="12" t="s">
        <v>8219</v>
      </c>
      <c r="H1118" s="12">
        <v>28</v>
      </c>
      <c r="I1118" s="26"/>
    </row>
    <row r="1119" spans="1:9" x14ac:dyDescent="0.25">
      <c r="A1119" s="20" t="s">
        <v>2941</v>
      </c>
      <c r="B1119" s="19" t="s">
        <v>8221</v>
      </c>
      <c r="C1119" s="20">
        <v>1</v>
      </c>
      <c r="F1119" s="17" t="s">
        <v>2236</v>
      </c>
      <c r="G1119" s="12" t="s">
        <v>8219</v>
      </c>
      <c r="H1119" s="12">
        <v>147</v>
      </c>
      <c r="I1119" s="26"/>
    </row>
    <row r="1120" spans="1:9" x14ac:dyDescent="0.25">
      <c r="A1120" s="20" t="s">
        <v>2942</v>
      </c>
      <c r="B1120" s="19" t="s">
        <v>8221</v>
      </c>
      <c r="C1120" s="20">
        <v>202</v>
      </c>
      <c r="F1120" s="17" t="s">
        <v>2237</v>
      </c>
      <c r="G1120" s="12" t="s">
        <v>8219</v>
      </c>
      <c r="H1120" s="12">
        <v>680</v>
      </c>
      <c r="I1120" s="26"/>
    </row>
    <row r="1121" spans="1:9" x14ac:dyDescent="0.25">
      <c r="A1121" s="20" t="s">
        <v>2943</v>
      </c>
      <c r="B1121" s="19" t="s">
        <v>8221</v>
      </c>
      <c r="C1121" s="20">
        <v>0</v>
      </c>
      <c r="F1121" s="17" t="s">
        <v>2238</v>
      </c>
      <c r="G1121" s="12" t="s">
        <v>8219</v>
      </c>
      <c r="H1121" s="12">
        <v>983</v>
      </c>
      <c r="I1121" s="26"/>
    </row>
    <row r="1122" spans="1:9" x14ac:dyDescent="0.25">
      <c r="A1122" s="20" t="s">
        <v>2944</v>
      </c>
      <c r="B1122" s="19" t="s">
        <v>8221</v>
      </c>
      <c r="C1122" s="20">
        <v>1</v>
      </c>
      <c r="F1122" s="17" t="s">
        <v>2239</v>
      </c>
      <c r="G1122" s="12" t="s">
        <v>8219</v>
      </c>
      <c r="H1122" s="12">
        <v>79</v>
      </c>
      <c r="I1122" s="26"/>
    </row>
    <row r="1123" spans="1:9" x14ac:dyDescent="0.25">
      <c r="A1123" s="20" t="s">
        <v>2945</v>
      </c>
      <c r="B1123" s="19" t="s">
        <v>8221</v>
      </c>
      <c r="C1123" s="20">
        <v>0</v>
      </c>
      <c r="F1123" s="17" t="s">
        <v>2240</v>
      </c>
      <c r="G1123" s="12" t="s">
        <v>8219</v>
      </c>
      <c r="H1123" s="12">
        <v>426</v>
      </c>
      <c r="I1123" s="26"/>
    </row>
    <row r="1124" spans="1:9" x14ac:dyDescent="0.25">
      <c r="A1124" s="20" t="s">
        <v>2946</v>
      </c>
      <c r="B1124" s="19" t="s">
        <v>8221</v>
      </c>
      <c r="C1124" s="20">
        <v>2</v>
      </c>
      <c r="F1124" s="17" t="s">
        <v>2241</v>
      </c>
      <c r="G1124" s="12" t="s">
        <v>8219</v>
      </c>
      <c r="H1124" s="12">
        <v>96</v>
      </c>
      <c r="I1124" s="26"/>
    </row>
    <row r="1125" spans="1:9" x14ac:dyDescent="0.25">
      <c r="A1125" s="20" t="s">
        <v>2947</v>
      </c>
      <c r="B1125" s="19" t="s">
        <v>8221</v>
      </c>
      <c r="C1125" s="20">
        <v>13</v>
      </c>
      <c r="F1125" s="17" t="s">
        <v>2242</v>
      </c>
      <c r="G1125" s="12" t="s">
        <v>8219</v>
      </c>
      <c r="H1125" s="12">
        <v>163</v>
      </c>
      <c r="I1125" s="26"/>
    </row>
    <row r="1126" spans="1:9" x14ac:dyDescent="0.25">
      <c r="A1126" s="20" t="s">
        <v>2948</v>
      </c>
      <c r="B1126" s="19" t="s">
        <v>8221</v>
      </c>
      <c r="C1126" s="20">
        <v>9</v>
      </c>
      <c r="F1126" s="17" t="s">
        <v>2243</v>
      </c>
      <c r="G1126" s="12" t="s">
        <v>8219</v>
      </c>
      <c r="H1126" s="12">
        <v>2525</v>
      </c>
      <c r="I1126" s="26"/>
    </row>
    <row r="1127" spans="1:9" x14ac:dyDescent="0.25">
      <c r="A1127" s="20" t="s">
        <v>2949</v>
      </c>
      <c r="B1127" s="19" t="s">
        <v>8221</v>
      </c>
      <c r="C1127" s="20">
        <v>2</v>
      </c>
      <c r="F1127" s="17" t="s">
        <v>2244</v>
      </c>
      <c r="G1127" s="12" t="s">
        <v>8219</v>
      </c>
      <c r="H1127" s="12">
        <v>2035</v>
      </c>
      <c r="I1127" s="26"/>
    </row>
    <row r="1128" spans="1:9" x14ac:dyDescent="0.25">
      <c r="A1128" s="20" t="s">
        <v>2950</v>
      </c>
      <c r="B1128" s="19" t="s">
        <v>8221</v>
      </c>
      <c r="C1128" s="20">
        <v>0</v>
      </c>
      <c r="F1128" s="17" t="s">
        <v>2245</v>
      </c>
      <c r="G1128" s="12" t="s">
        <v>8219</v>
      </c>
      <c r="H1128" s="12">
        <v>290</v>
      </c>
      <c r="I1128" s="26"/>
    </row>
    <row r="1129" spans="1:9" x14ac:dyDescent="0.25">
      <c r="A1129" s="20" t="s">
        <v>3051</v>
      </c>
      <c r="B1129" s="19" t="s">
        <v>8221</v>
      </c>
      <c r="C1129" s="20">
        <v>35</v>
      </c>
      <c r="F1129" s="17" t="s">
        <v>2246</v>
      </c>
      <c r="G1129" s="12" t="s">
        <v>8219</v>
      </c>
      <c r="H1129" s="12">
        <v>1980</v>
      </c>
      <c r="I1129" s="26"/>
    </row>
    <row r="1130" spans="1:9" x14ac:dyDescent="0.25">
      <c r="A1130" s="20" t="s">
        <v>3052</v>
      </c>
      <c r="B1130" s="19" t="s">
        <v>8221</v>
      </c>
      <c r="C1130" s="20">
        <v>2</v>
      </c>
      <c r="F1130" s="17" t="s">
        <v>2247</v>
      </c>
      <c r="G1130" s="12" t="s">
        <v>8219</v>
      </c>
      <c r="H1130" s="12">
        <v>57</v>
      </c>
      <c r="I1130" s="26"/>
    </row>
    <row r="1131" spans="1:9" x14ac:dyDescent="0.25">
      <c r="A1131" s="20" t="s">
        <v>3053</v>
      </c>
      <c r="B1131" s="19" t="s">
        <v>8221</v>
      </c>
      <c r="C1131" s="20">
        <v>3</v>
      </c>
      <c r="F1131" s="17" t="s">
        <v>2248</v>
      </c>
      <c r="G1131" s="12" t="s">
        <v>8219</v>
      </c>
      <c r="H1131" s="12">
        <v>380</v>
      </c>
      <c r="I1131" s="26"/>
    </row>
    <row r="1132" spans="1:9" x14ac:dyDescent="0.25">
      <c r="A1132" s="20" t="s">
        <v>3054</v>
      </c>
      <c r="B1132" s="19" t="s">
        <v>8221</v>
      </c>
      <c r="C1132" s="20">
        <v>0</v>
      </c>
      <c r="F1132" s="17" t="s">
        <v>2249</v>
      </c>
      <c r="G1132" s="12" t="s">
        <v>8219</v>
      </c>
      <c r="H1132" s="12">
        <v>128</v>
      </c>
      <c r="I1132" s="26"/>
    </row>
    <row r="1133" spans="1:9" x14ac:dyDescent="0.25">
      <c r="A1133" s="20" t="s">
        <v>3055</v>
      </c>
      <c r="B1133" s="19" t="s">
        <v>8221</v>
      </c>
      <c r="C1133" s="20">
        <v>1</v>
      </c>
      <c r="F1133" s="17" t="s">
        <v>2250</v>
      </c>
      <c r="G1133" s="12" t="s">
        <v>8219</v>
      </c>
      <c r="H1133" s="12">
        <v>180</v>
      </c>
      <c r="I1133" s="26"/>
    </row>
    <row r="1134" spans="1:9" x14ac:dyDescent="0.25">
      <c r="A1134" s="20" t="s">
        <v>3056</v>
      </c>
      <c r="B1134" s="19" t="s">
        <v>8221</v>
      </c>
      <c r="C1134" s="20">
        <v>0</v>
      </c>
      <c r="F1134" s="17" t="s">
        <v>2251</v>
      </c>
      <c r="G1134" s="12" t="s">
        <v>8219</v>
      </c>
      <c r="H1134" s="12">
        <v>571</v>
      </c>
      <c r="I1134" s="26"/>
    </row>
    <row r="1135" spans="1:9" x14ac:dyDescent="0.25">
      <c r="A1135" s="20" t="s">
        <v>3057</v>
      </c>
      <c r="B1135" s="19" t="s">
        <v>8221</v>
      </c>
      <c r="C1135" s="20">
        <v>0</v>
      </c>
      <c r="F1135" s="17" t="s">
        <v>2252</v>
      </c>
      <c r="G1135" s="12" t="s">
        <v>8219</v>
      </c>
      <c r="H1135" s="12">
        <v>480</v>
      </c>
      <c r="I1135" s="26"/>
    </row>
    <row r="1136" spans="1:9" x14ac:dyDescent="0.25">
      <c r="A1136" s="20" t="s">
        <v>3058</v>
      </c>
      <c r="B1136" s="19" t="s">
        <v>8221</v>
      </c>
      <c r="C1136" s="20">
        <v>3</v>
      </c>
      <c r="F1136" s="17" t="s">
        <v>2253</v>
      </c>
      <c r="G1136" s="12" t="s">
        <v>8219</v>
      </c>
      <c r="H1136" s="12">
        <v>249</v>
      </c>
      <c r="I1136" s="26"/>
    </row>
    <row r="1137" spans="1:9" x14ac:dyDescent="0.25">
      <c r="A1137" s="20" t="s">
        <v>3059</v>
      </c>
      <c r="B1137" s="19" t="s">
        <v>8221</v>
      </c>
      <c r="C1137" s="20">
        <v>11</v>
      </c>
      <c r="F1137" s="17" t="s">
        <v>2254</v>
      </c>
      <c r="G1137" s="12" t="s">
        <v>8219</v>
      </c>
      <c r="H1137" s="12">
        <v>84</v>
      </c>
      <c r="I1137" s="26"/>
    </row>
    <row r="1138" spans="1:9" x14ac:dyDescent="0.25">
      <c r="A1138" s="20" t="s">
        <v>3060</v>
      </c>
      <c r="B1138" s="19" t="s">
        <v>8221</v>
      </c>
      <c r="C1138" s="20">
        <v>6</v>
      </c>
      <c r="F1138" s="17" t="s">
        <v>2255</v>
      </c>
      <c r="G1138" s="12" t="s">
        <v>8219</v>
      </c>
      <c r="H1138" s="12">
        <v>197</v>
      </c>
      <c r="I1138" s="26"/>
    </row>
    <row r="1139" spans="1:9" x14ac:dyDescent="0.25">
      <c r="A1139" s="20" t="s">
        <v>3061</v>
      </c>
      <c r="B1139" s="19" t="s">
        <v>8221</v>
      </c>
      <c r="C1139" s="20">
        <v>0</v>
      </c>
      <c r="F1139" s="17" t="s">
        <v>2256</v>
      </c>
      <c r="G1139" s="12" t="s">
        <v>8219</v>
      </c>
      <c r="H1139" s="12">
        <v>271</v>
      </c>
      <c r="I1139" s="26"/>
    </row>
    <row r="1140" spans="1:9" x14ac:dyDescent="0.25">
      <c r="A1140" s="20" t="s">
        <v>3062</v>
      </c>
      <c r="B1140" s="19" t="s">
        <v>8221</v>
      </c>
      <c r="C1140" s="20">
        <v>67</v>
      </c>
      <c r="F1140" s="17" t="s">
        <v>2257</v>
      </c>
      <c r="G1140" s="12" t="s">
        <v>8219</v>
      </c>
      <c r="H1140" s="12">
        <v>50</v>
      </c>
      <c r="I1140" s="26"/>
    </row>
    <row r="1141" spans="1:9" x14ac:dyDescent="0.25">
      <c r="A1141" s="20" t="s">
        <v>3063</v>
      </c>
      <c r="B1141" s="19" t="s">
        <v>8221</v>
      </c>
      <c r="C1141" s="20">
        <v>23</v>
      </c>
      <c r="F1141" s="17" t="s">
        <v>2258</v>
      </c>
      <c r="G1141" s="12" t="s">
        <v>8219</v>
      </c>
      <c r="H1141" s="12">
        <v>169</v>
      </c>
      <c r="I1141" s="26"/>
    </row>
    <row r="1142" spans="1:9" x14ac:dyDescent="0.25">
      <c r="A1142" s="20" t="s">
        <v>3064</v>
      </c>
      <c r="B1142" s="19" t="s">
        <v>8221</v>
      </c>
      <c r="C1142" s="20">
        <v>72</v>
      </c>
      <c r="F1142" s="17" t="s">
        <v>2259</v>
      </c>
      <c r="G1142" s="12" t="s">
        <v>8219</v>
      </c>
      <c r="H1142" s="12">
        <v>205</v>
      </c>
      <c r="I1142" s="26"/>
    </row>
    <row r="1143" spans="1:9" x14ac:dyDescent="0.25">
      <c r="A1143" s="20" t="s">
        <v>3065</v>
      </c>
      <c r="B1143" s="19" t="s">
        <v>8221</v>
      </c>
      <c r="C1143" s="20">
        <v>2</v>
      </c>
      <c r="F1143" s="17" t="s">
        <v>2260</v>
      </c>
      <c r="G1143" s="12" t="s">
        <v>8219</v>
      </c>
      <c r="H1143" s="12">
        <v>206</v>
      </c>
      <c r="I1143" s="26"/>
    </row>
    <row r="1144" spans="1:9" x14ac:dyDescent="0.25">
      <c r="A1144" s="20" t="s">
        <v>3066</v>
      </c>
      <c r="B1144" s="19" t="s">
        <v>8221</v>
      </c>
      <c r="C1144" s="20">
        <v>15</v>
      </c>
      <c r="F1144" s="17" t="s">
        <v>2261</v>
      </c>
      <c r="G1144" s="12" t="s">
        <v>8219</v>
      </c>
      <c r="H1144" s="12">
        <v>84</v>
      </c>
      <c r="I1144" s="26"/>
    </row>
    <row r="1145" spans="1:9" x14ac:dyDescent="0.25">
      <c r="A1145" s="20" t="s">
        <v>3067</v>
      </c>
      <c r="B1145" s="19" t="s">
        <v>8221</v>
      </c>
      <c r="C1145" s="20">
        <v>1</v>
      </c>
      <c r="F1145" s="17" t="s">
        <v>2262</v>
      </c>
      <c r="G1145" s="12" t="s">
        <v>8219</v>
      </c>
      <c r="H1145" s="12">
        <v>210</v>
      </c>
      <c r="I1145" s="26"/>
    </row>
    <row r="1146" spans="1:9" x14ac:dyDescent="0.25">
      <c r="A1146" s="20" t="s">
        <v>3068</v>
      </c>
      <c r="B1146" s="19" t="s">
        <v>8221</v>
      </c>
      <c r="C1146" s="20">
        <v>2</v>
      </c>
      <c r="F1146" s="17" t="s">
        <v>2263</v>
      </c>
      <c r="G1146" s="12" t="s">
        <v>8219</v>
      </c>
      <c r="H1146" s="12">
        <v>181</v>
      </c>
      <c r="I1146" s="26"/>
    </row>
    <row r="1147" spans="1:9" x14ac:dyDescent="0.25">
      <c r="A1147" s="20" t="s">
        <v>3069</v>
      </c>
      <c r="B1147" s="19" t="s">
        <v>8221</v>
      </c>
      <c r="C1147" s="20">
        <v>7</v>
      </c>
      <c r="F1147" s="17" t="s">
        <v>2264</v>
      </c>
      <c r="G1147" s="12" t="s">
        <v>8219</v>
      </c>
      <c r="H1147" s="12">
        <v>60</v>
      </c>
      <c r="I1147" s="26"/>
    </row>
    <row r="1148" spans="1:9" x14ac:dyDescent="0.25">
      <c r="A1148" s="20" t="s">
        <v>3070</v>
      </c>
      <c r="B1148" s="19" t="s">
        <v>8221</v>
      </c>
      <c r="C1148" s="20">
        <v>16</v>
      </c>
      <c r="F1148" s="17" t="s">
        <v>2265</v>
      </c>
      <c r="G1148" s="12" t="s">
        <v>8219</v>
      </c>
      <c r="H1148" s="12">
        <v>445</v>
      </c>
      <c r="I1148" s="26"/>
    </row>
    <row r="1149" spans="1:9" x14ac:dyDescent="0.25">
      <c r="A1149" s="20" t="s">
        <v>3071</v>
      </c>
      <c r="B1149" s="19" t="s">
        <v>8221</v>
      </c>
      <c r="C1149" s="20">
        <v>117</v>
      </c>
      <c r="F1149" s="17" t="s">
        <v>2266</v>
      </c>
      <c r="G1149" s="12" t="s">
        <v>8219</v>
      </c>
      <c r="H1149" s="12">
        <v>17</v>
      </c>
      <c r="I1149" s="26"/>
    </row>
    <row r="1150" spans="1:9" x14ac:dyDescent="0.25">
      <c r="A1150" s="20" t="s">
        <v>3072</v>
      </c>
      <c r="B1150" s="19" t="s">
        <v>8221</v>
      </c>
      <c r="C1150" s="20">
        <v>2</v>
      </c>
      <c r="F1150" s="17" t="s">
        <v>2267</v>
      </c>
      <c r="G1150" s="12" t="s">
        <v>8219</v>
      </c>
      <c r="H1150" s="12">
        <v>194</v>
      </c>
      <c r="I1150" s="26"/>
    </row>
    <row r="1151" spans="1:9" x14ac:dyDescent="0.25">
      <c r="A1151" s="20" t="s">
        <v>3073</v>
      </c>
      <c r="B1151" s="19" t="s">
        <v>8221</v>
      </c>
      <c r="C1151" s="20">
        <v>7</v>
      </c>
      <c r="F1151" s="17" t="s">
        <v>2268</v>
      </c>
      <c r="G1151" s="12" t="s">
        <v>8219</v>
      </c>
      <c r="H1151" s="12">
        <v>404</v>
      </c>
      <c r="I1151" s="26"/>
    </row>
    <row r="1152" spans="1:9" x14ac:dyDescent="0.25">
      <c r="A1152" s="20" t="s">
        <v>3074</v>
      </c>
      <c r="B1152" s="19" t="s">
        <v>8221</v>
      </c>
      <c r="C1152" s="20">
        <v>3</v>
      </c>
      <c r="F1152" s="17" t="s">
        <v>2269</v>
      </c>
      <c r="G1152" s="12" t="s">
        <v>8219</v>
      </c>
      <c r="H1152" s="12">
        <v>194</v>
      </c>
      <c r="I1152" s="26"/>
    </row>
    <row r="1153" spans="1:9" x14ac:dyDescent="0.25">
      <c r="A1153" s="20" t="s">
        <v>3075</v>
      </c>
      <c r="B1153" s="19" t="s">
        <v>8221</v>
      </c>
      <c r="C1153" s="20">
        <v>20</v>
      </c>
      <c r="F1153" s="17" t="s">
        <v>2270</v>
      </c>
      <c r="G1153" s="12" t="s">
        <v>8219</v>
      </c>
      <c r="H1153" s="12">
        <v>902</v>
      </c>
      <c r="I1153" s="26"/>
    </row>
    <row r="1154" spans="1:9" x14ac:dyDescent="0.25">
      <c r="A1154" s="20" t="s">
        <v>3076</v>
      </c>
      <c r="B1154" s="19" t="s">
        <v>8221</v>
      </c>
      <c r="C1154" s="20">
        <v>50</v>
      </c>
      <c r="F1154" s="17" t="s">
        <v>2271</v>
      </c>
      <c r="G1154" s="12" t="s">
        <v>8219</v>
      </c>
      <c r="H1154" s="12">
        <v>1670</v>
      </c>
      <c r="I1154" s="26"/>
    </row>
    <row r="1155" spans="1:9" x14ac:dyDescent="0.25">
      <c r="A1155" s="20" t="s">
        <v>3077</v>
      </c>
      <c r="B1155" s="19" t="s">
        <v>8221</v>
      </c>
      <c r="C1155" s="20">
        <v>2</v>
      </c>
      <c r="F1155" s="17" t="s">
        <v>2272</v>
      </c>
      <c r="G1155" s="12" t="s">
        <v>8219</v>
      </c>
      <c r="H1155" s="12">
        <v>1328</v>
      </c>
      <c r="I1155" s="26"/>
    </row>
    <row r="1156" spans="1:9" x14ac:dyDescent="0.25">
      <c r="A1156" s="20" t="s">
        <v>3078</v>
      </c>
      <c r="B1156" s="19" t="s">
        <v>8221</v>
      </c>
      <c r="C1156" s="20">
        <v>3</v>
      </c>
      <c r="F1156" s="17" t="s">
        <v>2273</v>
      </c>
      <c r="G1156" s="12" t="s">
        <v>8219</v>
      </c>
      <c r="H1156" s="12">
        <v>944</v>
      </c>
      <c r="I1156" s="26"/>
    </row>
    <row r="1157" spans="1:9" x14ac:dyDescent="0.25">
      <c r="A1157" s="20" t="s">
        <v>3079</v>
      </c>
      <c r="B1157" s="19" t="s">
        <v>8221</v>
      </c>
      <c r="C1157" s="20">
        <v>27</v>
      </c>
      <c r="F1157" s="17" t="s">
        <v>2274</v>
      </c>
      <c r="G1157" s="12" t="s">
        <v>8219</v>
      </c>
      <c r="H1157" s="12">
        <v>147</v>
      </c>
      <c r="I1157" s="26"/>
    </row>
    <row r="1158" spans="1:9" x14ac:dyDescent="0.25">
      <c r="A1158" s="20" t="s">
        <v>3080</v>
      </c>
      <c r="B1158" s="19" t="s">
        <v>8221</v>
      </c>
      <c r="C1158" s="20">
        <v>7</v>
      </c>
      <c r="F1158" s="17" t="s">
        <v>2275</v>
      </c>
      <c r="G1158" s="12" t="s">
        <v>8219</v>
      </c>
      <c r="H1158" s="12">
        <v>99</v>
      </c>
      <c r="I1158" s="26"/>
    </row>
    <row r="1159" spans="1:9" x14ac:dyDescent="0.25">
      <c r="A1159" s="20" t="s">
        <v>3081</v>
      </c>
      <c r="B1159" s="19" t="s">
        <v>8221</v>
      </c>
      <c r="C1159" s="20">
        <v>5</v>
      </c>
      <c r="F1159" s="17" t="s">
        <v>2276</v>
      </c>
      <c r="G1159" s="12" t="s">
        <v>8219</v>
      </c>
      <c r="H1159" s="12">
        <v>79</v>
      </c>
      <c r="I1159" s="26"/>
    </row>
    <row r="1160" spans="1:9" x14ac:dyDescent="0.25">
      <c r="A1160" s="20" t="s">
        <v>3082</v>
      </c>
      <c r="B1160" s="19" t="s">
        <v>8221</v>
      </c>
      <c r="C1160" s="20">
        <v>0</v>
      </c>
      <c r="F1160" s="17" t="s">
        <v>2277</v>
      </c>
      <c r="G1160" s="12" t="s">
        <v>8219</v>
      </c>
      <c r="H1160" s="12">
        <v>75</v>
      </c>
      <c r="I1160" s="26"/>
    </row>
    <row r="1161" spans="1:9" x14ac:dyDescent="0.25">
      <c r="A1161" s="20" t="s">
        <v>3083</v>
      </c>
      <c r="B1161" s="19" t="s">
        <v>8221</v>
      </c>
      <c r="C1161" s="20">
        <v>3</v>
      </c>
      <c r="F1161" s="17" t="s">
        <v>2278</v>
      </c>
      <c r="G1161" s="12" t="s">
        <v>8219</v>
      </c>
      <c r="H1161" s="12">
        <v>207</v>
      </c>
      <c r="I1161" s="26"/>
    </row>
    <row r="1162" spans="1:9" x14ac:dyDescent="0.25">
      <c r="A1162" s="20" t="s">
        <v>3084</v>
      </c>
      <c r="B1162" s="19" t="s">
        <v>8221</v>
      </c>
      <c r="C1162" s="20">
        <v>6</v>
      </c>
      <c r="F1162" s="17" t="s">
        <v>2279</v>
      </c>
      <c r="G1162" s="12" t="s">
        <v>8219</v>
      </c>
      <c r="H1162" s="12">
        <v>102</v>
      </c>
      <c r="I1162" s="26"/>
    </row>
    <row r="1163" spans="1:9" x14ac:dyDescent="0.25">
      <c r="A1163" s="20" t="s">
        <v>3085</v>
      </c>
      <c r="B1163" s="19" t="s">
        <v>8221</v>
      </c>
      <c r="C1163" s="20">
        <v>9</v>
      </c>
      <c r="F1163" s="17" t="s">
        <v>2280</v>
      </c>
      <c r="G1163" s="12" t="s">
        <v>8219</v>
      </c>
      <c r="H1163" s="12">
        <v>32</v>
      </c>
      <c r="I1163" s="26"/>
    </row>
    <row r="1164" spans="1:9" x14ac:dyDescent="0.25">
      <c r="A1164" s="20" t="s">
        <v>3086</v>
      </c>
      <c r="B1164" s="19" t="s">
        <v>8221</v>
      </c>
      <c r="C1164" s="20">
        <v>3</v>
      </c>
      <c r="F1164" s="17" t="s">
        <v>2281</v>
      </c>
      <c r="G1164" s="12" t="s">
        <v>8219</v>
      </c>
      <c r="H1164" s="12">
        <v>480</v>
      </c>
      <c r="I1164" s="26"/>
    </row>
    <row r="1165" spans="1:9" x14ac:dyDescent="0.25">
      <c r="A1165" s="20" t="s">
        <v>3087</v>
      </c>
      <c r="B1165" s="19" t="s">
        <v>8221</v>
      </c>
      <c r="C1165" s="20">
        <v>2</v>
      </c>
      <c r="F1165" s="17" t="s">
        <v>2282</v>
      </c>
      <c r="G1165" s="12" t="s">
        <v>8219</v>
      </c>
      <c r="H1165" s="12">
        <v>11</v>
      </c>
      <c r="I1165" s="26"/>
    </row>
    <row r="1166" spans="1:9" x14ac:dyDescent="0.25">
      <c r="A1166" s="20" t="s">
        <v>3088</v>
      </c>
      <c r="B1166" s="19" t="s">
        <v>8221</v>
      </c>
      <c r="C1166" s="20">
        <v>3</v>
      </c>
      <c r="F1166" s="17" t="s">
        <v>2283</v>
      </c>
      <c r="G1166" s="12" t="s">
        <v>8219</v>
      </c>
      <c r="H1166" s="12">
        <v>12</v>
      </c>
      <c r="I1166" s="26"/>
    </row>
    <row r="1167" spans="1:9" x14ac:dyDescent="0.25">
      <c r="A1167" s="20" t="s">
        <v>3089</v>
      </c>
      <c r="B1167" s="19" t="s">
        <v>8221</v>
      </c>
      <c r="C1167" s="20">
        <v>45</v>
      </c>
      <c r="F1167" s="17" t="s">
        <v>2284</v>
      </c>
      <c r="G1167" s="12" t="s">
        <v>8219</v>
      </c>
      <c r="H1167" s="12">
        <v>48</v>
      </c>
      <c r="I1167" s="26"/>
    </row>
    <row r="1168" spans="1:9" x14ac:dyDescent="0.25">
      <c r="A1168" s="20" t="s">
        <v>3090</v>
      </c>
      <c r="B1168" s="19" t="s">
        <v>8221</v>
      </c>
      <c r="C1168" s="20">
        <v>9</v>
      </c>
      <c r="F1168" s="17" t="s">
        <v>2285</v>
      </c>
      <c r="G1168" s="12" t="s">
        <v>8219</v>
      </c>
      <c r="H1168" s="12">
        <v>59</v>
      </c>
      <c r="I1168" s="26"/>
    </row>
    <row r="1169" spans="1:9" x14ac:dyDescent="0.25">
      <c r="A1169" s="20" t="s">
        <v>3091</v>
      </c>
      <c r="B1169" s="19" t="s">
        <v>8221</v>
      </c>
      <c r="C1169" s="20">
        <v>9</v>
      </c>
      <c r="F1169" s="17" t="s">
        <v>2286</v>
      </c>
      <c r="G1169" s="12" t="s">
        <v>8219</v>
      </c>
      <c r="H1169" s="12">
        <v>79</v>
      </c>
      <c r="I1169" s="26"/>
    </row>
    <row r="1170" spans="1:9" x14ac:dyDescent="0.25">
      <c r="A1170" s="20" t="s">
        <v>3092</v>
      </c>
      <c r="B1170" s="19" t="s">
        <v>8221</v>
      </c>
      <c r="C1170" s="20">
        <v>21</v>
      </c>
      <c r="F1170" s="17" t="s">
        <v>2287</v>
      </c>
      <c r="G1170" s="12" t="s">
        <v>8219</v>
      </c>
      <c r="H1170" s="12">
        <v>14</v>
      </c>
      <c r="I1170" s="26"/>
    </row>
    <row r="1171" spans="1:9" x14ac:dyDescent="0.25">
      <c r="A1171" s="20" t="s">
        <v>3093</v>
      </c>
      <c r="B1171" s="19" t="s">
        <v>8221</v>
      </c>
      <c r="C1171" s="20">
        <v>17</v>
      </c>
      <c r="F1171" s="17" t="s">
        <v>2288</v>
      </c>
      <c r="G1171" s="12" t="s">
        <v>8219</v>
      </c>
      <c r="H1171" s="12">
        <v>106</v>
      </c>
      <c r="I1171" s="26"/>
    </row>
    <row r="1172" spans="1:9" x14ac:dyDescent="0.25">
      <c r="A1172" s="20" t="s">
        <v>3094</v>
      </c>
      <c r="B1172" s="19" t="s">
        <v>8221</v>
      </c>
      <c r="C1172" s="20">
        <v>1</v>
      </c>
      <c r="F1172" s="17" t="s">
        <v>2289</v>
      </c>
      <c r="G1172" s="12" t="s">
        <v>8219</v>
      </c>
      <c r="H1172" s="12">
        <v>25</v>
      </c>
      <c r="I1172" s="26"/>
    </row>
    <row r="1173" spans="1:9" x14ac:dyDescent="0.25">
      <c r="A1173" s="20" t="s">
        <v>3095</v>
      </c>
      <c r="B1173" s="19" t="s">
        <v>8221</v>
      </c>
      <c r="C1173" s="20">
        <v>1</v>
      </c>
      <c r="F1173" s="17" t="s">
        <v>2290</v>
      </c>
      <c r="G1173" s="12" t="s">
        <v>8219</v>
      </c>
      <c r="H1173" s="12">
        <v>25</v>
      </c>
      <c r="I1173" s="26"/>
    </row>
    <row r="1174" spans="1:9" x14ac:dyDescent="0.25">
      <c r="A1174" s="20" t="s">
        <v>3096</v>
      </c>
      <c r="B1174" s="19" t="s">
        <v>8221</v>
      </c>
      <c r="C1174" s="20">
        <v>14</v>
      </c>
      <c r="F1174" s="17" t="s">
        <v>2291</v>
      </c>
      <c r="G1174" s="12" t="s">
        <v>8219</v>
      </c>
      <c r="H1174" s="12">
        <v>29</v>
      </c>
      <c r="I1174" s="26"/>
    </row>
    <row r="1175" spans="1:9" x14ac:dyDescent="0.25">
      <c r="A1175" s="20" t="s">
        <v>3097</v>
      </c>
      <c r="B1175" s="19" t="s">
        <v>8221</v>
      </c>
      <c r="C1175" s="20">
        <v>42</v>
      </c>
      <c r="F1175" s="17" t="s">
        <v>2292</v>
      </c>
      <c r="G1175" s="12" t="s">
        <v>8219</v>
      </c>
      <c r="H1175" s="12">
        <v>43</v>
      </c>
      <c r="I1175" s="26"/>
    </row>
    <row r="1176" spans="1:9" x14ac:dyDescent="0.25">
      <c r="A1176" s="20" t="s">
        <v>3098</v>
      </c>
      <c r="B1176" s="19" t="s">
        <v>8221</v>
      </c>
      <c r="C1176" s="20">
        <v>27</v>
      </c>
      <c r="F1176" s="17" t="s">
        <v>2293</v>
      </c>
      <c r="G1176" s="12" t="s">
        <v>8219</v>
      </c>
      <c r="H1176" s="12">
        <v>46</v>
      </c>
      <c r="I1176" s="26"/>
    </row>
    <row r="1177" spans="1:9" x14ac:dyDescent="0.25">
      <c r="A1177" s="20" t="s">
        <v>3099</v>
      </c>
      <c r="B1177" s="19" t="s">
        <v>8221</v>
      </c>
      <c r="C1177" s="20">
        <v>5</v>
      </c>
      <c r="F1177" s="17" t="s">
        <v>2294</v>
      </c>
      <c r="G1177" s="12" t="s">
        <v>8219</v>
      </c>
      <c r="H1177" s="12">
        <v>27</v>
      </c>
      <c r="I1177" s="26"/>
    </row>
    <row r="1178" spans="1:9" x14ac:dyDescent="0.25">
      <c r="A1178" s="20" t="s">
        <v>3100</v>
      </c>
      <c r="B1178" s="19" t="s">
        <v>8221</v>
      </c>
      <c r="C1178" s="20">
        <v>13</v>
      </c>
      <c r="F1178" s="17" t="s">
        <v>2295</v>
      </c>
      <c r="G1178" s="12" t="s">
        <v>8219</v>
      </c>
      <c r="H1178" s="12">
        <v>112</v>
      </c>
      <c r="I1178" s="26"/>
    </row>
    <row r="1179" spans="1:9" x14ac:dyDescent="0.25">
      <c r="A1179" s="20" t="s">
        <v>3101</v>
      </c>
      <c r="B1179" s="19" t="s">
        <v>8221</v>
      </c>
      <c r="C1179" s="20">
        <v>12</v>
      </c>
      <c r="F1179" s="17" t="s">
        <v>2296</v>
      </c>
      <c r="G1179" s="12" t="s">
        <v>8219</v>
      </c>
      <c r="H1179" s="12">
        <v>34</v>
      </c>
      <c r="I1179" s="26"/>
    </row>
    <row r="1180" spans="1:9" x14ac:dyDescent="0.25">
      <c r="A1180" s="20" t="s">
        <v>3102</v>
      </c>
      <c r="B1180" s="19" t="s">
        <v>8221</v>
      </c>
      <c r="C1180" s="20">
        <v>90</v>
      </c>
      <c r="F1180" s="17" t="s">
        <v>2297</v>
      </c>
      <c r="G1180" s="12" t="s">
        <v>8219</v>
      </c>
      <c r="H1180" s="12">
        <v>145</v>
      </c>
      <c r="I1180" s="26"/>
    </row>
    <row r="1181" spans="1:9" x14ac:dyDescent="0.25">
      <c r="A1181" s="20" t="s">
        <v>3103</v>
      </c>
      <c r="B1181" s="19" t="s">
        <v>8221</v>
      </c>
      <c r="C1181" s="20">
        <v>2</v>
      </c>
      <c r="F1181" s="17" t="s">
        <v>2298</v>
      </c>
      <c r="G1181" s="12" t="s">
        <v>8219</v>
      </c>
      <c r="H1181" s="12">
        <v>19</v>
      </c>
      <c r="I1181" s="26"/>
    </row>
    <row r="1182" spans="1:9" x14ac:dyDescent="0.25">
      <c r="A1182" s="20" t="s">
        <v>3104</v>
      </c>
      <c r="B1182" s="19" t="s">
        <v>8221</v>
      </c>
      <c r="C1182" s="20">
        <v>5</v>
      </c>
      <c r="F1182" s="17" t="s">
        <v>2299</v>
      </c>
      <c r="G1182" s="12" t="s">
        <v>8219</v>
      </c>
      <c r="H1182" s="12">
        <v>288</v>
      </c>
      <c r="I1182" s="26"/>
    </row>
    <row r="1183" spans="1:9" x14ac:dyDescent="0.25">
      <c r="A1183" s="20" t="s">
        <v>3105</v>
      </c>
      <c r="B1183" s="19" t="s">
        <v>8221</v>
      </c>
      <c r="C1183" s="20">
        <v>31</v>
      </c>
      <c r="F1183" s="17" t="s">
        <v>2300</v>
      </c>
      <c r="G1183" s="12" t="s">
        <v>8219</v>
      </c>
      <c r="H1183" s="12">
        <v>14</v>
      </c>
      <c r="I1183" s="26"/>
    </row>
    <row r="1184" spans="1:9" x14ac:dyDescent="0.25">
      <c r="A1184" s="20" t="s">
        <v>3106</v>
      </c>
      <c r="B1184" s="19" t="s">
        <v>8221</v>
      </c>
      <c r="C1184" s="20">
        <v>4</v>
      </c>
      <c r="F1184" s="17" t="s">
        <v>2301</v>
      </c>
      <c r="G1184" s="12" t="s">
        <v>8219</v>
      </c>
      <c r="H1184" s="12">
        <v>7</v>
      </c>
      <c r="I1184" s="26"/>
    </row>
    <row r="1185" spans="1:9" x14ac:dyDescent="0.25">
      <c r="A1185" s="20" t="s">
        <v>3107</v>
      </c>
      <c r="B1185" s="19" t="s">
        <v>8221</v>
      </c>
      <c r="C1185" s="20">
        <v>29</v>
      </c>
      <c r="F1185" s="17" t="s">
        <v>2302</v>
      </c>
      <c r="G1185" s="12" t="s">
        <v>8219</v>
      </c>
      <c r="H1185" s="12">
        <v>211</v>
      </c>
      <c r="I1185" s="26"/>
    </row>
    <row r="1186" spans="1:9" x14ac:dyDescent="0.25">
      <c r="A1186" s="20" t="s">
        <v>3108</v>
      </c>
      <c r="B1186" s="19" t="s">
        <v>8221</v>
      </c>
      <c r="C1186" s="20">
        <v>2</v>
      </c>
      <c r="F1186" s="17" t="s">
        <v>2303</v>
      </c>
      <c r="G1186" s="12" t="s">
        <v>8219</v>
      </c>
      <c r="H1186" s="12">
        <v>85</v>
      </c>
      <c r="I1186" s="26"/>
    </row>
    <row r="1187" spans="1:9" x14ac:dyDescent="0.25">
      <c r="A1187" s="20" t="s">
        <v>3109</v>
      </c>
      <c r="B1187" s="19" t="s">
        <v>8221</v>
      </c>
      <c r="C1187" s="20">
        <v>114</v>
      </c>
      <c r="F1187" s="17" t="s">
        <v>2304</v>
      </c>
      <c r="G1187" s="12" t="s">
        <v>8219</v>
      </c>
      <c r="H1187" s="12">
        <v>103</v>
      </c>
      <c r="I1187" s="26"/>
    </row>
    <row r="1188" spans="1:9" x14ac:dyDescent="0.25">
      <c r="A1188" s="20" t="s">
        <v>3110</v>
      </c>
      <c r="B1188" s="19" t="s">
        <v>8221</v>
      </c>
      <c r="C1188" s="20">
        <v>1</v>
      </c>
      <c r="F1188" s="17" t="s">
        <v>2305</v>
      </c>
      <c r="G1188" s="12" t="s">
        <v>8219</v>
      </c>
      <c r="H1188" s="12">
        <v>113</v>
      </c>
      <c r="I1188" s="26"/>
    </row>
    <row r="1189" spans="1:9" x14ac:dyDescent="0.25">
      <c r="A1189" s="20" t="s">
        <v>3111</v>
      </c>
      <c r="B1189" s="19" t="s">
        <v>8221</v>
      </c>
      <c r="C1189" s="20">
        <v>76</v>
      </c>
      <c r="F1189" s="17" t="s">
        <v>2306</v>
      </c>
      <c r="G1189" s="12" t="s">
        <v>8219</v>
      </c>
      <c r="H1189" s="12">
        <v>167</v>
      </c>
      <c r="I1189" s="26"/>
    </row>
    <row r="1190" spans="1:9" x14ac:dyDescent="0.25">
      <c r="A1190" s="20" t="s">
        <v>3112</v>
      </c>
      <c r="B1190" s="19" t="s">
        <v>8221</v>
      </c>
      <c r="C1190" s="20">
        <v>9</v>
      </c>
      <c r="F1190" s="17" t="s">
        <v>2307</v>
      </c>
      <c r="G1190" s="12" t="s">
        <v>8219</v>
      </c>
      <c r="H1190" s="12">
        <v>73</v>
      </c>
      <c r="I1190" s="26"/>
    </row>
    <row r="1191" spans="1:9" x14ac:dyDescent="0.25">
      <c r="A1191" s="20" t="s">
        <v>3113</v>
      </c>
      <c r="B1191" s="19" t="s">
        <v>8221</v>
      </c>
      <c r="C1191" s="20">
        <v>37</v>
      </c>
      <c r="F1191" s="17" t="s">
        <v>2308</v>
      </c>
      <c r="G1191" s="12" t="s">
        <v>8219</v>
      </c>
      <c r="H1191" s="12">
        <v>75</v>
      </c>
      <c r="I1191" s="26"/>
    </row>
    <row r="1192" spans="1:9" x14ac:dyDescent="0.25">
      <c r="A1192" s="20" t="s">
        <v>3114</v>
      </c>
      <c r="B1192" s="19" t="s">
        <v>8221</v>
      </c>
      <c r="C1192" s="20">
        <v>0</v>
      </c>
      <c r="F1192" s="17" t="s">
        <v>2309</v>
      </c>
      <c r="G1192" s="12" t="s">
        <v>8219</v>
      </c>
      <c r="H1192" s="12">
        <v>614</v>
      </c>
      <c r="I1192" s="26"/>
    </row>
    <row r="1193" spans="1:9" x14ac:dyDescent="0.25">
      <c r="A1193" s="20" t="s">
        <v>3115</v>
      </c>
      <c r="B1193" s="19" t="s">
        <v>8221</v>
      </c>
      <c r="C1193" s="20">
        <v>1</v>
      </c>
      <c r="F1193" s="17" t="s">
        <v>2310</v>
      </c>
      <c r="G1193" s="12" t="s">
        <v>8219</v>
      </c>
      <c r="H1193" s="12">
        <v>107</v>
      </c>
      <c r="I1193" s="26"/>
    </row>
    <row r="1194" spans="1:9" x14ac:dyDescent="0.25">
      <c r="A1194" s="20" t="s">
        <v>3116</v>
      </c>
      <c r="B1194" s="19" t="s">
        <v>8221</v>
      </c>
      <c r="C1194" s="20">
        <v>10</v>
      </c>
      <c r="F1194" s="17" t="s">
        <v>2311</v>
      </c>
      <c r="G1194" s="12" t="s">
        <v>8219</v>
      </c>
      <c r="H1194" s="12">
        <v>1224</v>
      </c>
      <c r="I1194" s="26"/>
    </row>
    <row r="1195" spans="1:9" x14ac:dyDescent="0.25">
      <c r="A1195" s="20" t="s">
        <v>3117</v>
      </c>
      <c r="B1195" s="19" t="s">
        <v>8221</v>
      </c>
      <c r="C1195" s="20">
        <v>1</v>
      </c>
      <c r="F1195" s="17" t="s">
        <v>2312</v>
      </c>
      <c r="G1195" s="12" t="s">
        <v>8219</v>
      </c>
      <c r="H1195" s="12">
        <v>104</v>
      </c>
      <c r="I1195" s="26"/>
    </row>
    <row r="1196" spans="1:9" x14ac:dyDescent="0.25">
      <c r="A1196" s="20" t="s">
        <v>3118</v>
      </c>
      <c r="B1196" s="19" t="s">
        <v>8221</v>
      </c>
      <c r="C1196" s="20">
        <v>2</v>
      </c>
      <c r="F1196" s="17" t="s">
        <v>2313</v>
      </c>
      <c r="G1196" s="12" t="s">
        <v>8219</v>
      </c>
      <c r="H1196" s="12">
        <v>79</v>
      </c>
      <c r="I1196" s="26"/>
    </row>
    <row r="1197" spans="1:9" x14ac:dyDescent="0.25">
      <c r="A1197" s="20" t="s">
        <v>3119</v>
      </c>
      <c r="B1197" s="19" t="s">
        <v>8221</v>
      </c>
      <c r="C1197" s="20">
        <v>1</v>
      </c>
      <c r="F1197" s="17" t="s">
        <v>2314</v>
      </c>
      <c r="G1197" s="12" t="s">
        <v>8219</v>
      </c>
      <c r="H1197" s="12">
        <v>157</v>
      </c>
      <c r="I1197" s="26"/>
    </row>
    <row r="1198" spans="1:9" x14ac:dyDescent="0.25">
      <c r="A1198" s="20" t="s">
        <v>3120</v>
      </c>
      <c r="B1198" s="19" t="s">
        <v>8221</v>
      </c>
      <c r="C1198" s="20">
        <v>10</v>
      </c>
      <c r="F1198" s="17" t="s">
        <v>2315</v>
      </c>
      <c r="G1198" s="12" t="s">
        <v>8219</v>
      </c>
      <c r="H1198" s="12">
        <v>50</v>
      </c>
      <c r="I1198" s="26"/>
    </row>
    <row r="1199" spans="1:9" x14ac:dyDescent="0.25">
      <c r="A1199" s="20" t="s">
        <v>3188</v>
      </c>
      <c r="B1199" s="19" t="s">
        <v>8221</v>
      </c>
      <c r="C1199" s="20">
        <v>9</v>
      </c>
      <c r="F1199" s="17" t="s">
        <v>2316</v>
      </c>
      <c r="G1199" s="12" t="s">
        <v>8219</v>
      </c>
      <c r="H1199" s="12">
        <v>64</v>
      </c>
      <c r="I1199" s="26"/>
    </row>
    <row r="1200" spans="1:9" x14ac:dyDescent="0.25">
      <c r="A1200" s="20" t="s">
        <v>3189</v>
      </c>
      <c r="B1200" s="19" t="s">
        <v>8221</v>
      </c>
      <c r="C1200" s="20">
        <v>19</v>
      </c>
      <c r="F1200" s="17" t="s">
        <v>2317</v>
      </c>
      <c r="G1200" s="12" t="s">
        <v>8219</v>
      </c>
      <c r="H1200" s="12">
        <v>200</v>
      </c>
      <c r="I1200" s="26"/>
    </row>
    <row r="1201" spans="1:9" x14ac:dyDescent="0.25">
      <c r="A1201" s="20" t="s">
        <v>3190</v>
      </c>
      <c r="B1201" s="19" t="s">
        <v>8221</v>
      </c>
      <c r="C1201" s="20">
        <v>0</v>
      </c>
      <c r="F1201" s="17" t="s">
        <v>2318</v>
      </c>
      <c r="G1201" s="12" t="s">
        <v>8219</v>
      </c>
      <c r="H1201" s="12">
        <v>22</v>
      </c>
      <c r="I1201" s="26"/>
    </row>
    <row r="1202" spans="1:9" x14ac:dyDescent="0.25">
      <c r="A1202" s="20" t="s">
        <v>3191</v>
      </c>
      <c r="B1202" s="19" t="s">
        <v>8221</v>
      </c>
      <c r="C1202" s="20">
        <v>4</v>
      </c>
      <c r="F1202" s="17" t="s">
        <v>2319</v>
      </c>
      <c r="G1202" s="12" t="s">
        <v>8219</v>
      </c>
      <c r="H1202" s="12">
        <v>163</v>
      </c>
      <c r="I1202" s="26"/>
    </row>
    <row r="1203" spans="1:9" x14ac:dyDescent="0.25">
      <c r="A1203" s="20" t="s">
        <v>3192</v>
      </c>
      <c r="B1203" s="19" t="s">
        <v>8221</v>
      </c>
      <c r="C1203" s="20">
        <v>8</v>
      </c>
      <c r="F1203" s="17" t="s">
        <v>2320</v>
      </c>
      <c r="G1203" s="12" t="s">
        <v>8219</v>
      </c>
      <c r="H1203" s="12">
        <v>77</v>
      </c>
      <c r="I1203" s="26"/>
    </row>
    <row r="1204" spans="1:9" x14ac:dyDescent="0.25">
      <c r="A1204" s="20" t="s">
        <v>3193</v>
      </c>
      <c r="B1204" s="19" t="s">
        <v>8221</v>
      </c>
      <c r="C1204" s="20">
        <v>24</v>
      </c>
      <c r="F1204" s="17" t="s">
        <v>2321</v>
      </c>
      <c r="G1204" s="12" t="s">
        <v>8219</v>
      </c>
      <c r="H1204" s="12">
        <v>89</v>
      </c>
      <c r="I1204" s="26"/>
    </row>
    <row r="1205" spans="1:9" x14ac:dyDescent="0.25">
      <c r="A1205" s="20" t="s">
        <v>3194</v>
      </c>
      <c r="B1205" s="19" t="s">
        <v>8221</v>
      </c>
      <c r="C1205" s="20">
        <v>0</v>
      </c>
      <c r="F1205" s="17" t="s">
        <v>2328</v>
      </c>
      <c r="G1205" s="12" t="s">
        <v>8219</v>
      </c>
      <c r="H1205" s="12">
        <v>3355</v>
      </c>
      <c r="I1205" s="26"/>
    </row>
    <row r="1206" spans="1:9" x14ac:dyDescent="0.25">
      <c r="A1206" s="20" t="s">
        <v>3195</v>
      </c>
      <c r="B1206" s="19" t="s">
        <v>8221</v>
      </c>
      <c r="C1206" s="20">
        <v>39</v>
      </c>
      <c r="F1206" s="17" t="s">
        <v>2329</v>
      </c>
      <c r="G1206" s="12" t="s">
        <v>8219</v>
      </c>
      <c r="H1206" s="12">
        <v>537</v>
      </c>
      <c r="I1206" s="26"/>
    </row>
    <row r="1207" spans="1:9" x14ac:dyDescent="0.25">
      <c r="A1207" s="20" t="s">
        <v>3196</v>
      </c>
      <c r="B1207" s="19" t="s">
        <v>8221</v>
      </c>
      <c r="C1207" s="20">
        <v>6</v>
      </c>
      <c r="F1207" s="17" t="s">
        <v>2330</v>
      </c>
      <c r="G1207" s="12" t="s">
        <v>8219</v>
      </c>
      <c r="H1207" s="12">
        <v>125</v>
      </c>
      <c r="I1207" s="26"/>
    </row>
    <row r="1208" spans="1:9" x14ac:dyDescent="0.25">
      <c r="A1208" s="20" t="s">
        <v>3197</v>
      </c>
      <c r="B1208" s="19" t="s">
        <v>8221</v>
      </c>
      <c r="C1208" s="20">
        <v>4</v>
      </c>
      <c r="F1208" s="17" t="s">
        <v>2331</v>
      </c>
      <c r="G1208" s="12" t="s">
        <v>8219</v>
      </c>
      <c r="H1208" s="12">
        <v>163</v>
      </c>
      <c r="I1208" s="26"/>
    </row>
    <row r="1209" spans="1:9" x14ac:dyDescent="0.25">
      <c r="A1209" s="20" t="s">
        <v>3198</v>
      </c>
      <c r="B1209" s="19" t="s">
        <v>8221</v>
      </c>
      <c r="C1209" s="20">
        <v>3</v>
      </c>
      <c r="F1209" s="17" t="s">
        <v>2332</v>
      </c>
      <c r="G1209" s="12" t="s">
        <v>8219</v>
      </c>
      <c r="H1209" s="12">
        <v>283</v>
      </c>
      <c r="I1209" s="26"/>
    </row>
    <row r="1210" spans="1:9" x14ac:dyDescent="0.25">
      <c r="A1210" s="20" t="s">
        <v>3199</v>
      </c>
      <c r="B1210" s="19" t="s">
        <v>8221</v>
      </c>
      <c r="C1210" s="20">
        <v>53</v>
      </c>
      <c r="F1210" s="17" t="s">
        <v>2333</v>
      </c>
      <c r="G1210" s="12" t="s">
        <v>8219</v>
      </c>
      <c r="H1210" s="12">
        <v>352</v>
      </c>
      <c r="I1210" s="26"/>
    </row>
    <row r="1211" spans="1:9" x14ac:dyDescent="0.25">
      <c r="A1211" s="20" t="s">
        <v>3200</v>
      </c>
      <c r="B1211" s="19" t="s">
        <v>8221</v>
      </c>
      <c r="C1211" s="20">
        <v>1</v>
      </c>
      <c r="F1211" s="17" t="s">
        <v>2334</v>
      </c>
      <c r="G1211" s="12" t="s">
        <v>8219</v>
      </c>
      <c r="H1211" s="12">
        <v>94</v>
      </c>
      <c r="I1211" s="26"/>
    </row>
    <row r="1212" spans="1:9" x14ac:dyDescent="0.25">
      <c r="A1212" s="20" t="s">
        <v>3201</v>
      </c>
      <c r="B1212" s="19" t="s">
        <v>8221</v>
      </c>
      <c r="C1212" s="20">
        <v>2</v>
      </c>
      <c r="F1212" s="17" t="s">
        <v>2335</v>
      </c>
      <c r="G1212" s="12" t="s">
        <v>8219</v>
      </c>
      <c r="H1212" s="12">
        <v>67</v>
      </c>
      <c r="I1212" s="26"/>
    </row>
    <row r="1213" spans="1:9" x14ac:dyDescent="0.25">
      <c r="A1213" s="20" t="s">
        <v>3202</v>
      </c>
      <c r="B1213" s="19" t="s">
        <v>8221</v>
      </c>
      <c r="C1213" s="20">
        <v>25</v>
      </c>
      <c r="F1213" s="17" t="s">
        <v>2336</v>
      </c>
      <c r="G1213" s="12" t="s">
        <v>8219</v>
      </c>
      <c r="H1213" s="12">
        <v>221</v>
      </c>
      <c r="I1213" s="26"/>
    </row>
    <row r="1214" spans="1:9" x14ac:dyDescent="0.25">
      <c r="A1214" s="20" t="s">
        <v>3203</v>
      </c>
      <c r="B1214" s="19" t="s">
        <v>8221</v>
      </c>
      <c r="C1214" s="20">
        <v>6</v>
      </c>
      <c r="F1214" s="17" t="s">
        <v>2337</v>
      </c>
      <c r="G1214" s="12" t="s">
        <v>8219</v>
      </c>
      <c r="H1214" s="12">
        <v>2165</v>
      </c>
      <c r="I1214" s="26"/>
    </row>
    <row r="1215" spans="1:9" x14ac:dyDescent="0.25">
      <c r="A1215" s="20" t="s">
        <v>3204</v>
      </c>
      <c r="B1215" s="19" t="s">
        <v>8221</v>
      </c>
      <c r="C1215" s="20">
        <v>0</v>
      </c>
      <c r="F1215" s="17" t="s">
        <v>2338</v>
      </c>
      <c r="G1215" s="12" t="s">
        <v>8219</v>
      </c>
      <c r="H1215" s="12">
        <v>179</v>
      </c>
      <c r="I1215" s="26"/>
    </row>
    <row r="1216" spans="1:9" x14ac:dyDescent="0.25">
      <c r="A1216" s="20" t="s">
        <v>3205</v>
      </c>
      <c r="B1216" s="19" t="s">
        <v>8221</v>
      </c>
      <c r="C1216" s="20">
        <v>12</v>
      </c>
      <c r="F1216" s="17" t="s">
        <v>2339</v>
      </c>
      <c r="G1216" s="12" t="s">
        <v>8219</v>
      </c>
      <c r="H1216" s="12">
        <v>123</v>
      </c>
      <c r="I1216" s="26"/>
    </row>
    <row r="1217" spans="1:9" x14ac:dyDescent="0.25">
      <c r="A1217" s="20" t="s">
        <v>3206</v>
      </c>
      <c r="B1217" s="19" t="s">
        <v>8221</v>
      </c>
      <c r="C1217" s="20">
        <v>0</v>
      </c>
      <c r="F1217" s="17" t="s">
        <v>2340</v>
      </c>
      <c r="G1217" s="12" t="s">
        <v>8219</v>
      </c>
      <c r="H1217" s="12">
        <v>1104</v>
      </c>
      <c r="I1217" s="26"/>
    </row>
    <row r="1218" spans="1:9" x14ac:dyDescent="0.25">
      <c r="A1218" s="20" t="s">
        <v>3207</v>
      </c>
      <c r="B1218" s="19" t="s">
        <v>8221</v>
      </c>
      <c r="C1218" s="20">
        <v>36</v>
      </c>
      <c r="F1218" s="17" t="s">
        <v>2341</v>
      </c>
      <c r="G1218" s="12" t="s">
        <v>8219</v>
      </c>
      <c r="H1218" s="12">
        <v>403</v>
      </c>
      <c r="I1218" s="26"/>
    </row>
    <row r="1219" spans="1:9" x14ac:dyDescent="0.25">
      <c r="A1219" s="20" t="s">
        <v>3626</v>
      </c>
      <c r="B1219" s="19" t="s">
        <v>8221</v>
      </c>
      <c r="C1219" s="20">
        <v>0</v>
      </c>
      <c r="F1219" s="17" t="s">
        <v>2442</v>
      </c>
      <c r="G1219" s="12" t="s">
        <v>8219</v>
      </c>
      <c r="H1219" s="12">
        <v>109</v>
      </c>
      <c r="I1219" s="26"/>
    </row>
    <row r="1220" spans="1:9" x14ac:dyDescent="0.25">
      <c r="A1220" s="20" t="s">
        <v>3627</v>
      </c>
      <c r="B1220" s="19" t="s">
        <v>8221</v>
      </c>
      <c r="C1220" s="20">
        <v>2</v>
      </c>
      <c r="F1220" s="17" t="s">
        <v>2443</v>
      </c>
      <c r="G1220" s="12" t="s">
        <v>8219</v>
      </c>
      <c r="H1220" s="12">
        <v>372</v>
      </c>
      <c r="I1220" s="26"/>
    </row>
    <row r="1221" spans="1:9" x14ac:dyDescent="0.25">
      <c r="A1221" s="20" t="s">
        <v>3628</v>
      </c>
      <c r="B1221" s="19" t="s">
        <v>8221</v>
      </c>
      <c r="C1221" s="20">
        <v>1</v>
      </c>
      <c r="F1221" s="17" t="s">
        <v>2444</v>
      </c>
      <c r="G1221" s="12" t="s">
        <v>8219</v>
      </c>
      <c r="H1221" s="12">
        <v>311</v>
      </c>
      <c r="I1221" s="26"/>
    </row>
    <row r="1222" spans="1:9" x14ac:dyDescent="0.25">
      <c r="A1222" s="20" t="s">
        <v>3629</v>
      </c>
      <c r="B1222" s="19" t="s">
        <v>8221</v>
      </c>
      <c r="C1222" s="20">
        <v>59</v>
      </c>
      <c r="F1222" s="17" t="s">
        <v>2445</v>
      </c>
      <c r="G1222" s="12" t="s">
        <v>8219</v>
      </c>
      <c r="H1222" s="12">
        <v>61</v>
      </c>
      <c r="I1222" s="26"/>
    </row>
    <row r="1223" spans="1:9" x14ac:dyDescent="0.25">
      <c r="A1223" s="20" t="s">
        <v>3630</v>
      </c>
      <c r="B1223" s="19" t="s">
        <v>8221</v>
      </c>
      <c r="C1223" s="20">
        <v>1</v>
      </c>
      <c r="F1223" s="17" t="s">
        <v>2446</v>
      </c>
      <c r="G1223" s="12" t="s">
        <v>8219</v>
      </c>
      <c r="H1223" s="12">
        <v>115</v>
      </c>
      <c r="I1223" s="26"/>
    </row>
    <row r="1224" spans="1:9" x14ac:dyDescent="0.25">
      <c r="A1224" s="20" t="s">
        <v>3631</v>
      </c>
      <c r="B1224" s="19" t="s">
        <v>8221</v>
      </c>
      <c r="C1224" s="20">
        <v>31</v>
      </c>
      <c r="F1224" s="17" t="s">
        <v>2447</v>
      </c>
      <c r="G1224" s="12" t="s">
        <v>8219</v>
      </c>
      <c r="H1224" s="12">
        <v>111</v>
      </c>
      <c r="I1224" s="26"/>
    </row>
    <row r="1225" spans="1:9" x14ac:dyDescent="0.25">
      <c r="A1225" s="20" t="s">
        <v>3632</v>
      </c>
      <c r="B1225" s="19" t="s">
        <v>8221</v>
      </c>
      <c r="C1225" s="20">
        <v>18</v>
      </c>
      <c r="F1225" s="17" t="s">
        <v>2448</v>
      </c>
      <c r="G1225" s="12" t="s">
        <v>8219</v>
      </c>
      <c r="H1225" s="12">
        <v>337</v>
      </c>
      <c r="I1225" s="26"/>
    </row>
    <row r="1226" spans="1:9" x14ac:dyDescent="0.25">
      <c r="A1226" s="20" t="s">
        <v>3633</v>
      </c>
      <c r="B1226" s="19" t="s">
        <v>8221</v>
      </c>
      <c r="C1226" s="20">
        <v>10</v>
      </c>
      <c r="F1226" s="17" t="s">
        <v>2449</v>
      </c>
      <c r="G1226" s="12" t="s">
        <v>8219</v>
      </c>
      <c r="H1226" s="12">
        <v>9</v>
      </c>
      <c r="I1226" s="26"/>
    </row>
    <row r="1227" spans="1:9" x14ac:dyDescent="0.25">
      <c r="A1227" s="20" t="s">
        <v>3634</v>
      </c>
      <c r="B1227" s="19" t="s">
        <v>8221</v>
      </c>
      <c r="C1227" s="20">
        <v>0</v>
      </c>
      <c r="F1227" s="17" t="s">
        <v>2450</v>
      </c>
      <c r="G1227" s="12" t="s">
        <v>8219</v>
      </c>
      <c r="H1227" s="12">
        <v>120</v>
      </c>
      <c r="I1227" s="26"/>
    </row>
    <row r="1228" spans="1:9" x14ac:dyDescent="0.25">
      <c r="A1228" s="20" t="s">
        <v>3635</v>
      </c>
      <c r="B1228" s="19" t="s">
        <v>8221</v>
      </c>
      <c r="C1228" s="20">
        <v>14</v>
      </c>
      <c r="F1228" s="17" t="s">
        <v>2451</v>
      </c>
      <c r="G1228" s="12" t="s">
        <v>8219</v>
      </c>
      <c r="H1228" s="12">
        <v>102</v>
      </c>
      <c r="I1228" s="26"/>
    </row>
    <row r="1229" spans="1:9" x14ac:dyDescent="0.25">
      <c r="A1229" s="20" t="s">
        <v>3636</v>
      </c>
      <c r="B1229" s="19" t="s">
        <v>8221</v>
      </c>
      <c r="C1229" s="20">
        <v>2</v>
      </c>
      <c r="F1229" s="17" t="s">
        <v>2452</v>
      </c>
      <c r="G1229" s="12" t="s">
        <v>8219</v>
      </c>
      <c r="H1229" s="12">
        <v>186</v>
      </c>
      <c r="I1229" s="26"/>
    </row>
    <row r="1230" spans="1:9" x14ac:dyDescent="0.25">
      <c r="A1230" s="20" t="s">
        <v>3637</v>
      </c>
      <c r="B1230" s="19" t="s">
        <v>8221</v>
      </c>
      <c r="C1230" s="20">
        <v>1</v>
      </c>
      <c r="F1230" s="17" t="s">
        <v>2453</v>
      </c>
      <c r="G1230" s="12" t="s">
        <v>8219</v>
      </c>
      <c r="H1230" s="12">
        <v>15</v>
      </c>
      <c r="I1230" s="26"/>
    </row>
    <row r="1231" spans="1:9" x14ac:dyDescent="0.25">
      <c r="A1231" s="20" t="s">
        <v>3638</v>
      </c>
      <c r="B1231" s="19" t="s">
        <v>8221</v>
      </c>
      <c r="C1231" s="20">
        <v>3</v>
      </c>
      <c r="F1231" s="17" t="s">
        <v>2454</v>
      </c>
      <c r="G1231" s="12" t="s">
        <v>8219</v>
      </c>
      <c r="H1231" s="12">
        <v>67</v>
      </c>
      <c r="I1231" s="26"/>
    </row>
    <row r="1232" spans="1:9" x14ac:dyDescent="0.25">
      <c r="A1232" s="20" t="s">
        <v>3639</v>
      </c>
      <c r="B1232" s="19" t="s">
        <v>8221</v>
      </c>
      <c r="C1232" s="20">
        <v>0</v>
      </c>
      <c r="F1232" s="17" t="s">
        <v>2455</v>
      </c>
      <c r="G1232" s="12" t="s">
        <v>8219</v>
      </c>
      <c r="H1232" s="12">
        <v>130</v>
      </c>
      <c r="I1232" s="26"/>
    </row>
    <row r="1233" spans="1:9" x14ac:dyDescent="0.25">
      <c r="A1233" s="20" t="s">
        <v>3640</v>
      </c>
      <c r="B1233" s="19" t="s">
        <v>8221</v>
      </c>
      <c r="C1233" s="20">
        <v>2</v>
      </c>
      <c r="F1233" s="17" t="s">
        <v>2456</v>
      </c>
      <c r="G1233" s="12" t="s">
        <v>8219</v>
      </c>
      <c r="H1233" s="12">
        <v>16</v>
      </c>
      <c r="I1233" s="26"/>
    </row>
    <row r="1234" spans="1:9" x14ac:dyDescent="0.25">
      <c r="A1234" s="20" t="s">
        <v>3641</v>
      </c>
      <c r="B1234" s="19" t="s">
        <v>8221</v>
      </c>
      <c r="C1234" s="20">
        <v>0</v>
      </c>
      <c r="F1234" s="17" t="s">
        <v>2457</v>
      </c>
      <c r="G1234" s="12" t="s">
        <v>8219</v>
      </c>
      <c r="H1234" s="12">
        <v>67</v>
      </c>
      <c r="I1234" s="26"/>
    </row>
    <row r="1235" spans="1:9" x14ac:dyDescent="0.25">
      <c r="A1235" s="20" t="s">
        <v>3642</v>
      </c>
      <c r="B1235" s="19" t="s">
        <v>8221</v>
      </c>
      <c r="C1235" s="20">
        <v>12</v>
      </c>
      <c r="F1235" s="17" t="s">
        <v>2458</v>
      </c>
      <c r="G1235" s="12" t="s">
        <v>8219</v>
      </c>
      <c r="H1235" s="12">
        <v>124</v>
      </c>
      <c r="I1235" s="26"/>
    </row>
    <row r="1236" spans="1:9" x14ac:dyDescent="0.25">
      <c r="A1236" s="20" t="s">
        <v>3643</v>
      </c>
      <c r="B1236" s="19" t="s">
        <v>8221</v>
      </c>
      <c r="C1236" s="20">
        <v>1</v>
      </c>
      <c r="F1236" s="17" t="s">
        <v>2459</v>
      </c>
      <c r="G1236" s="12" t="s">
        <v>8219</v>
      </c>
      <c r="H1236" s="12">
        <v>80</v>
      </c>
      <c r="I1236" s="26"/>
    </row>
    <row r="1237" spans="1:9" x14ac:dyDescent="0.25">
      <c r="A1237" s="20" t="s">
        <v>3644</v>
      </c>
      <c r="B1237" s="19" t="s">
        <v>8221</v>
      </c>
      <c r="C1237" s="20">
        <v>8</v>
      </c>
      <c r="F1237" s="17" t="s">
        <v>2460</v>
      </c>
      <c r="G1237" s="12" t="s">
        <v>8219</v>
      </c>
      <c r="H1237" s="12">
        <v>282</v>
      </c>
      <c r="I1237" s="26"/>
    </row>
    <row r="1238" spans="1:9" x14ac:dyDescent="0.25">
      <c r="A1238" s="20" t="s">
        <v>3645</v>
      </c>
      <c r="B1238" s="19" t="s">
        <v>8221</v>
      </c>
      <c r="C1238" s="20">
        <v>2</v>
      </c>
      <c r="F1238" s="17" t="s">
        <v>2461</v>
      </c>
      <c r="G1238" s="12" t="s">
        <v>8219</v>
      </c>
      <c r="H1238" s="12">
        <v>68</v>
      </c>
      <c r="I1238" s="26"/>
    </row>
    <row r="1239" spans="1:9" x14ac:dyDescent="0.25">
      <c r="A1239" s="20" t="s">
        <v>3725</v>
      </c>
      <c r="B1239" s="19" t="s">
        <v>8221</v>
      </c>
      <c r="C1239" s="20">
        <v>31</v>
      </c>
      <c r="F1239" s="17" t="s">
        <v>2462</v>
      </c>
      <c r="G1239" s="12" t="s">
        <v>8219</v>
      </c>
      <c r="H1239" s="12">
        <v>86</v>
      </c>
      <c r="I1239" s="26"/>
    </row>
    <row r="1240" spans="1:9" x14ac:dyDescent="0.25">
      <c r="A1240" s="20" t="s">
        <v>3726</v>
      </c>
      <c r="B1240" s="19" t="s">
        <v>8221</v>
      </c>
      <c r="C1240" s="20">
        <v>5</v>
      </c>
      <c r="F1240" s="17" t="s">
        <v>2463</v>
      </c>
      <c r="G1240" s="12" t="s">
        <v>8219</v>
      </c>
      <c r="H1240" s="12">
        <v>115</v>
      </c>
      <c r="I1240" s="26"/>
    </row>
    <row r="1241" spans="1:9" x14ac:dyDescent="0.25">
      <c r="A1241" s="20" t="s">
        <v>3727</v>
      </c>
      <c r="B1241" s="19" t="s">
        <v>8221</v>
      </c>
      <c r="C1241" s="20">
        <v>1</v>
      </c>
      <c r="F1241" s="17" t="s">
        <v>2464</v>
      </c>
      <c r="G1241" s="12" t="s">
        <v>8219</v>
      </c>
      <c r="H1241" s="12">
        <v>75</v>
      </c>
      <c r="I1241" s="26"/>
    </row>
    <row r="1242" spans="1:9" x14ac:dyDescent="0.25">
      <c r="A1242" s="20" t="s">
        <v>3728</v>
      </c>
      <c r="B1242" s="19" t="s">
        <v>8221</v>
      </c>
      <c r="C1242" s="20">
        <v>12</v>
      </c>
      <c r="F1242" s="17" t="s">
        <v>2465</v>
      </c>
      <c r="G1242" s="12" t="s">
        <v>8219</v>
      </c>
      <c r="H1242" s="12">
        <v>43</v>
      </c>
      <c r="I1242" s="26"/>
    </row>
    <row r="1243" spans="1:9" x14ac:dyDescent="0.25">
      <c r="A1243" s="20" t="s">
        <v>3729</v>
      </c>
      <c r="B1243" s="19" t="s">
        <v>8221</v>
      </c>
      <c r="C1243" s="20">
        <v>4</v>
      </c>
      <c r="F1243" s="17" t="s">
        <v>2466</v>
      </c>
      <c r="G1243" s="12" t="s">
        <v>8219</v>
      </c>
      <c r="H1243" s="12">
        <v>48</v>
      </c>
      <c r="I1243" s="26"/>
    </row>
    <row r="1244" spans="1:9" x14ac:dyDescent="0.25">
      <c r="A1244" s="20" t="s">
        <v>3730</v>
      </c>
      <c r="B1244" s="19" t="s">
        <v>8221</v>
      </c>
      <c r="C1244" s="20">
        <v>0</v>
      </c>
      <c r="F1244" s="17" t="s">
        <v>2467</v>
      </c>
      <c r="G1244" s="12" t="s">
        <v>8219</v>
      </c>
      <c r="H1244" s="12">
        <v>52</v>
      </c>
      <c r="I1244" s="26"/>
    </row>
    <row r="1245" spans="1:9" x14ac:dyDescent="0.25">
      <c r="A1245" s="20" t="s">
        <v>3731</v>
      </c>
      <c r="B1245" s="19" t="s">
        <v>8221</v>
      </c>
      <c r="C1245" s="20">
        <v>7</v>
      </c>
      <c r="F1245" s="17" t="s">
        <v>2468</v>
      </c>
      <c r="G1245" s="12" t="s">
        <v>8219</v>
      </c>
      <c r="H1245" s="12">
        <v>43</v>
      </c>
      <c r="I1245" s="26"/>
    </row>
    <row r="1246" spans="1:9" x14ac:dyDescent="0.25">
      <c r="A1246" s="20" t="s">
        <v>3732</v>
      </c>
      <c r="B1246" s="19" t="s">
        <v>8221</v>
      </c>
      <c r="C1246" s="20">
        <v>2</v>
      </c>
      <c r="F1246" s="17" t="s">
        <v>2469</v>
      </c>
      <c r="G1246" s="12" t="s">
        <v>8219</v>
      </c>
      <c r="H1246" s="12">
        <v>58</v>
      </c>
      <c r="I1246" s="26"/>
    </row>
    <row r="1247" spans="1:9" x14ac:dyDescent="0.25">
      <c r="A1247" s="20" t="s">
        <v>3733</v>
      </c>
      <c r="B1247" s="19" t="s">
        <v>8221</v>
      </c>
      <c r="C1247" s="20">
        <v>1</v>
      </c>
      <c r="F1247" s="17" t="s">
        <v>2470</v>
      </c>
      <c r="G1247" s="12" t="s">
        <v>8219</v>
      </c>
      <c r="H1247" s="12">
        <v>47</v>
      </c>
      <c r="I1247" s="26"/>
    </row>
    <row r="1248" spans="1:9" x14ac:dyDescent="0.25">
      <c r="A1248" s="20" t="s">
        <v>3734</v>
      </c>
      <c r="B1248" s="19" t="s">
        <v>8221</v>
      </c>
      <c r="C1248" s="20">
        <v>4</v>
      </c>
      <c r="F1248" s="17" t="s">
        <v>2471</v>
      </c>
      <c r="G1248" s="12" t="s">
        <v>8219</v>
      </c>
      <c r="H1248" s="12">
        <v>36</v>
      </c>
      <c r="I1248" s="26"/>
    </row>
    <row r="1249" spans="1:9" x14ac:dyDescent="0.25">
      <c r="A1249" s="20" t="s">
        <v>3735</v>
      </c>
      <c r="B1249" s="19" t="s">
        <v>8221</v>
      </c>
      <c r="C1249" s="20">
        <v>6</v>
      </c>
      <c r="F1249" s="17" t="s">
        <v>2472</v>
      </c>
      <c r="G1249" s="12" t="s">
        <v>8219</v>
      </c>
      <c r="H1249" s="12">
        <v>17</v>
      </c>
      <c r="I1249" s="26"/>
    </row>
    <row r="1250" spans="1:9" x14ac:dyDescent="0.25">
      <c r="A1250" s="20" t="s">
        <v>3736</v>
      </c>
      <c r="B1250" s="19" t="s">
        <v>8221</v>
      </c>
      <c r="C1250" s="20">
        <v>8</v>
      </c>
      <c r="F1250" s="17" t="s">
        <v>2473</v>
      </c>
      <c r="G1250" s="12" t="s">
        <v>8219</v>
      </c>
      <c r="H1250" s="12">
        <v>104</v>
      </c>
      <c r="I1250" s="26"/>
    </row>
    <row r="1251" spans="1:9" x14ac:dyDescent="0.25">
      <c r="A1251" s="20" t="s">
        <v>3737</v>
      </c>
      <c r="B1251" s="19" t="s">
        <v>8221</v>
      </c>
      <c r="C1251" s="20">
        <v>14</v>
      </c>
      <c r="F1251" s="17" t="s">
        <v>2474</v>
      </c>
      <c r="G1251" s="12" t="s">
        <v>8219</v>
      </c>
      <c r="H1251" s="12">
        <v>47</v>
      </c>
      <c r="I1251" s="26"/>
    </row>
    <row r="1252" spans="1:9" x14ac:dyDescent="0.25">
      <c r="A1252" s="20" t="s">
        <v>3738</v>
      </c>
      <c r="B1252" s="19" t="s">
        <v>8221</v>
      </c>
      <c r="C1252" s="20">
        <v>0</v>
      </c>
      <c r="F1252" s="17" t="s">
        <v>2475</v>
      </c>
      <c r="G1252" s="12" t="s">
        <v>8219</v>
      </c>
      <c r="H1252" s="12">
        <v>38</v>
      </c>
      <c r="I1252" s="26"/>
    </row>
    <row r="1253" spans="1:9" x14ac:dyDescent="0.25">
      <c r="A1253" s="20" t="s">
        <v>3739</v>
      </c>
      <c r="B1253" s="19" t="s">
        <v>8221</v>
      </c>
      <c r="C1253" s="20">
        <v>4</v>
      </c>
      <c r="F1253" s="17" t="s">
        <v>2476</v>
      </c>
      <c r="G1253" s="12" t="s">
        <v>8219</v>
      </c>
      <c r="H1253" s="12">
        <v>81</v>
      </c>
      <c r="I1253" s="26"/>
    </row>
    <row r="1254" spans="1:9" x14ac:dyDescent="0.25">
      <c r="A1254" s="20" t="s">
        <v>3740</v>
      </c>
      <c r="B1254" s="19" t="s">
        <v>8221</v>
      </c>
      <c r="C1254" s="20">
        <v>0</v>
      </c>
      <c r="F1254" s="17" t="s">
        <v>2477</v>
      </c>
      <c r="G1254" s="12" t="s">
        <v>8219</v>
      </c>
      <c r="H1254" s="12">
        <v>55</v>
      </c>
      <c r="I1254" s="26"/>
    </row>
    <row r="1255" spans="1:9" x14ac:dyDescent="0.25">
      <c r="A1255" s="20" t="s">
        <v>3741</v>
      </c>
      <c r="B1255" s="19" t="s">
        <v>8221</v>
      </c>
      <c r="C1255" s="20">
        <v>0</v>
      </c>
      <c r="F1255" s="17" t="s">
        <v>824</v>
      </c>
      <c r="G1255" s="12" t="s">
        <v>8219</v>
      </c>
      <c r="H1255" s="12">
        <v>41</v>
      </c>
      <c r="I1255" s="26"/>
    </row>
    <row r="1256" spans="1:9" x14ac:dyDescent="0.25">
      <c r="A1256" s="20" t="s">
        <v>3742</v>
      </c>
      <c r="B1256" s="19" t="s">
        <v>8221</v>
      </c>
      <c r="C1256" s="20">
        <v>1</v>
      </c>
      <c r="F1256" s="17" t="s">
        <v>2478</v>
      </c>
      <c r="G1256" s="12" t="s">
        <v>8219</v>
      </c>
      <c r="H1256" s="12">
        <v>79</v>
      </c>
      <c r="I1256" s="26"/>
    </row>
    <row r="1257" spans="1:9" x14ac:dyDescent="0.25">
      <c r="A1257" s="20" t="s">
        <v>3743</v>
      </c>
      <c r="B1257" s="19" t="s">
        <v>8221</v>
      </c>
      <c r="C1257" s="20">
        <v>1</v>
      </c>
      <c r="F1257" s="17" t="s">
        <v>2479</v>
      </c>
      <c r="G1257" s="12" t="s">
        <v>8219</v>
      </c>
      <c r="H1257" s="12">
        <v>16</v>
      </c>
      <c r="I1257" s="26"/>
    </row>
    <row r="1258" spans="1:9" x14ac:dyDescent="0.25">
      <c r="A1258" s="20" t="s">
        <v>3744</v>
      </c>
      <c r="B1258" s="19" t="s">
        <v>8221</v>
      </c>
      <c r="C1258" s="20">
        <v>1</v>
      </c>
      <c r="F1258" s="17" t="s">
        <v>2480</v>
      </c>
      <c r="G1258" s="12" t="s">
        <v>8219</v>
      </c>
      <c r="H1258" s="12">
        <v>8</v>
      </c>
      <c r="I1258" s="26"/>
    </row>
    <row r="1259" spans="1:9" x14ac:dyDescent="0.25">
      <c r="A1259" s="20" t="s">
        <v>3785</v>
      </c>
      <c r="B1259" s="19" t="s">
        <v>8221</v>
      </c>
      <c r="C1259" s="20">
        <v>1</v>
      </c>
      <c r="F1259" s="17" t="s">
        <v>2481</v>
      </c>
      <c r="G1259" s="12" t="s">
        <v>8219</v>
      </c>
      <c r="H1259" s="12">
        <v>95</v>
      </c>
      <c r="I1259" s="26"/>
    </row>
    <row r="1260" spans="1:9" x14ac:dyDescent="0.25">
      <c r="A1260" s="20" t="s">
        <v>3786</v>
      </c>
      <c r="B1260" s="19" t="s">
        <v>8221</v>
      </c>
      <c r="C1260" s="20">
        <v>4</v>
      </c>
      <c r="F1260" s="17" t="s">
        <v>2482</v>
      </c>
      <c r="G1260" s="12" t="s">
        <v>8219</v>
      </c>
      <c r="H1260" s="12">
        <v>25</v>
      </c>
      <c r="I1260" s="26"/>
    </row>
    <row r="1261" spans="1:9" x14ac:dyDescent="0.25">
      <c r="A1261" s="20" t="s">
        <v>3787</v>
      </c>
      <c r="B1261" s="19" t="s">
        <v>8221</v>
      </c>
      <c r="C1261" s="20">
        <v>0</v>
      </c>
      <c r="F1261" s="17" t="s">
        <v>2483</v>
      </c>
      <c r="G1261" s="12" t="s">
        <v>8219</v>
      </c>
      <c r="H1261" s="12">
        <v>19</v>
      </c>
      <c r="I1261" s="26"/>
    </row>
    <row r="1262" spans="1:9" x14ac:dyDescent="0.25">
      <c r="A1262" s="20" t="s">
        <v>3788</v>
      </c>
      <c r="B1262" s="19" t="s">
        <v>8221</v>
      </c>
      <c r="C1262" s="20">
        <v>0</v>
      </c>
      <c r="F1262" s="17" t="s">
        <v>2484</v>
      </c>
      <c r="G1262" s="12" t="s">
        <v>8219</v>
      </c>
      <c r="H1262" s="12">
        <v>90</v>
      </c>
      <c r="I1262" s="26"/>
    </row>
    <row r="1263" spans="1:9" x14ac:dyDescent="0.25">
      <c r="A1263" s="20" t="s">
        <v>3789</v>
      </c>
      <c r="B1263" s="19" t="s">
        <v>8221</v>
      </c>
      <c r="C1263" s="20">
        <v>2</v>
      </c>
      <c r="F1263" s="17" t="s">
        <v>2485</v>
      </c>
      <c r="G1263" s="12" t="s">
        <v>8219</v>
      </c>
      <c r="H1263" s="12">
        <v>41</v>
      </c>
      <c r="I1263" s="26"/>
    </row>
    <row r="1264" spans="1:9" x14ac:dyDescent="0.25">
      <c r="A1264" s="20" t="s">
        <v>3790</v>
      </c>
      <c r="B1264" s="19" t="s">
        <v>8221</v>
      </c>
      <c r="C1264" s="20">
        <v>24</v>
      </c>
      <c r="F1264" s="17" t="s">
        <v>2486</v>
      </c>
      <c r="G1264" s="12" t="s">
        <v>8219</v>
      </c>
      <c r="H1264" s="12">
        <v>30</v>
      </c>
      <c r="I1264" s="26"/>
    </row>
    <row r="1265" spans="1:9" x14ac:dyDescent="0.25">
      <c r="A1265" s="20" t="s">
        <v>3791</v>
      </c>
      <c r="B1265" s="19" t="s">
        <v>8221</v>
      </c>
      <c r="C1265" s="20">
        <v>1</v>
      </c>
      <c r="F1265" s="17" t="s">
        <v>2487</v>
      </c>
      <c r="G1265" s="12" t="s">
        <v>8219</v>
      </c>
      <c r="H1265" s="12">
        <v>38</v>
      </c>
      <c r="I1265" s="26"/>
    </row>
    <row r="1266" spans="1:9" x14ac:dyDescent="0.25">
      <c r="A1266" s="20" t="s">
        <v>3792</v>
      </c>
      <c r="B1266" s="19" t="s">
        <v>8221</v>
      </c>
      <c r="C1266" s="20">
        <v>2</v>
      </c>
      <c r="F1266" s="17" t="s">
        <v>2488</v>
      </c>
      <c r="G1266" s="12" t="s">
        <v>8219</v>
      </c>
      <c r="H1266" s="12">
        <v>65</v>
      </c>
      <c r="I1266" s="26"/>
    </row>
    <row r="1267" spans="1:9" x14ac:dyDescent="0.25">
      <c r="A1267" s="20" t="s">
        <v>3793</v>
      </c>
      <c r="B1267" s="19" t="s">
        <v>8221</v>
      </c>
      <c r="C1267" s="20">
        <v>1</v>
      </c>
      <c r="F1267" s="17" t="s">
        <v>2489</v>
      </c>
      <c r="G1267" s="12" t="s">
        <v>8219</v>
      </c>
      <c r="H1267" s="12">
        <v>75</v>
      </c>
      <c r="I1267" s="26"/>
    </row>
    <row r="1268" spans="1:9" x14ac:dyDescent="0.25">
      <c r="A1268" s="20" t="s">
        <v>3794</v>
      </c>
      <c r="B1268" s="19" t="s">
        <v>8221</v>
      </c>
      <c r="C1268" s="20">
        <v>37</v>
      </c>
      <c r="F1268" s="17" t="s">
        <v>2490</v>
      </c>
      <c r="G1268" s="12" t="s">
        <v>8219</v>
      </c>
      <c r="H1268" s="12">
        <v>16</v>
      </c>
      <c r="I1268" s="26"/>
    </row>
    <row r="1269" spans="1:9" x14ac:dyDescent="0.25">
      <c r="A1269" s="20" t="s">
        <v>3795</v>
      </c>
      <c r="B1269" s="19" t="s">
        <v>8221</v>
      </c>
      <c r="C1269" s="20">
        <v>5</v>
      </c>
      <c r="F1269" s="17" t="s">
        <v>2491</v>
      </c>
      <c r="G1269" s="12" t="s">
        <v>8219</v>
      </c>
      <c r="H1269" s="12">
        <v>10</v>
      </c>
      <c r="I1269" s="26"/>
    </row>
    <row r="1270" spans="1:9" x14ac:dyDescent="0.25">
      <c r="A1270" s="20" t="s">
        <v>3796</v>
      </c>
      <c r="B1270" s="19" t="s">
        <v>8221</v>
      </c>
      <c r="C1270" s="20">
        <v>4</v>
      </c>
      <c r="F1270" s="17" t="s">
        <v>2492</v>
      </c>
      <c r="G1270" s="12" t="s">
        <v>8219</v>
      </c>
      <c r="H1270" s="12">
        <v>27</v>
      </c>
      <c r="I1270" s="26"/>
    </row>
    <row r="1271" spans="1:9" x14ac:dyDescent="0.25">
      <c r="A1271" s="20" t="s">
        <v>3797</v>
      </c>
      <c r="B1271" s="19" t="s">
        <v>8221</v>
      </c>
      <c r="C1271" s="20">
        <v>16</v>
      </c>
      <c r="F1271" s="17" t="s">
        <v>2493</v>
      </c>
      <c r="G1271" s="12" t="s">
        <v>8219</v>
      </c>
      <c r="H1271" s="12">
        <v>259</v>
      </c>
      <c r="I1271" s="26"/>
    </row>
    <row r="1272" spans="1:9" x14ac:dyDescent="0.25">
      <c r="A1272" s="20" t="s">
        <v>3798</v>
      </c>
      <c r="B1272" s="19" t="s">
        <v>8221</v>
      </c>
      <c r="C1272" s="20">
        <v>9</v>
      </c>
      <c r="F1272" s="17" t="s">
        <v>2494</v>
      </c>
      <c r="G1272" s="12" t="s">
        <v>8219</v>
      </c>
      <c r="H1272" s="12">
        <v>39</v>
      </c>
      <c r="I1272" s="26"/>
    </row>
    <row r="1273" spans="1:9" x14ac:dyDescent="0.25">
      <c r="A1273" s="20" t="s">
        <v>3799</v>
      </c>
      <c r="B1273" s="19" t="s">
        <v>8221</v>
      </c>
      <c r="C1273" s="20">
        <v>0</v>
      </c>
      <c r="F1273" s="17" t="s">
        <v>2495</v>
      </c>
      <c r="G1273" s="12" t="s">
        <v>8219</v>
      </c>
      <c r="H1273" s="12">
        <v>42</v>
      </c>
      <c r="I1273" s="26"/>
    </row>
    <row r="1274" spans="1:9" x14ac:dyDescent="0.25">
      <c r="A1274" s="20" t="s">
        <v>3800</v>
      </c>
      <c r="B1274" s="19" t="s">
        <v>8221</v>
      </c>
      <c r="C1274" s="20">
        <v>40</v>
      </c>
      <c r="F1274" s="17" t="s">
        <v>2496</v>
      </c>
      <c r="G1274" s="12" t="s">
        <v>8219</v>
      </c>
      <c r="H1274" s="12">
        <v>10</v>
      </c>
      <c r="I1274" s="26"/>
    </row>
    <row r="1275" spans="1:9" x14ac:dyDescent="0.25">
      <c r="A1275" s="20" t="s">
        <v>3801</v>
      </c>
      <c r="B1275" s="19" t="s">
        <v>8221</v>
      </c>
      <c r="C1275" s="20">
        <v>0</v>
      </c>
      <c r="F1275" s="17" t="s">
        <v>2497</v>
      </c>
      <c r="G1275" s="12" t="s">
        <v>8219</v>
      </c>
      <c r="H1275" s="12">
        <v>56</v>
      </c>
      <c r="I1275" s="26"/>
    </row>
    <row r="1276" spans="1:9" x14ac:dyDescent="0.25">
      <c r="A1276" s="20" t="s">
        <v>3802</v>
      </c>
      <c r="B1276" s="19" t="s">
        <v>8221</v>
      </c>
      <c r="C1276" s="20">
        <v>2</v>
      </c>
      <c r="F1276" s="17" t="s">
        <v>2498</v>
      </c>
      <c r="G1276" s="12" t="s">
        <v>8219</v>
      </c>
      <c r="H1276" s="12">
        <v>20</v>
      </c>
      <c r="I1276" s="26"/>
    </row>
    <row r="1277" spans="1:9" x14ac:dyDescent="0.25">
      <c r="A1277" s="20" t="s">
        <v>3803</v>
      </c>
      <c r="B1277" s="19" t="s">
        <v>8221</v>
      </c>
      <c r="C1277" s="20">
        <v>1</v>
      </c>
      <c r="F1277" s="17" t="s">
        <v>2499</v>
      </c>
      <c r="G1277" s="12" t="s">
        <v>8219</v>
      </c>
      <c r="H1277" s="12">
        <v>170</v>
      </c>
      <c r="I1277" s="26"/>
    </row>
    <row r="1278" spans="1:9" x14ac:dyDescent="0.25">
      <c r="A1278" s="20" t="s">
        <v>3804</v>
      </c>
      <c r="B1278" s="19" t="s">
        <v>8221</v>
      </c>
      <c r="C1278" s="20">
        <v>9</v>
      </c>
      <c r="F1278" s="17" t="s">
        <v>2500</v>
      </c>
      <c r="G1278" s="12" t="s">
        <v>8219</v>
      </c>
      <c r="H1278" s="12">
        <v>29</v>
      </c>
      <c r="I1278" s="26"/>
    </row>
    <row r="1279" spans="1:9" x14ac:dyDescent="0.25">
      <c r="A1279" s="20" t="s">
        <v>3838</v>
      </c>
      <c r="B1279" s="19" t="s">
        <v>8221</v>
      </c>
      <c r="C1279" s="20">
        <v>34</v>
      </c>
      <c r="F1279" s="17" t="s">
        <v>2521</v>
      </c>
      <c r="G1279" s="12" t="s">
        <v>8219</v>
      </c>
      <c r="H1279" s="12">
        <v>132</v>
      </c>
      <c r="I1279" s="26"/>
    </row>
    <row r="1280" spans="1:9" x14ac:dyDescent="0.25">
      <c r="A1280" s="20" t="s">
        <v>3839</v>
      </c>
      <c r="B1280" s="19" t="s">
        <v>8221</v>
      </c>
      <c r="C1280" s="20">
        <v>23</v>
      </c>
      <c r="F1280" s="17" t="s">
        <v>2522</v>
      </c>
      <c r="G1280" s="12" t="s">
        <v>8219</v>
      </c>
      <c r="H1280" s="12">
        <v>27</v>
      </c>
      <c r="I1280" s="26"/>
    </row>
    <row r="1281" spans="1:9" x14ac:dyDescent="0.25">
      <c r="A1281" s="20" t="s">
        <v>3840</v>
      </c>
      <c r="B1281" s="19" t="s">
        <v>8221</v>
      </c>
      <c r="C1281" s="20">
        <v>19</v>
      </c>
      <c r="F1281" s="17" t="s">
        <v>2523</v>
      </c>
      <c r="G1281" s="12" t="s">
        <v>8219</v>
      </c>
      <c r="H1281" s="12">
        <v>26</v>
      </c>
      <c r="I1281" s="26"/>
    </row>
    <row r="1282" spans="1:9" x14ac:dyDescent="0.25">
      <c r="A1282" s="20" t="s">
        <v>3841</v>
      </c>
      <c r="B1282" s="19" t="s">
        <v>8221</v>
      </c>
      <c r="C1282" s="20">
        <v>50</v>
      </c>
      <c r="F1282" s="17" t="s">
        <v>2524</v>
      </c>
      <c r="G1282" s="12" t="s">
        <v>8219</v>
      </c>
      <c r="H1282" s="12">
        <v>43</v>
      </c>
      <c r="I1282" s="26"/>
    </row>
    <row r="1283" spans="1:9" x14ac:dyDescent="0.25">
      <c r="A1283" s="20" t="s">
        <v>3842</v>
      </c>
      <c r="B1283" s="19" t="s">
        <v>8221</v>
      </c>
      <c r="C1283" s="20">
        <v>12</v>
      </c>
      <c r="F1283" s="17" t="s">
        <v>2525</v>
      </c>
      <c r="G1283" s="12" t="s">
        <v>8219</v>
      </c>
      <c r="H1283" s="12">
        <v>80</v>
      </c>
      <c r="I1283" s="26"/>
    </row>
    <row r="1284" spans="1:9" x14ac:dyDescent="0.25">
      <c r="A1284" s="20" t="s">
        <v>3843</v>
      </c>
      <c r="B1284" s="19" t="s">
        <v>8221</v>
      </c>
      <c r="C1284" s="20">
        <v>8</v>
      </c>
      <c r="F1284" s="17" t="s">
        <v>2526</v>
      </c>
      <c r="G1284" s="12" t="s">
        <v>8219</v>
      </c>
      <c r="H1284" s="12">
        <v>33</v>
      </c>
      <c r="I1284" s="26"/>
    </row>
    <row r="1285" spans="1:9" x14ac:dyDescent="0.25">
      <c r="A1285" s="20" t="s">
        <v>3844</v>
      </c>
      <c r="B1285" s="19" t="s">
        <v>8221</v>
      </c>
      <c r="C1285" s="20">
        <v>9</v>
      </c>
      <c r="F1285" s="17" t="s">
        <v>2527</v>
      </c>
      <c r="G1285" s="12" t="s">
        <v>8219</v>
      </c>
      <c r="H1285" s="12">
        <v>71</v>
      </c>
      <c r="I1285" s="26"/>
    </row>
    <row r="1286" spans="1:9" x14ac:dyDescent="0.25">
      <c r="A1286" s="20" t="s">
        <v>3845</v>
      </c>
      <c r="B1286" s="19" t="s">
        <v>8221</v>
      </c>
      <c r="C1286" s="20">
        <v>43</v>
      </c>
      <c r="F1286" s="17" t="s">
        <v>2528</v>
      </c>
      <c r="G1286" s="12" t="s">
        <v>8219</v>
      </c>
      <c r="H1286" s="12">
        <v>81</v>
      </c>
      <c r="I1286" s="26"/>
    </row>
    <row r="1287" spans="1:9" x14ac:dyDescent="0.25">
      <c r="A1287" s="20" t="s">
        <v>3846</v>
      </c>
      <c r="B1287" s="19" t="s">
        <v>8221</v>
      </c>
      <c r="C1287" s="20">
        <v>28</v>
      </c>
      <c r="F1287" s="17" t="s">
        <v>2529</v>
      </c>
      <c r="G1287" s="12" t="s">
        <v>8219</v>
      </c>
      <c r="H1287" s="12">
        <v>76</v>
      </c>
      <c r="I1287" s="26"/>
    </row>
    <row r="1288" spans="1:9" x14ac:dyDescent="0.25">
      <c r="A1288" s="20" t="s">
        <v>3847</v>
      </c>
      <c r="B1288" s="19" t="s">
        <v>8221</v>
      </c>
      <c r="C1288" s="20">
        <v>4</v>
      </c>
      <c r="F1288" s="17" t="s">
        <v>2530</v>
      </c>
      <c r="G1288" s="12" t="s">
        <v>8219</v>
      </c>
      <c r="H1288" s="12">
        <v>48</v>
      </c>
      <c r="I1288" s="26"/>
    </row>
    <row r="1289" spans="1:9" x14ac:dyDescent="0.25">
      <c r="A1289" s="20" t="s">
        <v>3848</v>
      </c>
      <c r="B1289" s="19" t="s">
        <v>8221</v>
      </c>
      <c r="C1289" s="20">
        <v>24</v>
      </c>
      <c r="F1289" s="17" t="s">
        <v>2531</v>
      </c>
      <c r="G1289" s="12" t="s">
        <v>8219</v>
      </c>
      <c r="H1289" s="12">
        <v>61</v>
      </c>
      <c r="I1289" s="26"/>
    </row>
    <row r="1290" spans="1:9" x14ac:dyDescent="0.25">
      <c r="A1290" s="20" t="s">
        <v>3849</v>
      </c>
      <c r="B1290" s="19" t="s">
        <v>8221</v>
      </c>
      <c r="C1290" s="20">
        <v>2</v>
      </c>
      <c r="F1290" s="17" t="s">
        <v>2532</v>
      </c>
      <c r="G1290" s="12" t="s">
        <v>8219</v>
      </c>
      <c r="H1290" s="12">
        <v>60</v>
      </c>
      <c r="I1290" s="26"/>
    </row>
    <row r="1291" spans="1:9" x14ac:dyDescent="0.25">
      <c r="A1291" s="20" t="s">
        <v>3850</v>
      </c>
      <c r="B1291" s="19" t="s">
        <v>8221</v>
      </c>
      <c r="C1291" s="20">
        <v>2</v>
      </c>
      <c r="F1291" s="17" t="s">
        <v>2533</v>
      </c>
      <c r="G1291" s="12" t="s">
        <v>8219</v>
      </c>
      <c r="H1291" s="12">
        <v>136</v>
      </c>
      <c r="I1291" s="26"/>
    </row>
    <row r="1292" spans="1:9" x14ac:dyDescent="0.25">
      <c r="A1292" s="20" t="s">
        <v>3851</v>
      </c>
      <c r="B1292" s="19" t="s">
        <v>8221</v>
      </c>
      <c r="C1292" s="20">
        <v>20</v>
      </c>
      <c r="F1292" s="17" t="s">
        <v>2534</v>
      </c>
      <c r="G1292" s="12" t="s">
        <v>8219</v>
      </c>
      <c r="H1292" s="12">
        <v>14</v>
      </c>
      <c r="I1292" s="26"/>
    </row>
    <row r="1293" spans="1:9" x14ac:dyDescent="0.25">
      <c r="A1293" s="20" t="s">
        <v>3852</v>
      </c>
      <c r="B1293" s="19" t="s">
        <v>8221</v>
      </c>
      <c r="C1293" s="20">
        <v>1</v>
      </c>
      <c r="F1293" s="17" t="s">
        <v>2535</v>
      </c>
      <c r="G1293" s="12" t="s">
        <v>8219</v>
      </c>
      <c r="H1293" s="12">
        <v>78</v>
      </c>
      <c r="I1293" s="26"/>
    </row>
    <row r="1294" spans="1:9" x14ac:dyDescent="0.25">
      <c r="A1294" s="20" t="s">
        <v>3853</v>
      </c>
      <c r="B1294" s="19" t="s">
        <v>8221</v>
      </c>
      <c r="C1294" s="20">
        <v>1</v>
      </c>
      <c r="F1294" s="17" t="s">
        <v>2536</v>
      </c>
      <c r="G1294" s="12" t="s">
        <v>8219</v>
      </c>
      <c r="H1294" s="12">
        <v>4</v>
      </c>
      <c r="I1294" s="26"/>
    </row>
    <row r="1295" spans="1:9" x14ac:dyDescent="0.25">
      <c r="A1295" s="20" t="s">
        <v>3854</v>
      </c>
      <c r="B1295" s="19" t="s">
        <v>8221</v>
      </c>
      <c r="C1295" s="20">
        <v>4</v>
      </c>
      <c r="F1295" s="17" t="s">
        <v>2537</v>
      </c>
      <c r="G1295" s="12" t="s">
        <v>8219</v>
      </c>
      <c r="H1295" s="12">
        <v>11</v>
      </c>
      <c r="I1295" s="26"/>
    </row>
    <row r="1296" spans="1:9" x14ac:dyDescent="0.25">
      <c r="A1296" s="20" t="s">
        <v>3855</v>
      </c>
      <c r="B1296" s="19" t="s">
        <v>8221</v>
      </c>
      <c r="C1296" s="20">
        <v>1</v>
      </c>
      <c r="F1296" s="17" t="s">
        <v>2538</v>
      </c>
      <c r="G1296" s="12" t="s">
        <v>8219</v>
      </c>
      <c r="H1296" s="12">
        <v>185</v>
      </c>
      <c r="I1296" s="26"/>
    </row>
    <row r="1297" spans="1:9" x14ac:dyDescent="0.25">
      <c r="A1297" s="20" t="s">
        <v>3856</v>
      </c>
      <c r="B1297" s="19" t="s">
        <v>8221</v>
      </c>
      <c r="C1297" s="20">
        <v>1</v>
      </c>
      <c r="F1297" s="17" t="s">
        <v>2539</v>
      </c>
      <c r="G1297" s="12" t="s">
        <v>8219</v>
      </c>
      <c r="H1297" s="12">
        <v>59</v>
      </c>
      <c r="I1297" s="26"/>
    </row>
    <row r="1298" spans="1:9" x14ac:dyDescent="0.25">
      <c r="A1298" s="20" t="s">
        <v>3857</v>
      </c>
      <c r="B1298" s="19" t="s">
        <v>8221</v>
      </c>
      <c r="C1298" s="20">
        <v>13</v>
      </c>
      <c r="F1298" s="17" t="s">
        <v>2540</v>
      </c>
      <c r="G1298" s="12" t="s">
        <v>8219</v>
      </c>
      <c r="H1298" s="12">
        <v>27</v>
      </c>
      <c r="I1298" s="26"/>
    </row>
    <row r="1299" spans="1:9" x14ac:dyDescent="0.25">
      <c r="A1299" s="20" t="s">
        <v>3858</v>
      </c>
      <c r="B1299" s="19" t="s">
        <v>8221</v>
      </c>
      <c r="C1299" s="20">
        <v>1</v>
      </c>
      <c r="F1299" s="17" t="s">
        <v>2541</v>
      </c>
      <c r="G1299" s="12" t="s">
        <v>8219</v>
      </c>
      <c r="H1299" s="12">
        <v>63</v>
      </c>
      <c r="I1299" s="26"/>
    </row>
    <row r="1300" spans="1:9" x14ac:dyDescent="0.25">
      <c r="A1300" s="20" t="s">
        <v>3859</v>
      </c>
      <c r="B1300" s="19" t="s">
        <v>8221</v>
      </c>
      <c r="C1300" s="20">
        <v>1</v>
      </c>
      <c r="F1300" s="17" t="s">
        <v>2542</v>
      </c>
      <c r="G1300" s="12" t="s">
        <v>8219</v>
      </c>
      <c r="H1300" s="12">
        <v>13</v>
      </c>
      <c r="I1300" s="26"/>
    </row>
    <row r="1301" spans="1:9" x14ac:dyDescent="0.25">
      <c r="A1301" s="20" t="s">
        <v>3860</v>
      </c>
      <c r="B1301" s="19" t="s">
        <v>8221</v>
      </c>
      <c r="C1301" s="20">
        <v>0</v>
      </c>
      <c r="F1301" s="17" t="s">
        <v>2543</v>
      </c>
      <c r="G1301" s="12" t="s">
        <v>8219</v>
      </c>
      <c r="H1301" s="12">
        <v>13</v>
      </c>
      <c r="I1301" s="26"/>
    </row>
    <row r="1302" spans="1:9" x14ac:dyDescent="0.25">
      <c r="A1302" s="20" t="s">
        <v>3861</v>
      </c>
      <c r="B1302" s="19" t="s">
        <v>8221</v>
      </c>
      <c r="C1302" s="20">
        <v>3</v>
      </c>
      <c r="F1302" s="17" t="s">
        <v>2544</v>
      </c>
      <c r="G1302" s="12" t="s">
        <v>8219</v>
      </c>
      <c r="H1302" s="12">
        <v>57</v>
      </c>
      <c r="I1302" s="26"/>
    </row>
    <row r="1303" spans="1:9" x14ac:dyDescent="0.25">
      <c r="A1303" s="20" t="s">
        <v>3862</v>
      </c>
      <c r="B1303" s="19" t="s">
        <v>8221</v>
      </c>
      <c r="C1303" s="20">
        <v>14</v>
      </c>
      <c r="F1303" s="17" t="s">
        <v>2545</v>
      </c>
      <c r="G1303" s="12" t="s">
        <v>8219</v>
      </c>
      <c r="H1303" s="12">
        <v>61</v>
      </c>
      <c r="I1303" s="26"/>
    </row>
    <row r="1304" spans="1:9" x14ac:dyDescent="0.25">
      <c r="A1304" s="20" t="s">
        <v>3863</v>
      </c>
      <c r="B1304" s="19" t="s">
        <v>8221</v>
      </c>
      <c r="C1304" s="20">
        <v>2</v>
      </c>
      <c r="F1304" s="17" t="s">
        <v>2546</v>
      </c>
      <c r="G1304" s="12" t="s">
        <v>8219</v>
      </c>
      <c r="H1304" s="12">
        <v>65</v>
      </c>
      <c r="I1304" s="26"/>
    </row>
    <row r="1305" spans="1:9" x14ac:dyDescent="0.25">
      <c r="A1305" s="20" t="s">
        <v>3864</v>
      </c>
      <c r="B1305" s="19" t="s">
        <v>8221</v>
      </c>
      <c r="C1305" s="20">
        <v>5</v>
      </c>
      <c r="F1305" s="17" t="s">
        <v>2547</v>
      </c>
      <c r="G1305" s="12" t="s">
        <v>8219</v>
      </c>
      <c r="H1305" s="12">
        <v>134</v>
      </c>
      <c r="I1305" s="26"/>
    </row>
    <row r="1306" spans="1:9" x14ac:dyDescent="0.25">
      <c r="A1306" s="20" t="s">
        <v>3885</v>
      </c>
      <c r="B1306" s="19" t="s">
        <v>8221</v>
      </c>
      <c r="C1306" s="20">
        <v>14</v>
      </c>
      <c r="F1306" s="17" t="s">
        <v>2548</v>
      </c>
      <c r="G1306" s="12" t="s">
        <v>8219</v>
      </c>
      <c r="H1306" s="12">
        <v>37</v>
      </c>
      <c r="I1306" s="26"/>
    </row>
    <row r="1307" spans="1:9" x14ac:dyDescent="0.25">
      <c r="A1307" s="20" t="s">
        <v>3886</v>
      </c>
      <c r="B1307" s="19" t="s">
        <v>8221</v>
      </c>
      <c r="C1307" s="20">
        <v>9</v>
      </c>
      <c r="F1307" s="17" t="s">
        <v>2549</v>
      </c>
      <c r="G1307" s="12" t="s">
        <v>8219</v>
      </c>
      <c r="H1307" s="12">
        <v>37</v>
      </c>
      <c r="I1307" s="26"/>
    </row>
    <row r="1308" spans="1:9" x14ac:dyDescent="0.25">
      <c r="A1308" s="20" t="s">
        <v>3887</v>
      </c>
      <c r="B1308" s="19" t="s">
        <v>8221</v>
      </c>
      <c r="C1308" s="20">
        <v>8</v>
      </c>
      <c r="F1308" s="17" t="s">
        <v>2550</v>
      </c>
      <c r="G1308" s="12" t="s">
        <v>8219</v>
      </c>
      <c r="H1308" s="12">
        <v>150</v>
      </c>
      <c r="I1308" s="26"/>
    </row>
    <row r="1309" spans="1:9" x14ac:dyDescent="0.25">
      <c r="A1309" s="20" t="s">
        <v>3888</v>
      </c>
      <c r="B1309" s="19" t="s">
        <v>8221</v>
      </c>
      <c r="C1309" s="20">
        <v>7</v>
      </c>
      <c r="F1309" s="17" t="s">
        <v>2551</v>
      </c>
      <c r="G1309" s="12" t="s">
        <v>8219</v>
      </c>
      <c r="H1309" s="12">
        <v>56</v>
      </c>
      <c r="I1309" s="26"/>
    </row>
    <row r="1310" spans="1:9" x14ac:dyDescent="0.25">
      <c r="A1310" s="20" t="s">
        <v>3889</v>
      </c>
      <c r="B1310" s="19" t="s">
        <v>8221</v>
      </c>
      <c r="C1310" s="20">
        <v>0</v>
      </c>
      <c r="F1310" s="17" t="s">
        <v>2552</v>
      </c>
      <c r="G1310" s="12" t="s">
        <v>8219</v>
      </c>
      <c r="H1310" s="12">
        <v>18</v>
      </c>
      <c r="I1310" s="26"/>
    </row>
    <row r="1311" spans="1:9" x14ac:dyDescent="0.25">
      <c r="A1311" s="20" t="s">
        <v>3890</v>
      </c>
      <c r="B1311" s="19" t="s">
        <v>8221</v>
      </c>
      <c r="C1311" s="20">
        <v>84</v>
      </c>
      <c r="F1311" s="17" t="s">
        <v>2553</v>
      </c>
      <c r="G1311" s="12" t="s">
        <v>8219</v>
      </c>
      <c r="H1311" s="12">
        <v>60</v>
      </c>
      <c r="I1311" s="26"/>
    </row>
    <row r="1312" spans="1:9" x14ac:dyDescent="0.25">
      <c r="A1312" s="20" t="s">
        <v>3891</v>
      </c>
      <c r="B1312" s="19" t="s">
        <v>8221</v>
      </c>
      <c r="C1312" s="20">
        <v>11</v>
      </c>
      <c r="F1312" s="17" t="s">
        <v>2554</v>
      </c>
      <c r="G1312" s="12" t="s">
        <v>8219</v>
      </c>
      <c r="H1312" s="12">
        <v>67</v>
      </c>
      <c r="I1312" s="26"/>
    </row>
    <row r="1313" spans="1:9" x14ac:dyDescent="0.25">
      <c r="A1313" s="20" t="s">
        <v>3892</v>
      </c>
      <c r="B1313" s="19" t="s">
        <v>8221</v>
      </c>
      <c r="C1313" s="20">
        <v>1</v>
      </c>
      <c r="F1313" s="17" t="s">
        <v>2555</v>
      </c>
      <c r="G1313" s="12" t="s">
        <v>8219</v>
      </c>
      <c r="H1313" s="12">
        <v>35</v>
      </c>
      <c r="I1313" s="26"/>
    </row>
    <row r="1314" spans="1:9" x14ac:dyDescent="0.25">
      <c r="A1314" s="20" t="s">
        <v>3893</v>
      </c>
      <c r="B1314" s="19" t="s">
        <v>8221</v>
      </c>
      <c r="C1314" s="20">
        <v>4</v>
      </c>
      <c r="F1314" s="17" t="s">
        <v>2556</v>
      </c>
      <c r="G1314" s="12" t="s">
        <v>8219</v>
      </c>
      <c r="H1314" s="12">
        <v>34</v>
      </c>
      <c r="I1314" s="26"/>
    </row>
    <row r="1315" spans="1:9" x14ac:dyDescent="0.25">
      <c r="A1315" s="20" t="s">
        <v>3894</v>
      </c>
      <c r="B1315" s="19" t="s">
        <v>8221</v>
      </c>
      <c r="C1315" s="20">
        <v>10</v>
      </c>
      <c r="F1315" s="17" t="s">
        <v>2557</v>
      </c>
      <c r="G1315" s="12" t="s">
        <v>8219</v>
      </c>
      <c r="H1315" s="12">
        <v>36</v>
      </c>
      <c r="I1315" s="26"/>
    </row>
    <row r="1316" spans="1:9" x14ac:dyDescent="0.25">
      <c r="A1316" s="20" t="s">
        <v>3895</v>
      </c>
      <c r="B1316" s="19" t="s">
        <v>8221</v>
      </c>
      <c r="C1316" s="20">
        <v>16</v>
      </c>
      <c r="F1316" s="17" t="s">
        <v>2558</v>
      </c>
      <c r="G1316" s="12" t="s">
        <v>8219</v>
      </c>
      <c r="H1316" s="12">
        <v>18</v>
      </c>
      <c r="I1316" s="26"/>
    </row>
    <row r="1317" spans="1:9" x14ac:dyDescent="0.25">
      <c r="A1317" s="20" t="s">
        <v>3896</v>
      </c>
      <c r="B1317" s="19" t="s">
        <v>8221</v>
      </c>
      <c r="C1317" s="20">
        <v>2</v>
      </c>
      <c r="F1317" s="17" t="s">
        <v>2559</v>
      </c>
      <c r="G1317" s="12" t="s">
        <v>8219</v>
      </c>
      <c r="H1317" s="12">
        <v>25</v>
      </c>
      <c r="I1317" s="26"/>
    </row>
    <row r="1318" spans="1:9" x14ac:dyDescent="0.25">
      <c r="A1318" s="20" t="s">
        <v>3897</v>
      </c>
      <c r="B1318" s="19" t="s">
        <v>8221</v>
      </c>
      <c r="C1318" s="20">
        <v>5</v>
      </c>
      <c r="F1318" s="17" t="s">
        <v>2560</v>
      </c>
      <c r="G1318" s="12" t="s">
        <v>8219</v>
      </c>
      <c r="H1318" s="12">
        <v>21</v>
      </c>
      <c r="I1318" s="26"/>
    </row>
    <row r="1319" spans="1:9" x14ac:dyDescent="0.25">
      <c r="A1319" s="20" t="s">
        <v>3898</v>
      </c>
      <c r="B1319" s="19" t="s">
        <v>8221</v>
      </c>
      <c r="C1319" s="20">
        <v>1</v>
      </c>
      <c r="F1319" s="17" t="s">
        <v>2601</v>
      </c>
      <c r="G1319" s="12" t="s">
        <v>8219</v>
      </c>
      <c r="H1319" s="12">
        <v>151</v>
      </c>
      <c r="I1319" s="26"/>
    </row>
    <row r="1320" spans="1:9" x14ac:dyDescent="0.25">
      <c r="A1320" s="20" t="s">
        <v>3899</v>
      </c>
      <c r="B1320" s="19" t="s">
        <v>8221</v>
      </c>
      <c r="C1320" s="20">
        <v>31</v>
      </c>
      <c r="F1320" s="17" t="s">
        <v>2602</v>
      </c>
      <c r="G1320" s="12" t="s">
        <v>8219</v>
      </c>
      <c r="H1320" s="12">
        <v>489</v>
      </c>
      <c r="I1320" s="26"/>
    </row>
    <row r="1321" spans="1:9" x14ac:dyDescent="0.25">
      <c r="A1321" s="20" t="s">
        <v>3900</v>
      </c>
      <c r="B1321" s="19" t="s">
        <v>8221</v>
      </c>
      <c r="C1321" s="20">
        <v>0</v>
      </c>
      <c r="F1321" s="17" t="s">
        <v>2603</v>
      </c>
      <c r="G1321" s="12" t="s">
        <v>8219</v>
      </c>
      <c r="H1321" s="12">
        <v>50</v>
      </c>
      <c r="I1321" s="26"/>
    </row>
    <row r="1322" spans="1:9" x14ac:dyDescent="0.25">
      <c r="A1322" s="20" t="s">
        <v>3901</v>
      </c>
      <c r="B1322" s="19" t="s">
        <v>8221</v>
      </c>
      <c r="C1322" s="20">
        <v>2</v>
      </c>
      <c r="F1322" s="17" t="s">
        <v>2604</v>
      </c>
      <c r="G1322" s="12" t="s">
        <v>8219</v>
      </c>
      <c r="H1322" s="12">
        <v>321</v>
      </c>
      <c r="I1322" s="26"/>
    </row>
    <row r="1323" spans="1:9" x14ac:dyDescent="0.25">
      <c r="A1323" s="20" t="s">
        <v>3902</v>
      </c>
      <c r="B1323" s="19" t="s">
        <v>8221</v>
      </c>
      <c r="C1323" s="20">
        <v>7</v>
      </c>
      <c r="F1323" s="17" t="s">
        <v>2605</v>
      </c>
      <c r="G1323" s="12" t="s">
        <v>8219</v>
      </c>
      <c r="H1323" s="12">
        <v>1762</v>
      </c>
      <c r="I1323" s="26"/>
    </row>
    <row r="1324" spans="1:9" x14ac:dyDescent="0.25">
      <c r="A1324" s="20" t="s">
        <v>3903</v>
      </c>
      <c r="B1324" s="19" t="s">
        <v>8221</v>
      </c>
      <c r="C1324" s="20">
        <v>16</v>
      </c>
      <c r="F1324" s="17" t="s">
        <v>2606</v>
      </c>
      <c r="G1324" s="12" t="s">
        <v>8219</v>
      </c>
      <c r="H1324" s="12">
        <v>385</v>
      </c>
      <c r="I1324" s="26"/>
    </row>
    <row r="1325" spans="1:9" x14ac:dyDescent="0.25">
      <c r="A1325" s="20" t="s">
        <v>3904</v>
      </c>
      <c r="B1325" s="19" t="s">
        <v>8221</v>
      </c>
      <c r="C1325" s="20">
        <v>4</v>
      </c>
      <c r="F1325" s="17" t="s">
        <v>2607</v>
      </c>
      <c r="G1325" s="12" t="s">
        <v>8219</v>
      </c>
      <c r="H1325" s="12">
        <v>398</v>
      </c>
      <c r="I1325" s="26"/>
    </row>
    <row r="1326" spans="1:9" x14ac:dyDescent="0.25">
      <c r="A1326" s="20" t="s">
        <v>3905</v>
      </c>
      <c r="B1326" s="19" t="s">
        <v>8221</v>
      </c>
      <c r="C1326" s="20">
        <v>4</v>
      </c>
      <c r="F1326" s="17" t="s">
        <v>2608</v>
      </c>
      <c r="G1326" s="12" t="s">
        <v>8219</v>
      </c>
      <c r="H1326" s="12">
        <v>304</v>
      </c>
      <c r="I1326" s="26"/>
    </row>
    <row r="1327" spans="1:9" x14ac:dyDescent="0.25">
      <c r="A1327" s="20" t="s">
        <v>3906</v>
      </c>
      <c r="B1327" s="19" t="s">
        <v>8221</v>
      </c>
      <c r="C1327" s="20">
        <v>4</v>
      </c>
      <c r="F1327" s="17" t="s">
        <v>2609</v>
      </c>
      <c r="G1327" s="12" t="s">
        <v>8219</v>
      </c>
      <c r="H1327" s="12">
        <v>676</v>
      </c>
      <c r="I1327" s="26"/>
    </row>
    <row r="1328" spans="1:9" x14ac:dyDescent="0.25">
      <c r="A1328" s="20" t="s">
        <v>3907</v>
      </c>
      <c r="B1328" s="19" t="s">
        <v>8221</v>
      </c>
      <c r="C1328" s="20">
        <v>3</v>
      </c>
      <c r="F1328" s="17" t="s">
        <v>2610</v>
      </c>
      <c r="G1328" s="12" t="s">
        <v>8219</v>
      </c>
      <c r="H1328" s="12">
        <v>577</v>
      </c>
      <c r="I1328" s="26"/>
    </row>
    <row r="1329" spans="1:9" x14ac:dyDescent="0.25">
      <c r="A1329" s="20" t="s">
        <v>3908</v>
      </c>
      <c r="B1329" s="19" t="s">
        <v>8221</v>
      </c>
      <c r="C1329" s="20">
        <v>36</v>
      </c>
      <c r="F1329" s="17" t="s">
        <v>2611</v>
      </c>
      <c r="G1329" s="12" t="s">
        <v>8219</v>
      </c>
      <c r="H1329" s="12">
        <v>3663</v>
      </c>
      <c r="I1329" s="26"/>
    </row>
    <row r="1330" spans="1:9" x14ac:dyDescent="0.25">
      <c r="A1330" s="20" t="s">
        <v>3909</v>
      </c>
      <c r="B1330" s="19" t="s">
        <v>8221</v>
      </c>
      <c r="C1330" s="20">
        <v>1</v>
      </c>
      <c r="F1330" s="17" t="s">
        <v>2612</v>
      </c>
      <c r="G1330" s="12" t="s">
        <v>8219</v>
      </c>
      <c r="H1330" s="12">
        <v>294</v>
      </c>
      <c r="I1330" s="26"/>
    </row>
    <row r="1331" spans="1:9" x14ac:dyDescent="0.25">
      <c r="A1331" s="20" t="s">
        <v>3910</v>
      </c>
      <c r="B1331" s="19" t="s">
        <v>8221</v>
      </c>
      <c r="C1331" s="20">
        <v>7</v>
      </c>
      <c r="F1331" s="17" t="s">
        <v>2613</v>
      </c>
      <c r="G1331" s="12" t="s">
        <v>8219</v>
      </c>
      <c r="H1331" s="12">
        <v>28</v>
      </c>
      <c r="I1331" s="26"/>
    </row>
    <row r="1332" spans="1:9" x14ac:dyDescent="0.25">
      <c r="A1332" s="20" t="s">
        <v>3911</v>
      </c>
      <c r="B1332" s="19" t="s">
        <v>8221</v>
      </c>
      <c r="C1332" s="20">
        <v>27</v>
      </c>
      <c r="F1332" s="17" t="s">
        <v>2614</v>
      </c>
      <c r="G1332" s="12" t="s">
        <v>8219</v>
      </c>
      <c r="H1332" s="12">
        <v>100</v>
      </c>
      <c r="I1332" s="26"/>
    </row>
    <row r="1333" spans="1:9" x14ac:dyDescent="0.25">
      <c r="A1333" s="20" t="s">
        <v>3912</v>
      </c>
      <c r="B1333" s="19" t="s">
        <v>8221</v>
      </c>
      <c r="C1333" s="20">
        <v>1</v>
      </c>
      <c r="F1333" s="17" t="s">
        <v>2615</v>
      </c>
      <c r="G1333" s="12" t="s">
        <v>8219</v>
      </c>
      <c r="H1333" s="12">
        <v>72</v>
      </c>
      <c r="I1333" s="26"/>
    </row>
    <row r="1334" spans="1:9" x14ac:dyDescent="0.25">
      <c r="A1334" s="20" t="s">
        <v>3913</v>
      </c>
      <c r="B1334" s="19" t="s">
        <v>8221</v>
      </c>
      <c r="C1334" s="20">
        <v>0</v>
      </c>
      <c r="F1334" s="17" t="s">
        <v>2616</v>
      </c>
      <c r="G1334" s="12" t="s">
        <v>8219</v>
      </c>
      <c r="H1334" s="12">
        <v>238</v>
      </c>
      <c r="I1334" s="26"/>
    </row>
    <row r="1335" spans="1:9" x14ac:dyDescent="0.25">
      <c r="A1335" s="20" t="s">
        <v>3914</v>
      </c>
      <c r="B1335" s="19" t="s">
        <v>8221</v>
      </c>
      <c r="C1335" s="20">
        <v>1</v>
      </c>
      <c r="F1335" s="17" t="s">
        <v>2617</v>
      </c>
      <c r="G1335" s="12" t="s">
        <v>8219</v>
      </c>
      <c r="H1335" s="12">
        <v>159</v>
      </c>
      <c r="I1335" s="26"/>
    </row>
    <row r="1336" spans="1:9" x14ac:dyDescent="0.25">
      <c r="A1336" s="20" t="s">
        <v>3915</v>
      </c>
      <c r="B1336" s="19" t="s">
        <v>8221</v>
      </c>
      <c r="C1336" s="20">
        <v>3</v>
      </c>
      <c r="F1336" s="17" t="s">
        <v>2618</v>
      </c>
      <c r="G1336" s="12" t="s">
        <v>8219</v>
      </c>
      <c r="H1336" s="12">
        <v>77</v>
      </c>
      <c r="I1336" s="26"/>
    </row>
    <row r="1337" spans="1:9" x14ac:dyDescent="0.25">
      <c r="A1337" s="20" t="s">
        <v>3916</v>
      </c>
      <c r="B1337" s="19" t="s">
        <v>8221</v>
      </c>
      <c r="C1337" s="20">
        <v>3</v>
      </c>
      <c r="F1337" s="17" t="s">
        <v>2619</v>
      </c>
      <c r="G1337" s="12" t="s">
        <v>8219</v>
      </c>
      <c r="H1337" s="12">
        <v>53</v>
      </c>
      <c r="I1337" s="26"/>
    </row>
    <row r="1338" spans="1:9" x14ac:dyDescent="0.25">
      <c r="A1338" s="20" t="s">
        <v>3917</v>
      </c>
      <c r="B1338" s="19" t="s">
        <v>8221</v>
      </c>
      <c r="C1338" s="20">
        <v>3</v>
      </c>
      <c r="F1338" s="17" t="s">
        <v>2620</v>
      </c>
      <c r="G1338" s="12" t="s">
        <v>8219</v>
      </c>
      <c r="H1338" s="12">
        <v>1251</v>
      </c>
      <c r="I1338" s="26"/>
    </row>
    <row r="1339" spans="1:9" x14ac:dyDescent="0.25">
      <c r="A1339" s="20" t="s">
        <v>3918</v>
      </c>
      <c r="B1339" s="19" t="s">
        <v>8221</v>
      </c>
      <c r="C1339" s="20">
        <v>0</v>
      </c>
      <c r="F1339" s="17" t="s">
        <v>2621</v>
      </c>
      <c r="G1339" s="12" t="s">
        <v>8219</v>
      </c>
      <c r="H1339" s="12">
        <v>465</v>
      </c>
      <c r="I1339" s="26"/>
    </row>
    <row r="1340" spans="1:9" x14ac:dyDescent="0.25">
      <c r="A1340" s="20" t="s">
        <v>3919</v>
      </c>
      <c r="B1340" s="19" t="s">
        <v>8221</v>
      </c>
      <c r="C1340" s="20">
        <v>6</v>
      </c>
      <c r="F1340" s="17" t="s">
        <v>2622</v>
      </c>
      <c r="G1340" s="12" t="s">
        <v>8219</v>
      </c>
      <c r="H1340" s="12">
        <v>74</v>
      </c>
      <c r="I1340" s="26"/>
    </row>
    <row r="1341" spans="1:9" x14ac:dyDescent="0.25">
      <c r="A1341" s="20" t="s">
        <v>3920</v>
      </c>
      <c r="B1341" s="19" t="s">
        <v>8221</v>
      </c>
      <c r="C1341" s="20">
        <v>17</v>
      </c>
      <c r="F1341" s="17" t="s">
        <v>2623</v>
      </c>
      <c r="G1341" s="12" t="s">
        <v>8219</v>
      </c>
      <c r="H1341" s="12">
        <v>62</v>
      </c>
      <c r="I1341" s="26"/>
    </row>
    <row r="1342" spans="1:9" x14ac:dyDescent="0.25">
      <c r="A1342" s="20" t="s">
        <v>3921</v>
      </c>
      <c r="B1342" s="19" t="s">
        <v>8221</v>
      </c>
      <c r="C1342" s="20">
        <v>40</v>
      </c>
      <c r="F1342" s="17" t="s">
        <v>2624</v>
      </c>
      <c r="G1342" s="12" t="s">
        <v>8219</v>
      </c>
      <c r="H1342" s="12">
        <v>3468</v>
      </c>
      <c r="I1342" s="26"/>
    </row>
    <row r="1343" spans="1:9" x14ac:dyDescent="0.25">
      <c r="A1343" s="20" t="s">
        <v>3922</v>
      </c>
      <c r="B1343" s="19" t="s">
        <v>8221</v>
      </c>
      <c r="C1343" s="20">
        <v>3</v>
      </c>
      <c r="F1343" s="17" t="s">
        <v>2625</v>
      </c>
      <c r="G1343" s="12" t="s">
        <v>8219</v>
      </c>
      <c r="H1343" s="12">
        <v>52</v>
      </c>
      <c r="I1343" s="26"/>
    </row>
    <row r="1344" spans="1:9" x14ac:dyDescent="0.25">
      <c r="A1344" s="20" t="s">
        <v>3923</v>
      </c>
      <c r="B1344" s="19" t="s">
        <v>8221</v>
      </c>
      <c r="C1344" s="20">
        <v>1</v>
      </c>
      <c r="F1344" s="17" t="s">
        <v>2626</v>
      </c>
      <c r="G1344" s="12" t="s">
        <v>8219</v>
      </c>
      <c r="H1344" s="12">
        <v>50</v>
      </c>
      <c r="I1344" s="26"/>
    </row>
    <row r="1345" spans="1:9" x14ac:dyDescent="0.25">
      <c r="A1345" s="20" t="s">
        <v>3924</v>
      </c>
      <c r="B1345" s="19" t="s">
        <v>8221</v>
      </c>
      <c r="C1345" s="20">
        <v>2</v>
      </c>
      <c r="F1345" s="17" t="s">
        <v>2627</v>
      </c>
      <c r="G1345" s="12" t="s">
        <v>8219</v>
      </c>
      <c r="H1345" s="12">
        <v>45</v>
      </c>
      <c r="I1345" s="26"/>
    </row>
    <row r="1346" spans="1:9" x14ac:dyDescent="0.25">
      <c r="A1346" s="20" t="s">
        <v>3925</v>
      </c>
      <c r="B1346" s="19" t="s">
        <v>8221</v>
      </c>
      <c r="C1346" s="20">
        <v>7</v>
      </c>
      <c r="F1346" s="17" t="s">
        <v>2628</v>
      </c>
      <c r="G1346" s="12" t="s">
        <v>8219</v>
      </c>
      <c r="H1346" s="12">
        <v>21</v>
      </c>
      <c r="I1346" s="26"/>
    </row>
    <row r="1347" spans="1:9" x14ac:dyDescent="0.25">
      <c r="A1347" s="20" t="s">
        <v>3926</v>
      </c>
      <c r="B1347" s="19" t="s">
        <v>8221</v>
      </c>
      <c r="C1347" s="20">
        <v>14</v>
      </c>
      <c r="F1347" s="17" t="s">
        <v>2629</v>
      </c>
      <c r="G1347" s="12" t="s">
        <v>8219</v>
      </c>
      <c r="H1347" s="12">
        <v>100</v>
      </c>
      <c r="I1347" s="26"/>
    </row>
    <row r="1348" spans="1:9" x14ac:dyDescent="0.25">
      <c r="A1348" s="20" t="s">
        <v>3927</v>
      </c>
      <c r="B1348" s="19" t="s">
        <v>8221</v>
      </c>
      <c r="C1348" s="20">
        <v>0</v>
      </c>
      <c r="F1348" s="17" t="s">
        <v>2630</v>
      </c>
      <c r="G1348" s="12" t="s">
        <v>8219</v>
      </c>
      <c r="H1348" s="12">
        <v>81</v>
      </c>
      <c r="I1348" s="26"/>
    </row>
    <row r="1349" spans="1:9" x14ac:dyDescent="0.25">
      <c r="A1349" s="20" t="s">
        <v>3928</v>
      </c>
      <c r="B1349" s="19" t="s">
        <v>8221</v>
      </c>
      <c r="C1349" s="20">
        <v>0</v>
      </c>
      <c r="F1349" s="17" t="s">
        <v>2631</v>
      </c>
      <c r="G1349" s="12" t="s">
        <v>8219</v>
      </c>
      <c r="H1349" s="12">
        <v>286</v>
      </c>
      <c r="I1349" s="26"/>
    </row>
    <row r="1350" spans="1:9" x14ac:dyDescent="0.25">
      <c r="A1350" s="20" t="s">
        <v>3929</v>
      </c>
      <c r="B1350" s="19" t="s">
        <v>8221</v>
      </c>
      <c r="C1350" s="20">
        <v>1</v>
      </c>
      <c r="F1350" s="17" t="s">
        <v>2632</v>
      </c>
      <c r="G1350" s="12" t="s">
        <v>8219</v>
      </c>
      <c r="H1350" s="12">
        <v>42</v>
      </c>
      <c r="I1350" s="26"/>
    </row>
    <row r="1351" spans="1:9" x14ac:dyDescent="0.25">
      <c r="A1351" s="20" t="s">
        <v>3930</v>
      </c>
      <c r="B1351" s="19" t="s">
        <v>8221</v>
      </c>
      <c r="C1351" s="20">
        <v>12</v>
      </c>
      <c r="F1351" s="17" t="s">
        <v>2633</v>
      </c>
      <c r="G1351" s="12" t="s">
        <v>8219</v>
      </c>
      <c r="H1351" s="12">
        <v>199</v>
      </c>
      <c r="I1351" s="26"/>
    </row>
    <row r="1352" spans="1:9" x14ac:dyDescent="0.25">
      <c r="A1352" s="20" t="s">
        <v>3931</v>
      </c>
      <c r="B1352" s="19" t="s">
        <v>8221</v>
      </c>
      <c r="C1352" s="20">
        <v>12</v>
      </c>
      <c r="F1352" s="17" t="s">
        <v>2634</v>
      </c>
      <c r="G1352" s="12" t="s">
        <v>8219</v>
      </c>
      <c r="H1352" s="12">
        <v>25</v>
      </c>
      <c r="I1352" s="26"/>
    </row>
    <row r="1353" spans="1:9" x14ac:dyDescent="0.25">
      <c r="A1353" s="20" t="s">
        <v>3932</v>
      </c>
      <c r="B1353" s="19" t="s">
        <v>8221</v>
      </c>
      <c r="C1353" s="20">
        <v>23</v>
      </c>
      <c r="F1353" s="17" t="s">
        <v>2635</v>
      </c>
      <c r="G1353" s="12" t="s">
        <v>8219</v>
      </c>
      <c r="H1353" s="12">
        <v>84</v>
      </c>
      <c r="I1353" s="26"/>
    </row>
    <row r="1354" spans="1:9" x14ac:dyDescent="0.25">
      <c r="A1354" s="20" t="s">
        <v>3933</v>
      </c>
      <c r="B1354" s="19" t="s">
        <v>8221</v>
      </c>
      <c r="C1354" s="20">
        <v>0</v>
      </c>
      <c r="F1354" s="17" t="s">
        <v>2636</v>
      </c>
      <c r="G1354" s="12" t="s">
        <v>8219</v>
      </c>
      <c r="H1354" s="12">
        <v>50</v>
      </c>
      <c r="I1354" s="26"/>
    </row>
    <row r="1355" spans="1:9" x14ac:dyDescent="0.25">
      <c r="A1355" s="20" t="s">
        <v>3934</v>
      </c>
      <c r="B1355" s="19" t="s">
        <v>8221</v>
      </c>
      <c r="C1355" s="20">
        <v>10</v>
      </c>
      <c r="F1355" s="17" t="s">
        <v>2637</v>
      </c>
      <c r="G1355" s="12" t="s">
        <v>8219</v>
      </c>
      <c r="H1355" s="12">
        <v>26</v>
      </c>
      <c r="I1355" s="26"/>
    </row>
    <row r="1356" spans="1:9" x14ac:dyDescent="0.25">
      <c r="A1356" s="20" t="s">
        <v>3935</v>
      </c>
      <c r="B1356" s="19" t="s">
        <v>8221</v>
      </c>
      <c r="C1356" s="20">
        <v>5</v>
      </c>
      <c r="F1356" s="17" t="s">
        <v>2638</v>
      </c>
      <c r="G1356" s="12" t="s">
        <v>8219</v>
      </c>
      <c r="H1356" s="12">
        <v>14</v>
      </c>
      <c r="I1356" s="26"/>
    </row>
    <row r="1357" spans="1:9" x14ac:dyDescent="0.25">
      <c r="A1357" s="20" t="s">
        <v>3936</v>
      </c>
      <c r="B1357" s="19" t="s">
        <v>8221</v>
      </c>
      <c r="C1357" s="20">
        <v>1</v>
      </c>
      <c r="F1357" s="17" t="s">
        <v>2639</v>
      </c>
      <c r="G1357" s="12" t="s">
        <v>8219</v>
      </c>
      <c r="H1357" s="12">
        <v>49</v>
      </c>
      <c r="I1357" s="26"/>
    </row>
    <row r="1358" spans="1:9" x14ac:dyDescent="0.25">
      <c r="A1358" s="20" t="s">
        <v>3937</v>
      </c>
      <c r="B1358" s="19" t="s">
        <v>8221</v>
      </c>
      <c r="C1358" s="20">
        <v>2</v>
      </c>
      <c r="F1358" s="17" t="s">
        <v>2640</v>
      </c>
      <c r="G1358" s="12" t="s">
        <v>8219</v>
      </c>
      <c r="H1358" s="12">
        <v>69</v>
      </c>
      <c r="I1358" s="26"/>
    </row>
    <row r="1359" spans="1:9" x14ac:dyDescent="0.25">
      <c r="A1359" s="20" t="s">
        <v>3938</v>
      </c>
      <c r="B1359" s="19" t="s">
        <v>8221</v>
      </c>
      <c r="C1359" s="20">
        <v>2</v>
      </c>
      <c r="F1359" s="17" t="s">
        <v>2661</v>
      </c>
      <c r="G1359" s="12" t="s">
        <v>8219</v>
      </c>
      <c r="H1359" s="12">
        <v>60</v>
      </c>
      <c r="I1359" s="26"/>
    </row>
    <row r="1360" spans="1:9" x14ac:dyDescent="0.25">
      <c r="A1360" s="20" t="s">
        <v>3939</v>
      </c>
      <c r="B1360" s="19" t="s">
        <v>8221</v>
      </c>
      <c r="C1360" s="20">
        <v>0</v>
      </c>
      <c r="F1360" s="17" t="s">
        <v>2662</v>
      </c>
      <c r="G1360" s="12" t="s">
        <v>8219</v>
      </c>
      <c r="H1360" s="12">
        <v>80</v>
      </c>
      <c r="I1360" s="26"/>
    </row>
    <row r="1361" spans="1:9" x14ac:dyDescent="0.25">
      <c r="A1361" s="20" t="s">
        <v>3940</v>
      </c>
      <c r="B1361" s="19" t="s">
        <v>8221</v>
      </c>
      <c r="C1361" s="20">
        <v>13</v>
      </c>
      <c r="F1361" s="17" t="s">
        <v>2663</v>
      </c>
      <c r="G1361" s="12" t="s">
        <v>8219</v>
      </c>
      <c r="H1361" s="12">
        <v>56</v>
      </c>
      <c r="I1361" s="26"/>
    </row>
    <row r="1362" spans="1:9" x14ac:dyDescent="0.25">
      <c r="A1362" s="20" t="s">
        <v>3941</v>
      </c>
      <c r="B1362" s="19" t="s">
        <v>8221</v>
      </c>
      <c r="C1362" s="20">
        <v>0</v>
      </c>
      <c r="F1362" s="17" t="s">
        <v>2664</v>
      </c>
      <c r="G1362" s="12" t="s">
        <v>8219</v>
      </c>
      <c r="H1362" s="12">
        <v>104</v>
      </c>
      <c r="I1362" s="26"/>
    </row>
    <row r="1363" spans="1:9" x14ac:dyDescent="0.25">
      <c r="A1363" s="20" t="s">
        <v>3942</v>
      </c>
      <c r="B1363" s="19" t="s">
        <v>8221</v>
      </c>
      <c r="C1363" s="20">
        <v>1</v>
      </c>
      <c r="F1363" s="17" t="s">
        <v>2665</v>
      </c>
      <c r="G1363" s="12" t="s">
        <v>8219</v>
      </c>
      <c r="H1363" s="12">
        <v>46</v>
      </c>
      <c r="I1363" s="26"/>
    </row>
    <row r="1364" spans="1:9" x14ac:dyDescent="0.25">
      <c r="A1364" s="20" t="s">
        <v>3943</v>
      </c>
      <c r="B1364" s="19" t="s">
        <v>8221</v>
      </c>
      <c r="C1364" s="20">
        <v>5</v>
      </c>
      <c r="F1364" s="17" t="s">
        <v>2666</v>
      </c>
      <c r="G1364" s="12" t="s">
        <v>8219</v>
      </c>
      <c r="H1364" s="12">
        <v>206</v>
      </c>
      <c r="I1364" s="26"/>
    </row>
    <row r="1365" spans="1:9" x14ac:dyDescent="0.25">
      <c r="A1365" s="20" t="s">
        <v>3944</v>
      </c>
      <c r="B1365" s="19" t="s">
        <v>8221</v>
      </c>
      <c r="C1365" s="20">
        <v>2</v>
      </c>
      <c r="F1365" s="17" t="s">
        <v>2667</v>
      </c>
      <c r="G1365" s="12" t="s">
        <v>8219</v>
      </c>
      <c r="H1365" s="12">
        <v>18</v>
      </c>
      <c r="I1365" s="26"/>
    </row>
    <row r="1366" spans="1:9" x14ac:dyDescent="0.25">
      <c r="A1366" s="20" t="s">
        <v>3945</v>
      </c>
      <c r="B1366" s="19" t="s">
        <v>8221</v>
      </c>
      <c r="C1366" s="20">
        <v>0</v>
      </c>
      <c r="F1366" s="17" t="s">
        <v>2668</v>
      </c>
      <c r="G1366" s="12" t="s">
        <v>8219</v>
      </c>
      <c r="H1366" s="12">
        <v>28</v>
      </c>
      <c r="I1366" s="26"/>
    </row>
    <row r="1367" spans="1:9" x14ac:dyDescent="0.25">
      <c r="A1367" s="20" t="s">
        <v>3946</v>
      </c>
      <c r="B1367" s="19" t="s">
        <v>8221</v>
      </c>
      <c r="C1367" s="20">
        <v>32</v>
      </c>
      <c r="F1367" s="17" t="s">
        <v>2669</v>
      </c>
      <c r="G1367" s="12" t="s">
        <v>8219</v>
      </c>
      <c r="H1367" s="12">
        <v>11</v>
      </c>
      <c r="I1367" s="26"/>
    </row>
    <row r="1368" spans="1:9" x14ac:dyDescent="0.25">
      <c r="A1368" s="20" t="s">
        <v>3947</v>
      </c>
      <c r="B1368" s="19" t="s">
        <v>8221</v>
      </c>
      <c r="C1368" s="20">
        <v>1</v>
      </c>
      <c r="F1368" s="17" t="s">
        <v>2706</v>
      </c>
      <c r="G1368" s="12" t="s">
        <v>8219</v>
      </c>
      <c r="H1368" s="12">
        <v>263</v>
      </c>
      <c r="I1368" s="26"/>
    </row>
    <row r="1369" spans="1:9" x14ac:dyDescent="0.25">
      <c r="A1369" s="20" t="s">
        <v>3948</v>
      </c>
      <c r="B1369" s="19" t="s">
        <v>8221</v>
      </c>
      <c r="C1369" s="20">
        <v>1</v>
      </c>
      <c r="F1369" s="17" t="s">
        <v>2707</v>
      </c>
      <c r="G1369" s="12" t="s">
        <v>8219</v>
      </c>
      <c r="H1369" s="12">
        <v>394</v>
      </c>
      <c r="I1369" s="26"/>
    </row>
    <row r="1370" spans="1:9" x14ac:dyDescent="0.25">
      <c r="A1370" s="20" t="s">
        <v>3949</v>
      </c>
      <c r="B1370" s="19" t="s">
        <v>8221</v>
      </c>
      <c r="C1370" s="20">
        <v>1</v>
      </c>
      <c r="F1370" s="17" t="s">
        <v>2708</v>
      </c>
      <c r="G1370" s="12" t="s">
        <v>8219</v>
      </c>
      <c r="H1370" s="12">
        <v>1049</v>
      </c>
      <c r="I1370" s="26"/>
    </row>
    <row r="1371" spans="1:9" x14ac:dyDescent="0.25">
      <c r="A1371" s="20" t="s">
        <v>3950</v>
      </c>
      <c r="B1371" s="19" t="s">
        <v>8221</v>
      </c>
      <c r="C1371" s="20">
        <v>0</v>
      </c>
      <c r="F1371" s="17" t="s">
        <v>2709</v>
      </c>
      <c r="G1371" s="12" t="s">
        <v>8219</v>
      </c>
      <c r="H1371" s="12">
        <v>308</v>
      </c>
      <c r="I1371" s="26"/>
    </row>
    <row r="1372" spans="1:9" x14ac:dyDescent="0.25">
      <c r="A1372" s="20" t="s">
        <v>3951</v>
      </c>
      <c r="B1372" s="19" t="s">
        <v>8221</v>
      </c>
      <c r="C1372" s="20">
        <v>0</v>
      </c>
      <c r="F1372" s="17" t="s">
        <v>2710</v>
      </c>
      <c r="G1372" s="12" t="s">
        <v>8219</v>
      </c>
      <c r="H1372" s="12">
        <v>1088</v>
      </c>
      <c r="I1372" s="26"/>
    </row>
    <row r="1373" spans="1:9" x14ac:dyDescent="0.25">
      <c r="A1373" s="20" t="s">
        <v>3952</v>
      </c>
      <c r="B1373" s="19" t="s">
        <v>8221</v>
      </c>
      <c r="C1373" s="20">
        <v>8</v>
      </c>
      <c r="F1373" s="17" t="s">
        <v>2711</v>
      </c>
      <c r="G1373" s="12" t="s">
        <v>8219</v>
      </c>
      <c r="H1373" s="12">
        <v>73</v>
      </c>
      <c r="I1373" s="26"/>
    </row>
    <row r="1374" spans="1:9" x14ac:dyDescent="0.25">
      <c r="A1374" s="20" t="s">
        <v>3953</v>
      </c>
      <c r="B1374" s="19" t="s">
        <v>8221</v>
      </c>
      <c r="C1374" s="20">
        <v>0</v>
      </c>
      <c r="F1374" s="17" t="s">
        <v>2712</v>
      </c>
      <c r="G1374" s="12" t="s">
        <v>8219</v>
      </c>
      <c r="H1374" s="12">
        <v>143</v>
      </c>
      <c r="I1374" s="26"/>
    </row>
    <row r="1375" spans="1:9" x14ac:dyDescent="0.25">
      <c r="A1375" s="20" t="s">
        <v>3954</v>
      </c>
      <c r="B1375" s="19" t="s">
        <v>8221</v>
      </c>
      <c r="C1375" s="20">
        <v>1</v>
      </c>
      <c r="F1375" s="17" t="s">
        <v>2713</v>
      </c>
      <c r="G1375" s="12" t="s">
        <v>8219</v>
      </c>
      <c r="H1375" s="12">
        <v>1420</v>
      </c>
      <c r="I1375" s="26"/>
    </row>
    <row r="1376" spans="1:9" x14ac:dyDescent="0.25">
      <c r="A1376" s="20" t="s">
        <v>3955</v>
      </c>
      <c r="B1376" s="19" t="s">
        <v>8221</v>
      </c>
      <c r="C1376" s="20">
        <v>16</v>
      </c>
      <c r="F1376" s="17" t="s">
        <v>2714</v>
      </c>
      <c r="G1376" s="12" t="s">
        <v>8219</v>
      </c>
      <c r="H1376" s="12">
        <v>305</v>
      </c>
      <c r="I1376" s="26"/>
    </row>
    <row r="1377" spans="1:9" x14ac:dyDescent="0.25">
      <c r="A1377" s="20" t="s">
        <v>3956</v>
      </c>
      <c r="B1377" s="19" t="s">
        <v>8221</v>
      </c>
      <c r="C1377" s="20">
        <v>12</v>
      </c>
      <c r="F1377" s="17" t="s">
        <v>2715</v>
      </c>
      <c r="G1377" s="12" t="s">
        <v>8219</v>
      </c>
      <c r="H1377" s="12">
        <v>551</v>
      </c>
      <c r="I1377" s="26"/>
    </row>
    <row r="1378" spans="1:9" x14ac:dyDescent="0.25">
      <c r="A1378" s="20" t="s">
        <v>3957</v>
      </c>
      <c r="B1378" s="19" t="s">
        <v>8221</v>
      </c>
      <c r="C1378" s="20">
        <v>4</v>
      </c>
      <c r="F1378" s="17" t="s">
        <v>2716</v>
      </c>
      <c r="G1378" s="12" t="s">
        <v>8219</v>
      </c>
      <c r="H1378" s="12">
        <v>187</v>
      </c>
      <c r="I1378" s="26"/>
    </row>
    <row r="1379" spans="1:9" x14ac:dyDescent="0.25">
      <c r="A1379" s="20" t="s">
        <v>3958</v>
      </c>
      <c r="B1379" s="19" t="s">
        <v>8221</v>
      </c>
      <c r="C1379" s="20">
        <v>2</v>
      </c>
      <c r="F1379" s="17" t="s">
        <v>2717</v>
      </c>
      <c r="G1379" s="12" t="s">
        <v>8219</v>
      </c>
      <c r="H1379" s="12">
        <v>325</v>
      </c>
      <c r="I1379" s="26"/>
    </row>
    <row r="1380" spans="1:9" x14ac:dyDescent="0.25">
      <c r="A1380" s="20" t="s">
        <v>3959</v>
      </c>
      <c r="B1380" s="19" t="s">
        <v>8221</v>
      </c>
      <c r="C1380" s="20">
        <v>3</v>
      </c>
      <c r="F1380" s="17" t="s">
        <v>2718</v>
      </c>
      <c r="G1380" s="12" t="s">
        <v>8219</v>
      </c>
      <c r="H1380" s="12">
        <v>148</v>
      </c>
      <c r="I1380" s="26"/>
    </row>
    <row r="1381" spans="1:9" x14ac:dyDescent="0.25">
      <c r="A1381" s="20" t="s">
        <v>3960</v>
      </c>
      <c r="B1381" s="19" t="s">
        <v>8221</v>
      </c>
      <c r="C1381" s="20">
        <v>0</v>
      </c>
      <c r="F1381" s="17" t="s">
        <v>2719</v>
      </c>
      <c r="G1381" s="12" t="s">
        <v>8219</v>
      </c>
      <c r="H1381" s="12">
        <v>69</v>
      </c>
      <c r="I1381" s="26"/>
    </row>
    <row r="1382" spans="1:9" x14ac:dyDescent="0.25">
      <c r="A1382" s="20" t="s">
        <v>3961</v>
      </c>
      <c r="B1382" s="19" t="s">
        <v>8221</v>
      </c>
      <c r="C1382" s="20">
        <v>3</v>
      </c>
      <c r="F1382" s="17" t="s">
        <v>2720</v>
      </c>
      <c r="G1382" s="12" t="s">
        <v>8219</v>
      </c>
      <c r="H1382" s="12">
        <v>173</v>
      </c>
      <c r="I1382" s="26"/>
    </row>
    <row r="1383" spans="1:9" x14ac:dyDescent="0.25">
      <c r="A1383" s="20" t="s">
        <v>3962</v>
      </c>
      <c r="B1383" s="19" t="s">
        <v>8221</v>
      </c>
      <c r="C1383" s="20">
        <v>4</v>
      </c>
      <c r="F1383" s="17" t="s">
        <v>2721</v>
      </c>
      <c r="G1383" s="12" t="s">
        <v>8219</v>
      </c>
      <c r="H1383" s="12">
        <v>269</v>
      </c>
      <c r="I1383" s="26"/>
    </row>
    <row r="1384" spans="1:9" x14ac:dyDescent="0.25">
      <c r="A1384" s="20" t="s">
        <v>3963</v>
      </c>
      <c r="B1384" s="19" t="s">
        <v>8221</v>
      </c>
      <c r="C1384" s="20">
        <v>2</v>
      </c>
      <c r="F1384" s="17" t="s">
        <v>2722</v>
      </c>
      <c r="G1384" s="12" t="s">
        <v>8219</v>
      </c>
      <c r="H1384" s="12">
        <v>185</v>
      </c>
      <c r="I1384" s="26"/>
    </row>
    <row r="1385" spans="1:9" x14ac:dyDescent="0.25">
      <c r="A1385" s="20" t="s">
        <v>3964</v>
      </c>
      <c r="B1385" s="19" t="s">
        <v>8221</v>
      </c>
      <c r="C1385" s="20">
        <v>10</v>
      </c>
      <c r="F1385" s="17" t="s">
        <v>2723</v>
      </c>
      <c r="G1385" s="12" t="s">
        <v>8219</v>
      </c>
      <c r="H1385" s="12">
        <v>176</v>
      </c>
      <c r="I1385" s="26"/>
    </row>
    <row r="1386" spans="1:9" x14ac:dyDescent="0.25">
      <c r="A1386" s="20" t="s">
        <v>3965</v>
      </c>
      <c r="B1386" s="19" t="s">
        <v>8221</v>
      </c>
      <c r="C1386" s="20">
        <v>11</v>
      </c>
      <c r="F1386" s="17" t="s">
        <v>2724</v>
      </c>
      <c r="G1386" s="12" t="s">
        <v>8219</v>
      </c>
      <c r="H1386" s="12">
        <v>1019</v>
      </c>
      <c r="I1386" s="26"/>
    </row>
    <row r="1387" spans="1:9" x14ac:dyDescent="0.25">
      <c r="A1387" s="20" t="s">
        <v>3966</v>
      </c>
      <c r="B1387" s="19" t="s">
        <v>8221</v>
      </c>
      <c r="C1387" s="20">
        <v>6</v>
      </c>
      <c r="F1387" s="17" t="s">
        <v>2725</v>
      </c>
      <c r="G1387" s="12" t="s">
        <v>8219</v>
      </c>
      <c r="H1387" s="12">
        <v>113</v>
      </c>
      <c r="I1387" s="26"/>
    </row>
    <row r="1388" spans="1:9" x14ac:dyDescent="0.25">
      <c r="A1388" s="20" t="s">
        <v>3967</v>
      </c>
      <c r="B1388" s="19" t="s">
        <v>8221</v>
      </c>
      <c r="C1388" s="20">
        <v>2</v>
      </c>
      <c r="F1388" s="17" t="s">
        <v>2726</v>
      </c>
      <c r="G1388" s="12" t="s">
        <v>8219</v>
      </c>
      <c r="H1388" s="12">
        <v>404</v>
      </c>
      <c r="I1388" s="26"/>
    </row>
    <row r="1389" spans="1:9" x14ac:dyDescent="0.25">
      <c r="A1389" s="20" t="s">
        <v>3968</v>
      </c>
      <c r="B1389" s="19" t="s">
        <v>8221</v>
      </c>
      <c r="C1389" s="20">
        <v>6</v>
      </c>
      <c r="F1389" s="17" t="s">
        <v>2727</v>
      </c>
      <c r="G1389" s="12" t="s">
        <v>8219</v>
      </c>
      <c r="H1389" s="12">
        <v>707</v>
      </c>
      <c r="I1389" s="26"/>
    </row>
    <row r="1390" spans="1:9" x14ac:dyDescent="0.25">
      <c r="A1390" s="20" t="s">
        <v>3969</v>
      </c>
      <c r="B1390" s="19" t="s">
        <v>8221</v>
      </c>
      <c r="C1390" s="20">
        <v>8</v>
      </c>
      <c r="F1390" s="17" t="s">
        <v>2728</v>
      </c>
      <c r="G1390" s="12" t="s">
        <v>8219</v>
      </c>
      <c r="H1390" s="12">
        <v>392</v>
      </c>
      <c r="I1390" s="26"/>
    </row>
    <row r="1391" spans="1:9" x14ac:dyDescent="0.25">
      <c r="A1391" s="20" t="s">
        <v>3970</v>
      </c>
      <c r="B1391" s="19" t="s">
        <v>8221</v>
      </c>
      <c r="C1391" s="20">
        <v>37</v>
      </c>
      <c r="F1391" s="17" t="s">
        <v>2729</v>
      </c>
      <c r="G1391" s="12" t="s">
        <v>8219</v>
      </c>
      <c r="H1391" s="12">
        <v>23</v>
      </c>
      <c r="I1391" s="26"/>
    </row>
    <row r="1392" spans="1:9" x14ac:dyDescent="0.25">
      <c r="A1392" s="20" t="s">
        <v>3971</v>
      </c>
      <c r="B1392" s="19" t="s">
        <v>8221</v>
      </c>
      <c r="C1392" s="20">
        <v>11</v>
      </c>
      <c r="F1392" s="17" t="s">
        <v>2730</v>
      </c>
      <c r="G1392" s="12" t="s">
        <v>8219</v>
      </c>
      <c r="H1392" s="12">
        <v>682</v>
      </c>
      <c r="I1392" s="26"/>
    </row>
    <row r="1393" spans="1:9" x14ac:dyDescent="0.25">
      <c r="A1393" s="20" t="s">
        <v>3972</v>
      </c>
      <c r="B1393" s="19" t="s">
        <v>8221</v>
      </c>
      <c r="C1393" s="20">
        <v>0</v>
      </c>
      <c r="F1393" s="17" t="s">
        <v>2731</v>
      </c>
      <c r="G1393" s="12" t="s">
        <v>8219</v>
      </c>
      <c r="H1393" s="12">
        <v>37</v>
      </c>
      <c r="I1393" s="26"/>
    </row>
    <row r="1394" spans="1:9" x14ac:dyDescent="0.25">
      <c r="A1394" s="20" t="s">
        <v>3973</v>
      </c>
      <c r="B1394" s="19" t="s">
        <v>8221</v>
      </c>
      <c r="C1394" s="20">
        <v>10</v>
      </c>
      <c r="F1394" s="17" t="s">
        <v>2732</v>
      </c>
      <c r="G1394" s="12" t="s">
        <v>8219</v>
      </c>
      <c r="H1394" s="12">
        <v>146</v>
      </c>
      <c r="I1394" s="26"/>
    </row>
    <row r="1395" spans="1:9" x14ac:dyDescent="0.25">
      <c r="A1395" s="20" t="s">
        <v>3974</v>
      </c>
      <c r="B1395" s="19" t="s">
        <v>8221</v>
      </c>
      <c r="C1395" s="20">
        <v>6</v>
      </c>
      <c r="F1395" s="17" t="s">
        <v>2733</v>
      </c>
      <c r="G1395" s="12" t="s">
        <v>8219</v>
      </c>
      <c r="H1395" s="12">
        <v>119</v>
      </c>
      <c r="I1395" s="26"/>
    </row>
    <row r="1396" spans="1:9" x14ac:dyDescent="0.25">
      <c r="A1396" s="20" t="s">
        <v>3975</v>
      </c>
      <c r="B1396" s="19" t="s">
        <v>8221</v>
      </c>
      <c r="C1396" s="20">
        <v>8</v>
      </c>
      <c r="F1396" s="17" t="s">
        <v>2734</v>
      </c>
      <c r="G1396" s="12" t="s">
        <v>8219</v>
      </c>
      <c r="H1396" s="12">
        <v>163</v>
      </c>
      <c r="I1396" s="26"/>
    </row>
    <row r="1397" spans="1:9" x14ac:dyDescent="0.25">
      <c r="A1397" s="20" t="s">
        <v>3976</v>
      </c>
      <c r="B1397" s="19" t="s">
        <v>8221</v>
      </c>
      <c r="C1397" s="20">
        <v>6</v>
      </c>
      <c r="F1397" s="17" t="s">
        <v>2735</v>
      </c>
      <c r="G1397" s="12" t="s">
        <v>8219</v>
      </c>
      <c r="H1397" s="12">
        <v>339</v>
      </c>
      <c r="I1397" s="26"/>
    </row>
    <row r="1398" spans="1:9" x14ac:dyDescent="0.25">
      <c r="A1398" s="20" t="s">
        <v>3977</v>
      </c>
      <c r="B1398" s="19" t="s">
        <v>8221</v>
      </c>
      <c r="C1398" s="20">
        <v>7</v>
      </c>
      <c r="F1398" s="17" t="s">
        <v>2736</v>
      </c>
      <c r="G1398" s="12" t="s">
        <v>8219</v>
      </c>
      <c r="H1398" s="12">
        <v>58</v>
      </c>
      <c r="I1398" s="26"/>
    </row>
    <row r="1399" spans="1:9" x14ac:dyDescent="0.25">
      <c r="A1399" s="20" t="s">
        <v>3358</v>
      </c>
      <c r="B1399" s="19" t="s">
        <v>8221</v>
      </c>
      <c r="C1399" s="20">
        <v>7</v>
      </c>
      <c r="F1399" s="17" t="s">
        <v>2737</v>
      </c>
      <c r="G1399" s="12" t="s">
        <v>8219</v>
      </c>
      <c r="H1399" s="12">
        <v>456</v>
      </c>
      <c r="I1399" s="26"/>
    </row>
    <row r="1400" spans="1:9" x14ac:dyDescent="0.25">
      <c r="A1400" s="20" t="s">
        <v>3978</v>
      </c>
      <c r="B1400" s="19" t="s">
        <v>8221</v>
      </c>
      <c r="C1400" s="20">
        <v>5</v>
      </c>
      <c r="F1400" s="17" t="s">
        <v>2738</v>
      </c>
      <c r="G1400" s="12" t="s">
        <v>8219</v>
      </c>
      <c r="H1400" s="12">
        <v>15</v>
      </c>
      <c r="I1400" s="26"/>
    </row>
    <row r="1401" spans="1:9" x14ac:dyDescent="0.25">
      <c r="A1401" s="20" t="s">
        <v>3979</v>
      </c>
      <c r="B1401" s="19" t="s">
        <v>8221</v>
      </c>
      <c r="C1401" s="20">
        <v>46</v>
      </c>
      <c r="F1401" s="17" t="s">
        <v>2739</v>
      </c>
      <c r="G1401" s="12" t="s">
        <v>8219</v>
      </c>
      <c r="H1401" s="12">
        <v>191</v>
      </c>
      <c r="I1401" s="26"/>
    </row>
    <row r="1402" spans="1:9" x14ac:dyDescent="0.25">
      <c r="A1402" s="20" t="s">
        <v>3980</v>
      </c>
      <c r="B1402" s="19" t="s">
        <v>8221</v>
      </c>
      <c r="C1402" s="20">
        <v>10</v>
      </c>
      <c r="F1402" s="17" t="s">
        <v>2740</v>
      </c>
      <c r="G1402" s="12" t="s">
        <v>8219</v>
      </c>
      <c r="H1402" s="12">
        <v>17</v>
      </c>
      <c r="I1402" s="26"/>
    </row>
    <row r="1403" spans="1:9" x14ac:dyDescent="0.25">
      <c r="A1403" s="20" t="s">
        <v>3981</v>
      </c>
      <c r="B1403" s="19" t="s">
        <v>8221</v>
      </c>
      <c r="C1403" s="20">
        <v>19</v>
      </c>
      <c r="F1403" s="17" t="s">
        <v>2781</v>
      </c>
      <c r="G1403" s="12" t="s">
        <v>8219</v>
      </c>
      <c r="H1403" s="12">
        <v>28</v>
      </c>
      <c r="I1403" s="26"/>
    </row>
    <row r="1404" spans="1:9" x14ac:dyDescent="0.25">
      <c r="A1404" s="20" t="s">
        <v>3982</v>
      </c>
      <c r="B1404" s="19" t="s">
        <v>8221</v>
      </c>
      <c r="C1404" s="20">
        <v>13</v>
      </c>
      <c r="F1404" s="17" t="s">
        <v>2782</v>
      </c>
      <c r="G1404" s="12" t="s">
        <v>8219</v>
      </c>
      <c r="H1404" s="12">
        <v>18</v>
      </c>
      <c r="I1404" s="26"/>
    </row>
    <row r="1405" spans="1:9" x14ac:dyDescent="0.25">
      <c r="A1405" s="20" t="s">
        <v>3983</v>
      </c>
      <c r="B1405" s="19" t="s">
        <v>8221</v>
      </c>
      <c r="C1405" s="20">
        <v>13</v>
      </c>
      <c r="F1405" s="17" t="s">
        <v>2783</v>
      </c>
      <c r="G1405" s="12" t="s">
        <v>8219</v>
      </c>
      <c r="H1405" s="12">
        <v>61</v>
      </c>
      <c r="I1405" s="26"/>
    </row>
    <row r="1406" spans="1:9" x14ac:dyDescent="0.25">
      <c r="A1406" s="20" t="s">
        <v>3984</v>
      </c>
      <c r="B1406" s="19" t="s">
        <v>8221</v>
      </c>
      <c r="C1406" s="20">
        <v>4</v>
      </c>
      <c r="F1406" s="17" t="s">
        <v>2784</v>
      </c>
      <c r="G1406" s="12" t="s">
        <v>8219</v>
      </c>
      <c r="H1406" s="12">
        <v>108</v>
      </c>
      <c r="I1406" s="26"/>
    </row>
    <row r="1407" spans="1:9" x14ac:dyDescent="0.25">
      <c r="A1407" s="20" t="s">
        <v>3985</v>
      </c>
      <c r="B1407" s="19" t="s">
        <v>8221</v>
      </c>
      <c r="C1407" s="20">
        <v>0</v>
      </c>
      <c r="F1407" s="17" t="s">
        <v>2785</v>
      </c>
      <c r="G1407" s="12" t="s">
        <v>8219</v>
      </c>
      <c r="H1407" s="12">
        <v>142</v>
      </c>
      <c r="I1407" s="26"/>
    </row>
    <row r="1408" spans="1:9" x14ac:dyDescent="0.25">
      <c r="A1408" s="20" t="s">
        <v>3986</v>
      </c>
      <c r="B1408" s="19" t="s">
        <v>8221</v>
      </c>
      <c r="C1408" s="20">
        <v>3</v>
      </c>
      <c r="F1408" s="17" t="s">
        <v>2786</v>
      </c>
      <c r="G1408" s="12" t="s">
        <v>8219</v>
      </c>
      <c r="H1408" s="12">
        <v>74</v>
      </c>
      <c r="I1408" s="26"/>
    </row>
    <row r="1409" spans="1:9" x14ac:dyDescent="0.25">
      <c r="A1409" s="20" t="s">
        <v>3987</v>
      </c>
      <c r="B1409" s="19" t="s">
        <v>8221</v>
      </c>
      <c r="C1409" s="20">
        <v>1</v>
      </c>
      <c r="F1409" s="17" t="s">
        <v>2787</v>
      </c>
      <c r="G1409" s="12" t="s">
        <v>8219</v>
      </c>
      <c r="H1409" s="12">
        <v>38</v>
      </c>
      <c r="I1409" s="26"/>
    </row>
    <row r="1410" spans="1:9" x14ac:dyDescent="0.25">
      <c r="A1410" s="20" t="s">
        <v>3988</v>
      </c>
      <c r="B1410" s="19" t="s">
        <v>8221</v>
      </c>
      <c r="C1410" s="20">
        <v>9</v>
      </c>
      <c r="F1410" s="17" t="s">
        <v>2788</v>
      </c>
      <c r="G1410" s="12" t="s">
        <v>8219</v>
      </c>
      <c r="H1410" s="12">
        <v>20</v>
      </c>
      <c r="I1410" s="26"/>
    </row>
    <row r="1411" spans="1:9" x14ac:dyDescent="0.25">
      <c r="A1411" s="20" t="s">
        <v>3989</v>
      </c>
      <c r="B1411" s="19" t="s">
        <v>8221</v>
      </c>
      <c r="C1411" s="20">
        <v>1</v>
      </c>
      <c r="F1411" s="17" t="s">
        <v>2789</v>
      </c>
      <c r="G1411" s="12" t="s">
        <v>8219</v>
      </c>
      <c r="H1411" s="12">
        <v>24</v>
      </c>
      <c r="I1411" s="26"/>
    </row>
    <row r="1412" spans="1:9" x14ac:dyDescent="0.25">
      <c r="A1412" s="20" t="s">
        <v>3990</v>
      </c>
      <c r="B1412" s="19" t="s">
        <v>8221</v>
      </c>
      <c r="C1412" s="20">
        <v>1</v>
      </c>
      <c r="F1412" s="17" t="s">
        <v>2790</v>
      </c>
      <c r="G1412" s="12" t="s">
        <v>8219</v>
      </c>
      <c r="H1412" s="12">
        <v>66</v>
      </c>
      <c r="I1412" s="26"/>
    </row>
    <row r="1413" spans="1:9" x14ac:dyDescent="0.25">
      <c r="A1413" s="20" t="s">
        <v>3991</v>
      </c>
      <c r="B1413" s="19" t="s">
        <v>8221</v>
      </c>
      <c r="C1413" s="20">
        <v>4</v>
      </c>
      <c r="F1413" s="17" t="s">
        <v>2791</v>
      </c>
      <c r="G1413" s="12" t="s">
        <v>8219</v>
      </c>
      <c r="H1413" s="12">
        <v>28</v>
      </c>
      <c r="I1413" s="26"/>
    </row>
    <row r="1414" spans="1:9" x14ac:dyDescent="0.25">
      <c r="A1414" s="20" t="s">
        <v>3992</v>
      </c>
      <c r="B1414" s="19" t="s">
        <v>8221</v>
      </c>
      <c r="C1414" s="20">
        <v>17</v>
      </c>
      <c r="F1414" s="17" t="s">
        <v>2792</v>
      </c>
      <c r="G1414" s="12" t="s">
        <v>8219</v>
      </c>
      <c r="H1414" s="12">
        <v>24</v>
      </c>
      <c r="I1414" s="26"/>
    </row>
    <row r="1415" spans="1:9" x14ac:dyDescent="0.25">
      <c r="A1415" s="20" t="s">
        <v>3993</v>
      </c>
      <c r="B1415" s="19" t="s">
        <v>8221</v>
      </c>
      <c r="C1415" s="20">
        <v>0</v>
      </c>
      <c r="F1415" s="17" t="s">
        <v>2793</v>
      </c>
      <c r="G1415" s="12" t="s">
        <v>8219</v>
      </c>
      <c r="H1415" s="12">
        <v>73</v>
      </c>
      <c r="I1415" s="26"/>
    </row>
    <row r="1416" spans="1:9" x14ac:dyDescent="0.25">
      <c r="A1416" s="20" t="s">
        <v>3994</v>
      </c>
      <c r="B1416" s="19" t="s">
        <v>8221</v>
      </c>
      <c r="C1416" s="20">
        <v>12</v>
      </c>
      <c r="F1416" s="17" t="s">
        <v>2794</v>
      </c>
      <c r="G1416" s="12" t="s">
        <v>8219</v>
      </c>
      <c r="H1416" s="12">
        <v>3</v>
      </c>
      <c r="I1416" s="26"/>
    </row>
    <row r="1417" spans="1:9" x14ac:dyDescent="0.25">
      <c r="A1417" s="20" t="s">
        <v>3995</v>
      </c>
      <c r="B1417" s="19" t="s">
        <v>8221</v>
      </c>
      <c r="C1417" s="20">
        <v>14</v>
      </c>
      <c r="F1417" s="17" t="s">
        <v>2795</v>
      </c>
      <c r="G1417" s="12" t="s">
        <v>8219</v>
      </c>
      <c r="H1417" s="12">
        <v>20</v>
      </c>
      <c r="I1417" s="26"/>
    </row>
    <row r="1418" spans="1:9" x14ac:dyDescent="0.25">
      <c r="A1418" s="20" t="s">
        <v>3996</v>
      </c>
      <c r="B1418" s="19" t="s">
        <v>8221</v>
      </c>
      <c r="C1418" s="20">
        <v>1</v>
      </c>
      <c r="F1418" s="17" t="s">
        <v>2796</v>
      </c>
      <c r="G1418" s="12" t="s">
        <v>8219</v>
      </c>
      <c r="H1418" s="12">
        <v>21</v>
      </c>
      <c r="I1418" s="26"/>
    </row>
    <row r="1419" spans="1:9" x14ac:dyDescent="0.25">
      <c r="A1419" s="20" t="s">
        <v>3997</v>
      </c>
      <c r="B1419" s="19" t="s">
        <v>8221</v>
      </c>
      <c r="C1419" s="20">
        <v>14</v>
      </c>
      <c r="F1419" s="17" t="s">
        <v>2797</v>
      </c>
      <c r="G1419" s="12" t="s">
        <v>8219</v>
      </c>
      <c r="H1419" s="12">
        <v>94</v>
      </c>
      <c r="I1419" s="26"/>
    </row>
    <row r="1420" spans="1:9" x14ac:dyDescent="0.25">
      <c r="A1420" s="20" t="s">
        <v>3998</v>
      </c>
      <c r="B1420" s="19" t="s">
        <v>8221</v>
      </c>
      <c r="C1420" s="20">
        <v>4</v>
      </c>
      <c r="F1420" s="17" t="s">
        <v>2798</v>
      </c>
      <c r="G1420" s="12" t="s">
        <v>8219</v>
      </c>
      <c r="H1420" s="12">
        <v>139</v>
      </c>
      <c r="I1420" s="26"/>
    </row>
    <row r="1421" spans="1:9" x14ac:dyDescent="0.25">
      <c r="A1421" s="20" t="s">
        <v>3999</v>
      </c>
      <c r="B1421" s="19" t="s">
        <v>8221</v>
      </c>
      <c r="C1421" s="20">
        <v>2</v>
      </c>
      <c r="F1421" s="17" t="s">
        <v>2799</v>
      </c>
      <c r="G1421" s="12" t="s">
        <v>8219</v>
      </c>
      <c r="H1421" s="12">
        <v>130</v>
      </c>
      <c r="I1421" s="26"/>
    </row>
    <row r="1422" spans="1:9" x14ac:dyDescent="0.25">
      <c r="A1422" s="20" t="s">
        <v>4000</v>
      </c>
      <c r="B1422" s="19" t="s">
        <v>8221</v>
      </c>
      <c r="C1422" s="20">
        <v>1</v>
      </c>
      <c r="F1422" s="17" t="s">
        <v>2800</v>
      </c>
      <c r="G1422" s="12" t="s">
        <v>8219</v>
      </c>
      <c r="H1422" s="12">
        <v>31</v>
      </c>
      <c r="I1422" s="26"/>
    </row>
    <row r="1423" spans="1:9" x14ac:dyDescent="0.25">
      <c r="A1423" s="20" t="s">
        <v>4001</v>
      </c>
      <c r="B1423" s="19" t="s">
        <v>8221</v>
      </c>
      <c r="C1423" s="20">
        <v>2</v>
      </c>
      <c r="F1423" s="17" t="s">
        <v>2801</v>
      </c>
      <c r="G1423" s="12" t="s">
        <v>8219</v>
      </c>
      <c r="H1423" s="12">
        <v>13</v>
      </c>
      <c r="I1423" s="26"/>
    </row>
    <row r="1424" spans="1:9" x14ac:dyDescent="0.25">
      <c r="A1424" s="20" t="s">
        <v>4002</v>
      </c>
      <c r="B1424" s="19" t="s">
        <v>8221</v>
      </c>
      <c r="C1424" s="20">
        <v>1</v>
      </c>
      <c r="F1424" s="17" t="s">
        <v>2802</v>
      </c>
      <c r="G1424" s="12" t="s">
        <v>8219</v>
      </c>
      <c r="H1424" s="12">
        <v>90</v>
      </c>
      <c r="I1424" s="26"/>
    </row>
    <row r="1425" spans="1:9" x14ac:dyDescent="0.25">
      <c r="A1425" s="20" t="s">
        <v>4003</v>
      </c>
      <c r="B1425" s="19" t="s">
        <v>8221</v>
      </c>
      <c r="C1425" s="20">
        <v>1</v>
      </c>
      <c r="F1425" s="17" t="s">
        <v>2803</v>
      </c>
      <c r="G1425" s="12" t="s">
        <v>8219</v>
      </c>
      <c r="H1425" s="12">
        <v>141</v>
      </c>
      <c r="I1425" s="26"/>
    </row>
    <row r="1426" spans="1:9" x14ac:dyDescent="0.25">
      <c r="A1426" s="20" t="s">
        <v>4004</v>
      </c>
      <c r="B1426" s="19" t="s">
        <v>8221</v>
      </c>
      <c r="C1426" s="20">
        <v>4</v>
      </c>
      <c r="F1426" s="17" t="s">
        <v>2804</v>
      </c>
      <c r="G1426" s="12" t="s">
        <v>8219</v>
      </c>
      <c r="H1426" s="12">
        <v>23</v>
      </c>
      <c r="I1426" s="26"/>
    </row>
    <row r="1427" spans="1:9" x14ac:dyDescent="0.25">
      <c r="A1427" s="20" t="s">
        <v>4005</v>
      </c>
      <c r="B1427" s="19" t="s">
        <v>8221</v>
      </c>
      <c r="C1427" s="20">
        <v>3</v>
      </c>
      <c r="F1427" s="17" t="s">
        <v>2805</v>
      </c>
      <c r="G1427" s="12" t="s">
        <v>8219</v>
      </c>
      <c r="H1427" s="12">
        <v>18</v>
      </c>
      <c r="I1427" s="26"/>
    </row>
    <row r="1428" spans="1:9" x14ac:dyDescent="0.25">
      <c r="A1428" s="20" t="s">
        <v>4006</v>
      </c>
      <c r="B1428" s="19" t="s">
        <v>8221</v>
      </c>
      <c r="C1428" s="20">
        <v>38</v>
      </c>
      <c r="F1428" s="17" t="s">
        <v>2806</v>
      </c>
      <c r="G1428" s="12" t="s">
        <v>8219</v>
      </c>
      <c r="H1428" s="12">
        <v>76</v>
      </c>
      <c r="I1428" s="26"/>
    </row>
    <row r="1429" spans="1:9" x14ac:dyDescent="0.25">
      <c r="A1429" s="20" t="s">
        <v>4007</v>
      </c>
      <c r="B1429" s="19" t="s">
        <v>8221</v>
      </c>
      <c r="C1429" s="20">
        <v>4</v>
      </c>
      <c r="F1429" s="17" t="s">
        <v>2807</v>
      </c>
      <c r="G1429" s="12" t="s">
        <v>8219</v>
      </c>
      <c r="H1429" s="12">
        <v>93</v>
      </c>
      <c r="I1429" s="26"/>
    </row>
    <row r="1430" spans="1:9" x14ac:dyDescent="0.25">
      <c r="A1430" s="20" t="s">
        <v>4008</v>
      </c>
      <c r="B1430" s="19" t="s">
        <v>8221</v>
      </c>
      <c r="C1430" s="20">
        <v>0</v>
      </c>
      <c r="F1430" s="17" t="s">
        <v>2808</v>
      </c>
      <c r="G1430" s="12" t="s">
        <v>8219</v>
      </c>
      <c r="H1430" s="12">
        <v>69</v>
      </c>
      <c r="I1430" s="26"/>
    </row>
    <row r="1431" spans="1:9" x14ac:dyDescent="0.25">
      <c r="A1431" s="20" t="s">
        <v>4009</v>
      </c>
      <c r="B1431" s="19" t="s">
        <v>8221</v>
      </c>
      <c r="C1431" s="20">
        <v>2</v>
      </c>
      <c r="F1431" s="17" t="s">
        <v>2809</v>
      </c>
      <c r="G1431" s="12" t="s">
        <v>8219</v>
      </c>
      <c r="H1431" s="12">
        <v>21</v>
      </c>
      <c r="I1431" s="26"/>
    </row>
    <row r="1432" spans="1:9" x14ac:dyDescent="0.25">
      <c r="A1432" s="20" t="s">
        <v>4010</v>
      </c>
      <c r="B1432" s="19" t="s">
        <v>8221</v>
      </c>
      <c r="C1432" s="20">
        <v>0</v>
      </c>
      <c r="F1432" s="17" t="s">
        <v>2810</v>
      </c>
      <c r="G1432" s="12" t="s">
        <v>8219</v>
      </c>
      <c r="H1432" s="12">
        <v>57</v>
      </c>
      <c r="I1432" s="26"/>
    </row>
    <row r="1433" spans="1:9" x14ac:dyDescent="0.25">
      <c r="A1433" s="20" t="s">
        <v>4011</v>
      </c>
      <c r="B1433" s="19" t="s">
        <v>8221</v>
      </c>
      <c r="C1433" s="20">
        <v>1</v>
      </c>
      <c r="F1433" s="17" t="s">
        <v>2811</v>
      </c>
      <c r="G1433" s="12" t="s">
        <v>8219</v>
      </c>
      <c r="H1433" s="12">
        <v>108</v>
      </c>
      <c r="I1433" s="26"/>
    </row>
    <row r="1434" spans="1:9" x14ac:dyDescent="0.25">
      <c r="A1434" s="20" t="s">
        <v>4012</v>
      </c>
      <c r="B1434" s="19" t="s">
        <v>8221</v>
      </c>
      <c r="C1434" s="20">
        <v>7</v>
      </c>
      <c r="F1434" s="17" t="s">
        <v>2812</v>
      </c>
      <c r="G1434" s="12" t="s">
        <v>8219</v>
      </c>
      <c r="H1434" s="12">
        <v>83</v>
      </c>
      <c r="I1434" s="26"/>
    </row>
    <row r="1435" spans="1:9" x14ac:dyDescent="0.25">
      <c r="A1435" s="20" t="s">
        <v>4013</v>
      </c>
      <c r="B1435" s="19" t="s">
        <v>8221</v>
      </c>
      <c r="C1435" s="20">
        <v>2</v>
      </c>
      <c r="F1435" s="17" t="s">
        <v>2813</v>
      </c>
      <c r="G1435" s="12" t="s">
        <v>8219</v>
      </c>
      <c r="H1435" s="12">
        <v>96</v>
      </c>
      <c r="I1435" s="26"/>
    </row>
    <row r="1436" spans="1:9" x14ac:dyDescent="0.25">
      <c r="A1436" s="20" t="s">
        <v>4014</v>
      </c>
      <c r="B1436" s="19" t="s">
        <v>8221</v>
      </c>
      <c r="C1436" s="20">
        <v>4</v>
      </c>
      <c r="F1436" s="17" t="s">
        <v>2814</v>
      </c>
      <c r="G1436" s="12" t="s">
        <v>8219</v>
      </c>
      <c r="H1436" s="12">
        <v>64</v>
      </c>
      <c r="I1436" s="26"/>
    </row>
    <row r="1437" spans="1:9" x14ac:dyDescent="0.25">
      <c r="A1437" s="20" t="s">
        <v>4015</v>
      </c>
      <c r="B1437" s="19" t="s">
        <v>8221</v>
      </c>
      <c r="C1437" s="20">
        <v>4</v>
      </c>
      <c r="F1437" s="17" t="s">
        <v>2815</v>
      </c>
      <c r="G1437" s="12" t="s">
        <v>8219</v>
      </c>
      <c r="H1437" s="12">
        <v>14</v>
      </c>
      <c r="I1437" s="26"/>
    </row>
    <row r="1438" spans="1:9" x14ac:dyDescent="0.25">
      <c r="A1438" s="20" t="s">
        <v>4016</v>
      </c>
      <c r="B1438" s="19" t="s">
        <v>8221</v>
      </c>
      <c r="C1438" s="20">
        <v>3</v>
      </c>
      <c r="F1438" s="17" t="s">
        <v>2816</v>
      </c>
      <c r="G1438" s="12" t="s">
        <v>8219</v>
      </c>
      <c r="H1438" s="12">
        <v>169</v>
      </c>
      <c r="I1438" s="26"/>
    </row>
    <row r="1439" spans="1:9" x14ac:dyDescent="0.25">
      <c r="A1439" s="20" t="s">
        <v>4017</v>
      </c>
      <c r="B1439" s="19" t="s">
        <v>8221</v>
      </c>
      <c r="C1439" s="20">
        <v>2</v>
      </c>
      <c r="F1439" s="17" t="s">
        <v>2817</v>
      </c>
      <c r="G1439" s="12" t="s">
        <v>8219</v>
      </c>
      <c r="H1439" s="12">
        <v>33</v>
      </c>
      <c r="I1439" s="26"/>
    </row>
    <row r="1440" spans="1:9" x14ac:dyDescent="0.25">
      <c r="A1440" s="20" t="s">
        <v>4018</v>
      </c>
      <c r="B1440" s="19" t="s">
        <v>8221</v>
      </c>
      <c r="C1440" s="20">
        <v>197</v>
      </c>
      <c r="F1440" s="17" t="s">
        <v>2818</v>
      </c>
      <c r="G1440" s="12" t="s">
        <v>8219</v>
      </c>
      <c r="H1440" s="12">
        <v>102</v>
      </c>
      <c r="I1440" s="26"/>
    </row>
    <row r="1441" spans="1:9" x14ac:dyDescent="0.25">
      <c r="A1441" s="20" t="s">
        <v>4019</v>
      </c>
      <c r="B1441" s="19" t="s">
        <v>8221</v>
      </c>
      <c r="C1441" s="20">
        <v>0</v>
      </c>
      <c r="F1441" s="17" t="s">
        <v>2819</v>
      </c>
      <c r="G1441" s="12" t="s">
        <v>8219</v>
      </c>
      <c r="H1441" s="12">
        <v>104</v>
      </c>
      <c r="I1441" s="26"/>
    </row>
    <row r="1442" spans="1:9" x14ac:dyDescent="0.25">
      <c r="A1442" s="20" t="s">
        <v>4020</v>
      </c>
      <c r="B1442" s="19" t="s">
        <v>8221</v>
      </c>
      <c r="C1442" s="20">
        <v>1</v>
      </c>
      <c r="F1442" s="17" t="s">
        <v>2820</v>
      </c>
      <c r="G1442" s="12" t="s">
        <v>8219</v>
      </c>
      <c r="H1442" s="12">
        <v>20</v>
      </c>
      <c r="I1442" s="26"/>
    </row>
    <row r="1443" spans="1:9" x14ac:dyDescent="0.25">
      <c r="A1443" s="20" t="s">
        <v>4021</v>
      </c>
      <c r="B1443" s="19" t="s">
        <v>8221</v>
      </c>
      <c r="C1443" s="20">
        <v>4</v>
      </c>
      <c r="F1443" s="17" t="s">
        <v>2821</v>
      </c>
      <c r="G1443" s="12" t="s">
        <v>8219</v>
      </c>
      <c r="H1443" s="12">
        <v>35</v>
      </c>
      <c r="I1443" s="26"/>
    </row>
    <row r="1444" spans="1:9" x14ac:dyDescent="0.25">
      <c r="A1444" s="20" t="s">
        <v>4022</v>
      </c>
      <c r="B1444" s="19" t="s">
        <v>8221</v>
      </c>
      <c r="C1444" s="20">
        <v>0</v>
      </c>
      <c r="F1444" s="17" t="s">
        <v>2822</v>
      </c>
      <c r="G1444" s="12" t="s">
        <v>8219</v>
      </c>
      <c r="H1444" s="12">
        <v>94</v>
      </c>
      <c r="I1444" s="26"/>
    </row>
    <row r="1445" spans="1:9" x14ac:dyDescent="0.25">
      <c r="A1445" s="20" t="s">
        <v>4023</v>
      </c>
      <c r="B1445" s="19" t="s">
        <v>8221</v>
      </c>
      <c r="C1445" s="20">
        <v>7</v>
      </c>
      <c r="F1445" s="17" t="s">
        <v>2823</v>
      </c>
      <c r="G1445" s="12" t="s">
        <v>8219</v>
      </c>
      <c r="H1445" s="12">
        <v>14</v>
      </c>
      <c r="I1445" s="26"/>
    </row>
    <row r="1446" spans="1:9" x14ac:dyDescent="0.25">
      <c r="A1446" s="20" t="s">
        <v>4024</v>
      </c>
      <c r="B1446" s="19" t="s">
        <v>8221</v>
      </c>
      <c r="C1446" s="20">
        <v>11</v>
      </c>
      <c r="F1446" s="17" t="s">
        <v>2824</v>
      </c>
      <c r="G1446" s="12" t="s">
        <v>8219</v>
      </c>
      <c r="H1446" s="12">
        <v>15</v>
      </c>
      <c r="I1446" s="26"/>
    </row>
    <row r="1447" spans="1:9" x14ac:dyDescent="0.25">
      <c r="A1447" s="20" t="s">
        <v>4025</v>
      </c>
      <c r="B1447" s="19" t="s">
        <v>8221</v>
      </c>
      <c r="C1447" s="20">
        <v>0</v>
      </c>
      <c r="F1447" s="17" t="s">
        <v>2825</v>
      </c>
      <c r="G1447" s="12" t="s">
        <v>8219</v>
      </c>
      <c r="H1447" s="12">
        <v>51</v>
      </c>
      <c r="I1447" s="26"/>
    </row>
    <row r="1448" spans="1:9" x14ac:dyDescent="0.25">
      <c r="A1448" s="20" t="s">
        <v>4026</v>
      </c>
      <c r="B1448" s="19" t="s">
        <v>8221</v>
      </c>
      <c r="C1448" s="20">
        <v>6</v>
      </c>
      <c r="F1448" s="17" t="s">
        <v>2826</v>
      </c>
      <c r="G1448" s="12" t="s">
        <v>8219</v>
      </c>
      <c r="H1448" s="12">
        <v>19</v>
      </c>
      <c r="I1448" s="26"/>
    </row>
    <row r="1449" spans="1:9" x14ac:dyDescent="0.25">
      <c r="A1449" s="20" t="s">
        <v>4027</v>
      </c>
      <c r="B1449" s="19" t="s">
        <v>8221</v>
      </c>
      <c r="C1449" s="20">
        <v>0</v>
      </c>
      <c r="F1449" s="17" t="s">
        <v>2827</v>
      </c>
      <c r="G1449" s="12" t="s">
        <v>8219</v>
      </c>
      <c r="H1449" s="12">
        <v>23</v>
      </c>
      <c r="I1449" s="26"/>
    </row>
    <row r="1450" spans="1:9" x14ac:dyDescent="0.25">
      <c r="A1450" s="20" t="s">
        <v>4028</v>
      </c>
      <c r="B1450" s="19" t="s">
        <v>8221</v>
      </c>
      <c r="C1450" s="20">
        <v>7</v>
      </c>
      <c r="F1450" s="17" t="s">
        <v>2828</v>
      </c>
      <c r="G1450" s="12" t="s">
        <v>8219</v>
      </c>
      <c r="H1450" s="12">
        <v>97</v>
      </c>
      <c r="I1450" s="26"/>
    </row>
    <row r="1451" spans="1:9" x14ac:dyDescent="0.25">
      <c r="A1451" s="20" t="s">
        <v>4029</v>
      </c>
      <c r="B1451" s="19" t="s">
        <v>8221</v>
      </c>
      <c r="C1451" s="20">
        <v>94</v>
      </c>
      <c r="F1451" s="17" t="s">
        <v>2829</v>
      </c>
      <c r="G1451" s="12" t="s">
        <v>8219</v>
      </c>
      <c r="H1451" s="12">
        <v>76</v>
      </c>
      <c r="I1451" s="26"/>
    </row>
    <row r="1452" spans="1:9" x14ac:dyDescent="0.25">
      <c r="A1452" s="20" t="s">
        <v>4030</v>
      </c>
      <c r="B1452" s="19" t="s">
        <v>8221</v>
      </c>
      <c r="C1452" s="20">
        <v>2</v>
      </c>
      <c r="F1452" s="17" t="s">
        <v>2830</v>
      </c>
      <c r="G1452" s="12" t="s">
        <v>8219</v>
      </c>
      <c r="H1452" s="12">
        <v>11</v>
      </c>
      <c r="I1452" s="26"/>
    </row>
    <row r="1453" spans="1:9" x14ac:dyDescent="0.25">
      <c r="A1453" s="20" t="s">
        <v>4031</v>
      </c>
      <c r="B1453" s="19" t="s">
        <v>8221</v>
      </c>
      <c r="C1453" s="20">
        <v>25</v>
      </c>
      <c r="F1453" s="17" t="s">
        <v>2831</v>
      </c>
      <c r="G1453" s="12" t="s">
        <v>8219</v>
      </c>
      <c r="H1453" s="12">
        <v>52</v>
      </c>
      <c r="I1453" s="26"/>
    </row>
    <row r="1454" spans="1:9" x14ac:dyDescent="0.25">
      <c r="A1454" s="20" t="s">
        <v>4032</v>
      </c>
      <c r="B1454" s="19" t="s">
        <v>8221</v>
      </c>
      <c r="C1454" s="20">
        <v>17</v>
      </c>
      <c r="F1454" s="17" t="s">
        <v>2832</v>
      </c>
      <c r="G1454" s="12" t="s">
        <v>8219</v>
      </c>
      <c r="H1454" s="12">
        <v>95</v>
      </c>
      <c r="I1454" s="26"/>
    </row>
    <row r="1455" spans="1:9" x14ac:dyDescent="0.25">
      <c r="A1455" s="20" t="s">
        <v>4033</v>
      </c>
      <c r="B1455" s="19" t="s">
        <v>8221</v>
      </c>
      <c r="C1455" s="20">
        <v>2</v>
      </c>
      <c r="F1455" s="17" t="s">
        <v>2833</v>
      </c>
      <c r="G1455" s="12" t="s">
        <v>8219</v>
      </c>
      <c r="H1455" s="12">
        <v>35</v>
      </c>
      <c r="I1455" s="26"/>
    </row>
    <row r="1456" spans="1:9" x14ac:dyDescent="0.25">
      <c r="A1456" s="20" t="s">
        <v>4034</v>
      </c>
      <c r="B1456" s="19" t="s">
        <v>8221</v>
      </c>
      <c r="C1456" s="20">
        <v>4</v>
      </c>
      <c r="F1456" s="17" t="s">
        <v>2834</v>
      </c>
      <c r="G1456" s="12" t="s">
        <v>8219</v>
      </c>
      <c r="H1456" s="12">
        <v>21</v>
      </c>
      <c r="I1456" s="26"/>
    </row>
    <row r="1457" spans="1:9" x14ac:dyDescent="0.25">
      <c r="A1457" s="20" t="s">
        <v>4035</v>
      </c>
      <c r="B1457" s="19" t="s">
        <v>8221</v>
      </c>
      <c r="C1457" s="20">
        <v>5</v>
      </c>
      <c r="F1457" s="17" t="s">
        <v>2835</v>
      </c>
      <c r="G1457" s="12" t="s">
        <v>8219</v>
      </c>
      <c r="H1457" s="12">
        <v>93</v>
      </c>
      <c r="I1457" s="26"/>
    </row>
    <row r="1458" spans="1:9" x14ac:dyDescent="0.25">
      <c r="A1458" s="20" t="s">
        <v>4036</v>
      </c>
      <c r="B1458" s="19" t="s">
        <v>8221</v>
      </c>
      <c r="C1458" s="20">
        <v>2</v>
      </c>
      <c r="F1458" s="17" t="s">
        <v>2836</v>
      </c>
      <c r="G1458" s="12" t="s">
        <v>8219</v>
      </c>
      <c r="H1458" s="12">
        <v>11</v>
      </c>
      <c r="I1458" s="26"/>
    </row>
    <row r="1459" spans="1:9" x14ac:dyDescent="0.25">
      <c r="A1459" s="20" t="s">
        <v>4037</v>
      </c>
      <c r="B1459" s="19" t="s">
        <v>8221</v>
      </c>
      <c r="C1459" s="20">
        <v>2</v>
      </c>
      <c r="F1459" s="17" t="s">
        <v>2837</v>
      </c>
      <c r="G1459" s="12" t="s">
        <v>8219</v>
      </c>
      <c r="H1459" s="12">
        <v>21</v>
      </c>
      <c r="I1459" s="26"/>
    </row>
    <row r="1460" spans="1:9" x14ac:dyDescent="0.25">
      <c r="A1460" s="20" t="s">
        <v>4038</v>
      </c>
      <c r="B1460" s="19" t="s">
        <v>8221</v>
      </c>
      <c r="C1460" s="20">
        <v>3</v>
      </c>
      <c r="F1460" s="17" t="s">
        <v>2838</v>
      </c>
      <c r="G1460" s="12" t="s">
        <v>8219</v>
      </c>
      <c r="H1460" s="12">
        <v>54</v>
      </c>
      <c r="I1460" s="26"/>
    </row>
    <row r="1461" spans="1:9" x14ac:dyDescent="0.25">
      <c r="A1461" s="20" t="s">
        <v>4039</v>
      </c>
      <c r="B1461" s="19" t="s">
        <v>8221</v>
      </c>
      <c r="C1461" s="20">
        <v>0</v>
      </c>
      <c r="F1461" s="17" t="s">
        <v>2839</v>
      </c>
      <c r="G1461" s="12" t="s">
        <v>8219</v>
      </c>
      <c r="H1461" s="12">
        <v>31</v>
      </c>
      <c r="I1461" s="26"/>
    </row>
    <row r="1462" spans="1:9" x14ac:dyDescent="0.25">
      <c r="A1462" s="20" t="s">
        <v>4040</v>
      </c>
      <c r="B1462" s="19" t="s">
        <v>8221</v>
      </c>
      <c r="C1462" s="20">
        <v>4</v>
      </c>
      <c r="F1462" s="17" t="s">
        <v>2840</v>
      </c>
      <c r="G1462" s="12" t="s">
        <v>8219</v>
      </c>
      <c r="H1462" s="12">
        <v>132</v>
      </c>
      <c r="I1462" s="26"/>
    </row>
    <row r="1463" spans="1:9" x14ac:dyDescent="0.25">
      <c r="A1463" s="20" t="s">
        <v>4041</v>
      </c>
      <c r="B1463" s="19" t="s">
        <v>8221</v>
      </c>
      <c r="C1463" s="20">
        <v>1</v>
      </c>
      <c r="F1463" s="17" t="s">
        <v>2921</v>
      </c>
      <c r="G1463" s="12" t="s">
        <v>8219</v>
      </c>
      <c r="H1463" s="12">
        <v>3</v>
      </c>
      <c r="I1463" s="26"/>
    </row>
    <row r="1464" spans="1:9" x14ac:dyDescent="0.25">
      <c r="A1464" s="20" t="s">
        <v>4042</v>
      </c>
      <c r="B1464" s="19" t="s">
        <v>8221</v>
      </c>
      <c r="C1464" s="20">
        <v>12</v>
      </c>
      <c r="F1464" s="17" t="s">
        <v>2922</v>
      </c>
      <c r="G1464" s="12" t="s">
        <v>8219</v>
      </c>
      <c r="H1464" s="12">
        <v>6</v>
      </c>
      <c r="I1464" s="26"/>
    </row>
    <row r="1465" spans="1:9" x14ac:dyDescent="0.25">
      <c r="A1465" s="20" t="s">
        <v>4043</v>
      </c>
      <c r="B1465" s="19" t="s">
        <v>8221</v>
      </c>
      <c r="C1465" s="20">
        <v>4</v>
      </c>
      <c r="F1465" s="17" t="s">
        <v>2923</v>
      </c>
      <c r="G1465" s="12" t="s">
        <v>8219</v>
      </c>
      <c r="H1465" s="12">
        <v>10</v>
      </c>
      <c r="I1465" s="26"/>
    </row>
    <row r="1466" spans="1:9" x14ac:dyDescent="0.25">
      <c r="A1466" s="20" t="s">
        <v>4044</v>
      </c>
      <c r="B1466" s="19" t="s">
        <v>8221</v>
      </c>
      <c r="C1466" s="20">
        <v>91</v>
      </c>
      <c r="F1466" s="17" t="s">
        <v>2924</v>
      </c>
      <c r="G1466" s="12" t="s">
        <v>8219</v>
      </c>
      <c r="H1466" s="12">
        <v>147</v>
      </c>
      <c r="I1466" s="26"/>
    </row>
    <row r="1467" spans="1:9" x14ac:dyDescent="0.25">
      <c r="A1467" s="20" t="s">
        <v>4045</v>
      </c>
      <c r="B1467" s="19" t="s">
        <v>8221</v>
      </c>
      <c r="C1467" s="20">
        <v>1</v>
      </c>
      <c r="F1467" s="17" t="s">
        <v>2925</v>
      </c>
      <c r="G1467" s="12" t="s">
        <v>8219</v>
      </c>
      <c r="H1467" s="12">
        <v>199</v>
      </c>
      <c r="I1467" s="26"/>
    </row>
    <row r="1468" spans="1:9" x14ac:dyDescent="0.25">
      <c r="A1468" s="20" t="s">
        <v>4046</v>
      </c>
      <c r="B1468" s="19" t="s">
        <v>8221</v>
      </c>
      <c r="C1468" s="20">
        <v>1</v>
      </c>
      <c r="F1468" s="17" t="s">
        <v>2926</v>
      </c>
      <c r="G1468" s="12" t="s">
        <v>8219</v>
      </c>
      <c r="H1468" s="12">
        <v>50</v>
      </c>
      <c r="I1468" s="26"/>
    </row>
    <row r="1469" spans="1:9" x14ac:dyDescent="0.25">
      <c r="A1469" s="20" t="s">
        <v>4047</v>
      </c>
      <c r="B1469" s="19" t="s">
        <v>8221</v>
      </c>
      <c r="C1469" s="20">
        <v>0</v>
      </c>
      <c r="F1469" s="17" t="s">
        <v>2927</v>
      </c>
      <c r="G1469" s="12" t="s">
        <v>8219</v>
      </c>
      <c r="H1469" s="12">
        <v>21</v>
      </c>
      <c r="I1469" s="26"/>
    </row>
    <row r="1470" spans="1:9" x14ac:dyDescent="0.25">
      <c r="A1470" s="20" t="s">
        <v>4048</v>
      </c>
      <c r="B1470" s="19" t="s">
        <v>8221</v>
      </c>
      <c r="C1470" s="20">
        <v>13</v>
      </c>
      <c r="F1470" s="17" t="s">
        <v>2928</v>
      </c>
      <c r="G1470" s="12" t="s">
        <v>8219</v>
      </c>
      <c r="H1470" s="12">
        <v>24</v>
      </c>
      <c r="I1470" s="26"/>
    </row>
    <row r="1471" spans="1:9" x14ac:dyDescent="0.25">
      <c r="A1471" s="20" t="s">
        <v>4049</v>
      </c>
      <c r="B1471" s="19" t="s">
        <v>8221</v>
      </c>
      <c r="C1471" s="20">
        <v>2</v>
      </c>
      <c r="F1471" s="17" t="s">
        <v>2929</v>
      </c>
      <c r="G1471" s="12" t="s">
        <v>8219</v>
      </c>
      <c r="H1471" s="12">
        <v>32</v>
      </c>
      <c r="I1471" s="26"/>
    </row>
    <row r="1472" spans="1:9" x14ac:dyDescent="0.25">
      <c r="A1472" s="20" t="s">
        <v>4050</v>
      </c>
      <c r="B1472" s="19" t="s">
        <v>8221</v>
      </c>
      <c r="C1472" s="20">
        <v>0</v>
      </c>
      <c r="F1472" s="17" t="s">
        <v>2930</v>
      </c>
      <c r="G1472" s="12" t="s">
        <v>8219</v>
      </c>
      <c r="H1472" s="12">
        <v>62</v>
      </c>
      <c r="I1472" s="26"/>
    </row>
    <row r="1473" spans="1:9" x14ac:dyDescent="0.25">
      <c r="A1473" s="20" t="s">
        <v>4051</v>
      </c>
      <c r="B1473" s="19" t="s">
        <v>8221</v>
      </c>
      <c r="C1473" s="20">
        <v>21</v>
      </c>
      <c r="F1473" s="17" t="s">
        <v>2931</v>
      </c>
      <c r="G1473" s="12" t="s">
        <v>8219</v>
      </c>
      <c r="H1473" s="12">
        <v>9</v>
      </c>
      <c r="I1473" s="26"/>
    </row>
    <row r="1474" spans="1:9" x14ac:dyDescent="0.25">
      <c r="A1474" s="20" t="s">
        <v>4052</v>
      </c>
      <c r="B1474" s="19" t="s">
        <v>8221</v>
      </c>
      <c r="C1474" s="20">
        <v>9</v>
      </c>
      <c r="F1474" s="17" t="s">
        <v>2932</v>
      </c>
      <c r="G1474" s="12" t="s">
        <v>8219</v>
      </c>
      <c r="H1474" s="12">
        <v>38</v>
      </c>
      <c r="I1474" s="26"/>
    </row>
    <row r="1475" spans="1:9" x14ac:dyDescent="0.25">
      <c r="A1475" s="20" t="s">
        <v>4053</v>
      </c>
      <c r="B1475" s="19" t="s">
        <v>8221</v>
      </c>
      <c r="C1475" s="20">
        <v>6</v>
      </c>
      <c r="F1475" s="17" t="s">
        <v>2933</v>
      </c>
      <c r="G1475" s="12" t="s">
        <v>8219</v>
      </c>
      <c r="H1475" s="12">
        <v>54</v>
      </c>
      <c r="I1475" s="26"/>
    </row>
    <row r="1476" spans="1:9" x14ac:dyDescent="0.25">
      <c r="A1476" s="20" t="s">
        <v>4054</v>
      </c>
      <c r="B1476" s="19" t="s">
        <v>8221</v>
      </c>
      <c r="C1476" s="20">
        <v>4</v>
      </c>
      <c r="F1476" s="17" t="s">
        <v>2934</v>
      </c>
      <c r="G1476" s="12" t="s">
        <v>8219</v>
      </c>
      <c r="H1476" s="12">
        <v>37</v>
      </c>
      <c r="I1476" s="26"/>
    </row>
    <row r="1477" spans="1:9" x14ac:dyDescent="0.25">
      <c r="A1477" s="20" t="s">
        <v>4055</v>
      </c>
      <c r="B1477" s="19" t="s">
        <v>8221</v>
      </c>
      <c r="C1477" s="20">
        <v>7</v>
      </c>
      <c r="F1477" s="17" t="s">
        <v>2935</v>
      </c>
      <c r="G1477" s="12" t="s">
        <v>8219</v>
      </c>
      <c r="H1477" s="12">
        <v>39</v>
      </c>
      <c r="I1477" s="26"/>
    </row>
    <row r="1478" spans="1:9" x14ac:dyDescent="0.25">
      <c r="A1478" s="20" t="s">
        <v>4056</v>
      </c>
      <c r="B1478" s="19" t="s">
        <v>8221</v>
      </c>
      <c r="C1478" s="20">
        <v>5</v>
      </c>
      <c r="F1478" s="17" t="s">
        <v>2936</v>
      </c>
      <c r="G1478" s="12" t="s">
        <v>8219</v>
      </c>
      <c r="H1478" s="12">
        <v>34</v>
      </c>
      <c r="I1478" s="26"/>
    </row>
    <row r="1479" spans="1:9" x14ac:dyDescent="0.25">
      <c r="A1479" s="20" t="s">
        <v>4057</v>
      </c>
      <c r="B1479" s="19" t="s">
        <v>8221</v>
      </c>
      <c r="C1479" s="20">
        <v>0</v>
      </c>
      <c r="F1479" s="17" t="s">
        <v>2937</v>
      </c>
      <c r="G1479" s="12" t="s">
        <v>8219</v>
      </c>
      <c r="H1479" s="12">
        <v>55</v>
      </c>
      <c r="I1479" s="26"/>
    </row>
    <row r="1480" spans="1:9" x14ac:dyDescent="0.25">
      <c r="A1480" s="20" t="s">
        <v>4058</v>
      </c>
      <c r="B1480" s="19" t="s">
        <v>8221</v>
      </c>
      <c r="C1480" s="20">
        <v>3</v>
      </c>
      <c r="F1480" s="17" t="s">
        <v>2938</v>
      </c>
      <c r="G1480" s="12" t="s">
        <v>8219</v>
      </c>
      <c r="H1480" s="12">
        <v>32</v>
      </c>
      <c r="I1480" s="26"/>
    </row>
    <row r="1481" spans="1:9" x14ac:dyDescent="0.25">
      <c r="A1481" s="20" t="s">
        <v>4059</v>
      </c>
      <c r="B1481" s="19" t="s">
        <v>8221</v>
      </c>
      <c r="C1481" s="20">
        <v>9</v>
      </c>
      <c r="F1481" s="17" t="s">
        <v>2939</v>
      </c>
      <c r="G1481" s="12" t="s">
        <v>8219</v>
      </c>
      <c r="H1481" s="12">
        <v>25</v>
      </c>
      <c r="I1481" s="26"/>
    </row>
    <row r="1482" spans="1:9" x14ac:dyDescent="0.25">
      <c r="A1482" s="20" t="s">
        <v>4060</v>
      </c>
      <c r="B1482" s="19" t="s">
        <v>8221</v>
      </c>
      <c r="C1482" s="20">
        <v>6</v>
      </c>
      <c r="F1482" s="17" t="s">
        <v>2940</v>
      </c>
      <c r="G1482" s="12" t="s">
        <v>8219</v>
      </c>
      <c r="H1482" s="12">
        <v>33</v>
      </c>
      <c r="I1482" s="26"/>
    </row>
    <row r="1483" spans="1:9" x14ac:dyDescent="0.25">
      <c r="A1483" s="20" t="s">
        <v>4061</v>
      </c>
      <c r="B1483" s="19" t="s">
        <v>8221</v>
      </c>
      <c r="C1483" s="20">
        <v>4</v>
      </c>
      <c r="F1483" s="17" t="s">
        <v>2961</v>
      </c>
      <c r="G1483" s="12" t="s">
        <v>8219</v>
      </c>
      <c r="H1483" s="12">
        <v>108</v>
      </c>
      <c r="I1483" s="26"/>
    </row>
    <row r="1484" spans="1:9" x14ac:dyDescent="0.25">
      <c r="A1484" s="20" t="s">
        <v>4062</v>
      </c>
      <c r="B1484" s="19" t="s">
        <v>8221</v>
      </c>
      <c r="C1484" s="20">
        <v>1</v>
      </c>
      <c r="F1484" s="17" t="s">
        <v>2962</v>
      </c>
      <c r="G1484" s="12" t="s">
        <v>8219</v>
      </c>
      <c r="H1484" s="12">
        <v>20</v>
      </c>
      <c r="I1484" s="26"/>
    </row>
    <row r="1485" spans="1:9" x14ac:dyDescent="0.25">
      <c r="A1485" s="20" t="s">
        <v>4063</v>
      </c>
      <c r="B1485" s="19" t="s">
        <v>8221</v>
      </c>
      <c r="C1485" s="20">
        <v>17</v>
      </c>
      <c r="F1485" s="17" t="s">
        <v>2963</v>
      </c>
      <c r="G1485" s="12" t="s">
        <v>8219</v>
      </c>
      <c r="H1485" s="12">
        <v>98</v>
      </c>
      <c r="I1485" s="26"/>
    </row>
    <row r="1486" spans="1:9" x14ac:dyDescent="0.25">
      <c r="A1486" s="20" t="s">
        <v>4064</v>
      </c>
      <c r="B1486" s="19" t="s">
        <v>8221</v>
      </c>
      <c r="C1486" s="20">
        <v>1</v>
      </c>
      <c r="F1486" s="17" t="s">
        <v>2964</v>
      </c>
      <c r="G1486" s="12" t="s">
        <v>8219</v>
      </c>
      <c r="H1486" s="12">
        <v>196</v>
      </c>
      <c r="I1486" s="26"/>
    </row>
    <row r="1487" spans="1:9" x14ac:dyDescent="0.25">
      <c r="A1487" s="20" t="s">
        <v>4065</v>
      </c>
      <c r="B1487" s="19" t="s">
        <v>8221</v>
      </c>
      <c r="C1487" s="20">
        <v>13</v>
      </c>
      <c r="F1487" s="17" t="s">
        <v>2965</v>
      </c>
      <c r="G1487" s="12" t="s">
        <v>8219</v>
      </c>
      <c r="H1487" s="12">
        <v>39</v>
      </c>
      <c r="I1487" s="26"/>
    </row>
    <row r="1488" spans="1:9" x14ac:dyDescent="0.25">
      <c r="A1488" s="20" t="s">
        <v>4066</v>
      </c>
      <c r="B1488" s="19" t="s">
        <v>8221</v>
      </c>
      <c r="C1488" s="20">
        <v>6</v>
      </c>
      <c r="F1488" s="17" t="s">
        <v>2966</v>
      </c>
      <c r="G1488" s="12" t="s">
        <v>8219</v>
      </c>
      <c r="H1488" s="12">
        <v>128</v>
      </c>
      <c r="I1488" s="26"/>
    </row>
    <row r="1489" spans="1:9" x14ac:dyDescent="0.25">
      <c r="A1489" s="20" t="s">
        <v>4067</v>
      </c>
      <c r="B1489" s="19" t="s">
        <v>8221</v>
      </c>
      <c r="C1489" s="20">
        <v>0</v>
      </c>
      <c r="F1489" s="17" t="s">
        <v>2967</v>
      </c>
      <c r="G1489" s="12" t="s">
        <v>8219</v>
      </c>
      <c r="H1489" s="12">
        <v>71</v>
      </c>
      <c r="I1489" s="26"/>
    </row>
    <row r="1490" spans="1:9" x14ac:dyDescent="0.25">
      <c r="A1490" s="20" t="s">
        <v>4068</v>
      </c>
      <c r="B1490" s="19" t="s">
        <v>8221</v>
      </c>
      <c r="C1490" s="20">
        <v>2</v>
      </c>
      <c r="F1490" s="17" t="s">
        <v>2968</v>
      </c>
      <c r="G1490" s="12" t="s">
        <v>8219</v>
      </c>
      <c r="H1490" s="12">
        <v>47</v>
      </c>
      <c r="I1490" s="26"/>
    </row>
    <row r="1491" spans="1:9" x14ac:dyDescent="0.25">
      <c r="A1491" s="20" t="s">
        <v>4069</v>
      </c>
      <c r="B1491" s="19" t="s">
        <v>8221</v>
      </c>
      <c r="C1491" s="20">
        <v>2</v>
      </c>
      <c r="F1491" s="17" t="s">
        <v>2969</v>
      </c>
      <c r="G1491" s="12" t="s">
        <v>8219</v>
      </c>
      <c r="H1491" s="12">
        <v>17</v>
      </c>
      <c r="I1491" s="26"/>
    </row>
    <row r="1492" spans="1:9" x14ac:dyDescent="0.25">
      <c r="A1492" s="20" t="s">
        <v>4070</v>
      </c>
      <c r="B1492" s="19" t="s">
        <v>8221</v>
      </c>
      <c r="C1492" s="20">
        <v>21</v>
      </c>
      <c r="F1492" s="17" t="s">
        <v>2970</v>
      </c>
      <c r="G1492" s="12" t="s">
        <v>8219</v>
      </c>
      <c r="H1492" s="12">
        <v>91</v>
      </c>
      <c r="I1492" s="26"/>
    </row>
    <row r="1493" spans="1:9" x14ac:dyDescent="0.25">
      <c r="A1493" s="20" t="s">
        <v>4071</v>
      </c>
      <c r="B1493" s="19" t="s">
        <v>8221</v>
      </c>
      <c r="C1493" s="20">
        <v>13</v>
      </c>
      <c r="F1493" s="17" t="s">
        <v>2971</v>
      </c>
      <c r="G1493" s="12" t="s">
        <v>8219</v>
      </c>
      <c r="H1493" s="12">
        <v>43</v>
      </c>
      <c r="I1493" s="26"/>
    </row>
    <row r="1494" spans="1:9" x14ac:dyDescent="0.25">
      <c r="A1494" s="20" t="s">
        <v>4072</v>
      </c>
      <c r="B1494" s="19" t="s">
        <v>8221</v>
      </c>
      <c r="C1494" s="20">
        <v>0</v>
      </c>
      <c r="F1494" s="17" t="s">
        <v>2972</v>
      </c>
      <c r="G1494" s="12" t="s">
        <v>8219</v>
      </c>
      <c r="H1494" s="12">
        <v>17</v>
      </c>
      <c r="I1494" s="26"/>
    </row>
    <row r="1495" spans="1:9" x14ac:dyDescent="0.25">
      <c r="A1495" s="20" t="s">
        <v>4073</v>
      </c>
      <c r="B1495" s="19" t="s">
        <v>8221</v>
      </c>
      <c r="C1495" s="20">
        <v>6</v>
      </c>
      <c r="F1495" s="17" t="s">
        <v>2973</v>
      </c>
      <c r="G1495" s="12" t="s">
        <v>8219</v>
      </c>
      <c r="H1495" s="12">
        <v>33</v>
      </c>
      <c r="I1495" s="26"/>
    </row>
    <row r="1496" spans="1:9" x14ac:dyDescent="0.25">
      <c r="A1496" s="20" t="s">
        <v>4074</v>
      </c>
      <c r="B1496" s="19" t="s">
        <v>8221</v>
      </c>
      <c r="C1496" s="20">
        <v>0</v>
      </c>
      <c r="F1496" s="17" t="s">
        <v>2974</v>
      </c>
      <c r="G1496" s="12" t="s">
        <v>8219</v>
      </c>
      <c r="H1496" s="12">
        <v>87</v>
      </c>
      <c r="I1496" s="26"/>
    </row>
    <row r="1497" spans="1:9" x14ac:dyDescent="0.25">
      <c r="A1497" s="20" t="s">
        <v>4075</v>
      </c>
      <c r="B1497" s="19" t="s">
        <v>8221</v>
      </c>
      <c r="C1497" s="20">
        <v>1</v>
      </c>
      <c r="F1497" s="17" t="s">
        <v>2975</v>
      </c>
      <c r="G1497" s="12" t="s">
        <v>8219</v>
      </c>
      <c r="H1497" s="12">
        <v>113</v>
      </c>
      <c r="I1497" s="26"/>
    </row>
    <row r="1498" spans="1:9" x14ac:dyDescent="0.25">
      <c r="A1498" s="20" t="s">
        <v>4076</v>
      </c>
      <c r="B1498" s="19" t="s">
        <v>8221</v>
      </c>
      <c r="C1498" s="20">
        <v>0</v>
      </c>
      <c r="F1498" s="17" t="s">
        <v>2976</v>
      </c>
      <c r="G1498" s="12" t="s">
        <v>8219</v>
      </c>
      <c r="H1498" s="12">
        <v>14</v>
      </c>
      <c r="I1498" s="26"/>
    </row>
    <row r="1499" spans="1:9" x14ac:dyDescent="0.25">
      <c r="A1499" s="20" t="s">
        <v>4077</v>
      </c>
      <c r="B1499" s="19" t="s">
        <v>8221</v>
      </c>
      <c r="C1499" s="20">
        <v>12</v>
      </c>
      <c r="F1499" s="17" t="s">
        <v>2977</v>
      </c>
      <c r="G1499" s="12" t="s">
        <v>8219</v>
      </c>
      <c r="H1499" s="12">
        <v>30</v>
      </c>
      <c r="I1499" s="26"/>
    </row>
    <row r="1500" spans="1:9" x14ac:dyDescent="0.25">
      <c r="A1500" s="20" t="s">
        <v>4078</v>
      </c>
      <c r="B1500" s="19" t="s">
        <v>8221</v>
      </c>
      <c r="C1500" s="20">
        <v>2</v>
      </c>
      <c r="F1500" s="17" t="s">
        <v>2978</v>
      </c>
      <c r="G1500" s="12" t="s">
        <v>8219</v>
      </c>
      <c r="H1500" s="12">
        <v>16</v>
      </c>
      <c r="I1500" s="26"/>
    </row>
    <row r="1501" spans="1:9" x14ac:dyDescent="0.25">
      <c r="A1501" s="20" t="s">
        <v>4079</v>
      </c>
      <c r="B1501" s="19" t="s">
        <v>8221</v>
      </c>
      <c r="C1501" s="20">
        <v>6</v>
      </c>
      <c r="F1501" s="17" t="s">
        <v>2979</v>
      </c>
      <c r="G1501" s="12" t="s">
        <v>8219</v>
      </c>
      <c r="H1501" s="12">
        <v>46</v>
      </c>
      <c r="I1501" s="26"/>
    </row>
    <row r="1502" spans="1:9" x14ac:dyDescent="0.25">
      <c r="A1502" s="20" t="s">
        <v>4080</v>
      </c>
      <c r="B1502" s="19" t="s">
        <v>8221</v>
      </c>
      <c r="C1502" s="20">
        <v>1</v>
      </c>
      <c r="F1502" s="17" t="s">
        <v>2980</v>
      </c>
      <c r="G1502" s="12" t="s">
        <v>8219</v>
      </c>
      <c r="H1502" s="12">
        <v>24</v>
      </c>
      <c r="I1502" s="26"/>
    </row>
    <row r="1503" spans="1:9" x14ac:dyDescent="0.25">
      <c r="A1503" s="20" t="s">
        <v>4081</v>
      </c>
      <c r="B1503" s="19" t="s">
        <v>8221</v>
      </c>
      <c r="C1503" s="20">
        <v>1</v>
      </c>
      <c r="F1503" s="17" t="s">
        <v>2981</v>
      </c>
      <c r="G1503" s="12" t="s">
        <v>8219</v>
      </c>
      <c r="H1503" s="12">
        <v>97</v>
      </c>
      <c r="I1503" s="26"/>
    </row>
    <row r="1504" spans="1:9" x14ac:dyDescent="0.25">
      <c r="A1504" s="20" t="s">
        <v>4082</v>
      </c>
      <c r="B1504" s="19" t="s">
        <v>8221</v>
      </c>
      <c r="C1504" s="20">
        <v>5</v>
      </c>
      <c r="F1504" s="17" t="s">
        <v>2982</v>
      </c>
      <c r="G1504" s="12" t="s">
        <v>8219</v>
      </c>
      <c r="H1504" s="12">
        <v>59</v>
      </c>
      <c r="I1504" s="26"/>
    </row>
    <row r="1505" spans="1:9" x14ac:dyDescent="0.25">
      <c r="A1505" s="20" t="s">
        <v>4083</v>
      </c>
      <c r="B1505" s="19" t="s">
        <v>8221</v>
      </c>
      <c r="C1505" s="20">
        <v>0</v>
      </c>
      <c r="F1505" s="17" t="s">
        <v>2983</v>
      </c>
      <c r="G1505" s="12" t="s">
        <v>8219</v>
      </c>
      <c r="H1505" s="12">
        <v>1095</v>
      </c>
      <c r="I1505" s="26"/>
    </row>
    <row r="1506" spans="1:9" x14ac:dyDescent="0.25">
      <c r="A1506" s="20" t="s">
        <v>4084</v>
      </c>
      <c r="B1506" s="19" t="s">
        <v>8221</v>
      </c>
      <c r="C1506" s="20">
        <v>3</v>
      </c>
      <c r="F1506" s="17" t="s">
        <v>2984</v>
      </c>
      <c r="G1506" s="12" t="s">
        <v>8219</v>
      </c>
      <c r="H1506" s="12">
        <v>218</v>
      </c>
      <c r="I1506" s="26"/>
    </row>
    <row r="1507" spans="1:9" x14ac:dyDescent="0.25">
      <c r="A1507" s="20" t="s">
        <v>4085</v>
      </c>
      <c r="B1507" s="19" t="s">
        <v>8221</v>
      </c>
      <c r="C1507" s="20">
        <v>8</v>
      </c>
      <c r="F1507" s="17" t="s">
        <v>2985</v>
      </c>
      <c r="G1507" s="12" t="s">
        <v>8219</v>
      </c>
      <c r="H1507" s="12">
        <v>111</v>
      </c>
      <c r="I1507" s="26"/>
    </row>
    <row r="1508" spans="1:9" x14ac:dyDescent="0.25">
      <c r="A1508" s="20" t="s">
        <v>4086</v>
      </c>
      <c r="B1508" s="19" t="s">
        <v>8221</v>
      </c>
      <c r="C1508" s="20">
        <v>3</v>
      </c>
      <c r="F1508" s="17" t="s">
        <v>2986</v>
      </c>
      <c r="G1508" s="12" t="s">
        <v>8219</v>
      </c>
      <c r="H1508" s="12">
        <v>56</v>
      </c>
      <c r="I1508" s="26"/>
    </row>
    <row r="1509" spans="1:9" x14ac:dyDescent="0.25">
      <c r="A1509" s="20" t="s">
        <v>4087</v>
      </c>
      <c r="B1509" s="19" t="s">
        <v>8221</v>
      </c>
      <c r="C1509" s="20">
        <v>8</v>
      </c>
      <c r="F1509" s="17" t="s">
        <v>2987</v>
      </c>
      <c r="G1509" s="12" t="s">
        <v>8219</v>
      </c>
      <c r="H1509" s="12">
        <v>265</v>
      </c>
      <c r="I1509" s="26"/>
    </row>
    <row r="1510" spans="1:9" x14ac:dyDescent="0.25">
      <c r="A1510" s="20" t="s">
        <v>4088</v>
      </c>
      <c r="B1510" s="19" t="s">
        <v>8221</v>
      </c>
      <c r="C1510" s="20">
        <v>1</v>
      </c>
      <c r="F1510" s="17" t="s">
        <v>2988</v>
      </c>
      <c r="G1510" s="12" t="s">
        <v>8219</v>
      </c>
      <c r="H1510" s="12">
        <v>28</v>
      </c>
      <c r="I1510" s="26"/>
    </row>
    <row r="1511" spans="1:9" x14ac:dyDescent="0.25">
      <c r="A1511" s="20" t="s">
        <v>4089</v>
      </c>
      <c r="B1511" s="19" t="s">
        <v>8221</v>
      </c>
      <c r="C1511" s="20">
        <v>4</v>
      </c>
      <c r="F1511" s="17" t="s">
        <v>2989</v>
      </c>
      <c r="G1511" s="12" t="s">
        <v>8219</v>
      </c>
      <c r="H1511" s="12">
        <v>364</v>
      </c>
      <c r="I1511" s="26"/>
    </row>
    <row r="1512" spans="1:9" x14ac:dyDescent="0.25">
      <c r="A1512" s="20" t="s">
        <v>4090</v>
      </c>
      <c r="B1512" s="19" t="s">
        <v>8221</v>
      </c>
      <c r="C1512" s="20">
        <v>8</v>
      </c>
      <c r="F1512" s="17" t="s">
        <v>2990</v>
      </c>
      <c r="G1512" s="12" t="s">
        <v>8219</v>
      </c>
      <c r="H1512" s="12">
        <v>27</v>
      </c>
      <c r="I1512" s="26"/>
    </row>
    <row r="1513" spans="1:9" x14ac:dyDescent="0.25">
      <c r="A1513" s="20" t="s">
        <v>4091</v>
      </c>
      <c r="B1513" s="19" t="s">
        <v>8221</v>
      </c>
      <c r="C1513" s="20">
        <v>1</v>
      </c>
      <c r="F1513" s="17" t="s">
        <v>2991</v>
      </c>
      <c r="G1513" s="12" t="s">
        <v>8219</v>
      </c>
      <c r="H1513" s="12">
        <v>93</v>
      </c>
      <c r="I1513" s="26"/>
    </row>
    <row r="1514" spans="1:9" x14ac:dyDescent="0.25">
      <c r="A1514" s="20" t="s">
        <v>4092</v>
      </c>
      <c r="B1514" s="19" t="s">
        <v>8221</v>
      </c>
      <c r="C1514" s="20">
        <v>5</v>
      </c>
      <c r="F1514" s="17" t="s">
        <v>2992</v>
      </c>
      <c r="G1514" s="12" t="s">
        <v>8219</v>
      </c>
      <c r="H1514" s="12">
        <v>64</v>
      </c>
      <c r="I1514" s="26"/>
    </row>
    <row r="1515" spans="1:9" x14ac:dyDescent="0.25">
      <c r="A1515" s="20" t="s">
        <v>4093</v>
      </c>
      <c r="B1515" s="19" t="s">
        <v>8221</v>
      </c>
      <c r="C1515" s="20">
        <v>0</v>
      </c>
      <c r="F1515" s="17" t="s">
        <v>2993</v>
      </c>
      <c r="G1515" s="12" t="s">
        <v>8219</v>
      </c>
      <c r="H1515" s="12">
        <v>22</v>
      </c>
      <c r="I1515" s="26"/>
    </row>
    <row r="1516" spans="1:9" x14ac:dyDescent="0.25">
      <c r="A1516" s="20" t="s">
        <v>4094</v>
      </c>
      <c r="B1516" s="19" t="s">
        <v>8221</v>
      </c>
      <c r="C1516" s="20">
        <v>0</v>
      </c>
      <c r="F1516" s="17" t="s">
        <v>2994</v>
      </c>
      <c r="G1516" s="12" t="s">
        <v>8219</v>
      </c>
      <c r="H1516" s="12">
        <v>59</v>
      </c>
      <c r="I1516" s="26"/>
    </row>
    <row r="1517" spans="1:9" x14ac:dyDescent="0.25">
      <c r="A1517" s="20" t="s">
        <v>4095</v>
      </c>
      <c r="B1517" s="19" t="s">
        <v>8221</v>
      </c>
      <c r="C1517" s="20">
        <v>1</v>
      </c>
      <c r="F1517" s="17" t="s">
        <v>2995</v>
      </c>
      <c r="G1517" s="12" t="s">
        <v>8219</v>
      </c>
      <c r="H1517" s="12">
        <v>249</v>
      </c>
      <c r="I1517" s="26"/>
    </row>
    <row r="1518" spans="1:9" x14ac:dyDescent="0.25">
      <c r="A1518" s="20" t="s">
        <v>4096</v>
      </c>
      <c r="B1518" s="19" t="s">
        <v>8221</v>
      </c>
      <c r="C1518" s="20">
        <v>0</v>
      </c>
      <c r="F1518" s="17" t="s">
        <v>2996</v>
      </c>
      <c r="G1518" s="12" t="s">
        <v>8219</v>
      </c>
      <c r="H1518" s="12">
        <v>392</v>
      </c>
      <c r="I1518" s="26"/>
    </row>
    <row r="1519" spans="1:9" x14ac:dyDescent="0.25">
      <c r="A1519" s="20" t="s">
        <v>4097</v>
      </c>
      <c r="B1519" s="19" t="s">
        <v>8221</v>
      </c>
      <c r="C1519" s="20">
        <v>0</v>
      </c>
      <c r="F1519" s="17" t="s">
        <v>2997</v>
      </c>
      <c r="G1519" s="12" t="s">
        <v>8219</v>
      </c>
      <c r="H1519" s="12">
        <v>115</v>
      </c>
      <c r="I1519" s="26"/>
    </row>
    <row r="1520" spans="1:9" x14ac:dyDescent="0.25">
      <c r="A1520" s="20" t="s">
        <v>4098</v>
      </c>
      <c r="B1520" s="19" t="s">
        <v>8221</v>
      </c>
      <c r="C1520" s="20">
        <v>6</v>
      </c>
      <c r="F1520" s="17" t="s">
        <v>2998</v>
      </c>
      <c r="G1520" s="12" t="s">
        <v>8219</v>
      </c>
      <c r="H1520" s="12">
        <v>433</v>
      </c>
      <c r="I1520" s="26"/>
    </row>
    <row r="1521" spans="1:9" x14ac:dyDescent="0.25">
      <c r="A1521" s="20" t="s">
        <v>4099</v>
      </c>
      <c r="B1521" s="19" t="s">
        <v>8221</v>
      </c>
      <c r="C1521" s="20">
        <v>6</v>
      </c>
      <c r="F1521" s="17" t="s">
        <v>2999</v>
      </c>
      <c r="G1521" s="12" t="s">
        <v>8219</v>
      </c>
      <c r="H1521" s="12">
        <v>20</v>
      </c>
      <c r="I1521" s="26"/>
    </row>
    <row r="1522" spans="1:9" x14ac:dyDescent="0.25">
      <c r="A1522" s="20" t="s">
        <v>4100</v>
      </c>
      <c r="B1522" s="19" t="s">
        <v>8221</v>
      </c>
      <c r="C1522" s="20">
        <v>14</v>
      </c>
      <c r="F1522" s="17" t="s">
        <v>3000</v>
      </c>
      <c r="G1522" s="12" t="s">
        <v>8219</v>
      </c>
      <c r="H1522" s="12">
        <v>8</v>
      </c>
      <c r="I1522" s="26"/>
    </row>
    <row r="1523" spans="1:9" x14ac:dyDescent="0.25">
      <c r="A1523" s="20" t="s">
        <v>4101</v>
      </c>
      <c r="B1523" s="19" t="s">
        <v>8221</v>
      </c>
      <c r="C1523" s="20">
        <v>6</v>
      </c>
      <c r="F1523" s="17" t="s">
        <v>3001</v>
      </c>
      <c r="G1523" s="12" t="s">
        <v>8219</v>
      </c>
      <c r="H1523" s="12">
        <v>175</v>
      </c>
      <c r="I1523" s="26"/>
    </row>
    <row r="1524" spans="1:9" x14ac:dyDescent="0.25">
      <c r="A1524" s="20" t="s">
        <v>4102</v>
      </c>
      <c r="B1524" s="19" t="s">
        <v>8221</v>
      </c>
      <c r="C1524" s="20">
        <v>33</v>
      </c>
      <c r="F1524" s="17" t="s">
        <v>3002</v>
      </c>
      <c r="G1524" s="12" t="s">
        <v>8219</v>
      </c>
      <c r="H1524" s="12">
        <v>104</v>
      </c>
      <c r="I1524" s="26"/>
    </row>
    <row r="1525" spans="1:9" x14ac:dyDescent="0.25">
      <c r="A1525" s="20" t="s">
        <v>4103</v>
      </c>
      <c r="B1525" s="19" t="s">
        <v>8221</v>
      </c>
      <c r="C1525" s="20">
        <v>4</v>
      </c>
      <c r="F1525" s="17" t="s">
        <v>3003</v>
      </c>
      <c r="G1525" s="12" t="s">
        <v>8219</v>
      </c>
      <c r="H1525" s="12">
        <v>17</v>
      </c>
      <c r="I1525" s="26"/>
    </row>
    <row r="1526" spans="1:9" x14ac:dyDescent="0.25">
      <c r="A1526" s="20" t="s">
        <v>4104</v>
      </c>
      <c r="B1526" s="19" t="s">
        <v>8221</v>
      </c>
      <c r="C1526" s="20">
        <v>1</v>
      </c>
      <c r="F1526" s="17" t="s">
        <v>3004</v>
      </c>
      <c r="G1526" s="12" t="s">
        <v>8219</v>
      </c>
      <c r="H1526" s="12">
        <v>277</v>
      </c>
      <c r="I1526" s="26"/>
    </row>
    <row r="1527" spans="1:9" x14ac:dyDescent="0.25">
      <c r="A1527" s="20" t="s">
        <v>4105</v>
      </c>
      <c r="B1527" s="19" t="s">
        <v>8221</v>
      </c>
      <c r="C1527" s="20">
        <v>0</v>
      </c>
      <c r="F1527" s="17" t="s">
        <v>3005</v>
      </c>
      <c r="G1527" s="12" t="s">
        <v>8219</v>
      </c>
      <c r="H1527" s="12">
        <v>118</v>
      </c>
      <c r="I1527" s="26"/>
    </row>
    <row r="1528" spans="1:9" x14ac:dyDescent="0.25">
      <c r="A1528" s="20" t="s">
        <v>4106</v>
      </c>
      <c r="B1528" s="19" t="s">
        <v>8221</v>
      </c>
      <c r="C1528" s="20">
        <v>6</v>
      </c>
      <c r="F1528" s="17" t="s">
        <v>3006</v>
      </c>
      <c r="G1528" s="12" t="s">
        <v>8219</v>
      </c>
      <c r="H1528" s="12">
        <v>97</v>
      </c>
      <c r="I1528" s="26"/>
    </row>
    <row r="1529" spans="1:9" x14ac:dyDescent="0.25">
      <c r="A1529" s="20" t="s">
        <v>4107</v>
      </c>
      <c r="B1529" s="19" t="s">
        <v>8221</v>
      </c>
      <c r="C1529" s="20">
        <v>6</v>
      </c>
      <c r="F1529" s="17" t="s">
        <v>3007</v>
      </c>
      <c r="G1529" s="12" t="s">
        <v>8219</v>
      </c>
      <c r="H1529" s="12">
        <v>20</v>
      </c>
      <c r="I1529" s="26"/>
    </row>
    <row r="1530" spans="1:9" x14ac:dyDescent="0.25">
      <c r="A1530" s="20" t="s">
        <v>4108</v>
      </c>
      <c r="B1530" s="19" t="s">
        <v>8221</v>
      </c>
      <c r="C1530" s="20">
        <v>1</v>
      </c>
      <c r="F1530" s="17" t="s">
        <v>3008</v>
      </c>
      <c r="G1530" s="12" t="s">
        <v>8219</v>
      </c>
      <c r="H1530" s="12">
        <v>26</v>
      </c>
      <c r="I1530" s="26"/>
    </row>
    <row r="1531" spans="1:9" x14ac:dyDescent="0.25">
      <c r="A1531" s="20" t="s">
        <v>4109</v>
      </c>
      <c r="B1531" s="19" t="s">
        <v>8221</v>
      </c>
      <c r="C1531" s="20">
        <v>3</v>
      </c>
      <c r="F1531" s="17" t="s">
        <v>3009</v>
      </c>
      <c r="G1531" s="12" t="s">
        <v>8219</v>
      </c>
      <c r="H1531" s="12">
        <v>128</v>
      </c>
      <c r="I1531" s="26"/>
    </row>
    <row r="1532" spans="1:9" x14ac:dyDescent="0.25">
      <c r="F1532" s="17" t="s">
        <v>3010</v>
      </c>
      <c r="G1532" s="12" t="s">
        <v>8219</v>
      </c>
      <c r="H1532" s="12">
        <v>15</v>
      </c>
      <c r="I1532" s="26"/>
    </row>
    <row r="1533" spans="1:9" x14ac:dyDescent="0.25">
      <c r="F1533" s="17" t="s">
        <v>3011</v>
      </c>
      <c r="G1533" s="12" t="s">
        <v>8219</v>
      </c>
      <c r="H1533" s="12">
        <v>25</v>
      </c>
      <c r="I1533" s="26"/>
    </row>
    <row r="1534" spans="1:9" x14ac:dyDescent="0.25">
      <c r="F1534" s="17" t="s">
        <v>3012</v>
      </c>
      <c r="G1534" s="12" t="s">
        <v>8219</v>
      </c>
      <c r="H1534" s="12">
        <v>55</v>
      </c>
      <c r="I1534" s="26"/>
    </row>
    <row r="1535" spans="1:9" x14ac:dyDescent="0.25">
      <c r="F1535" s="17" t="s">
        <v>3013</v>
      </c>
      <c r="G1535" s="12" t="s">
        <v>8219</v>
      </c>
      <c r="H1535" s="12">
        <v>107</v>
      </c>
      <c r="I1535" s="26"/>
    </row>
    <row r="1536" spans="1:9" x14ac:dyDescent="0.25">
      <c r="F1536" s="17" t="s">
        <v>3014</v>
      </c>
      <c r="G1536" s="12" t="s">
        <v>8219</v>
      </c>
      <c r="H1536" s="12">
        <v>557</v>
      </c>
      <c r="I1536" s="26"/>
    </row>
    <row r="1537" spans="6:9" x14ac:dyDescent="0.25">
      <c r="F1537" s="17" t="s">
        <v>3015</v>
      </c>
      <c r="G1537" s="12" t="s">
        <v>8219</v>
      </c>
      <c r="H1537" s="12">
        <v>40</v>
      </c>
      <c r="I1537" s="26"/>
    </row>
    <row r="1538" spans="6:9" x14ac:dyDescent="0.25">
      <c r="F1538" s="17" t="s">
        <v>3016</v>
      </c>
      <c r="G1538" s="12" t="s">
        <v>8219</v>
      </c>
      <c r="H1538" s="12">
        <v>36</v>
      </c>
      <c r="I1538" s="26"/>
    </row>
    <row r="1539" spans="6:9" x14ac:dyDescent="0.25">
      <c r="F1539" s="17" t="s">
        <v>3017</v>
      </c>
      <c r="G1539" s="12" t="s">
        <v>8219</v>
      </c>
      <c r="H1539" s="12">
        <v>159</v>
      </c>
      <c r="I1539" s="26"/>
    </row>
    <row r="1540" spans="6:9" x14ac:dyDescent="0.25">
      <c r="F1540" s="17" t="s">
        <v>3018</v>
      </c>
      <c r="G1540" s="12" t="s">
        <v>8219</v>
      </c>
      <c r="H1540" s="12">
        <v>41</v>
      </c>
      <c r="I1540" s="26"/>
    </row>
    <row r="1541" spans="6:9" x14ac:dyDescent="0.25">
      <c r="F1541" s="17" t="s">
        <v>3019</v>
      </c>
      <c r="G1541" s="12" t="s">
        <v>8219</v>
      </c>
      <c r="H1541" s="12">
        <v>226</v>
      </c>
      <c r="I1541" s="26"/>
    </row>
    <row r="1542" spans="6:9" x14ac:dyDescent="0.25">
      <c r="F1542" s="17" t="s">
        <v>3020</v>
      </c>
      <c r="G1542" s="12" t="s">
        <v>8219</v>
      </c>
      <c r="H1542" s="12">
        <v>30</v>
      </c>
      <c r="I1542" s="26"/>
    </row>
    <row r="1543" spans="6:9" x14ac:dyDescent="0.25">
      <c r="F1543" s="17" t="s">
        <v>3021</v>
      </c>
      <c r="G1543" s="12" t="s">
        <v>8219</v>
      </c>
      <c r="H1543" s="12">
        <v>103</v>
      </c>
      <c r="I1543" s="26"/>
    </row>
    <row r="1544" spans="6:9" x14ac:dyDescent="0.25">
      <c r="F1544" s="17" t="s">
        <v>3022</v>
      </c>
      <c r="G1544" s="12" t="s">
        <v>8219</v>
      </c>
      <c r="H1544" s="12">
        <v>62</v>
      </c>
      <c r="I1544" s="26"/>
    </row>
    <row r="1545" spans="6:9" x14ac:dyDescent="0.25">
      <c r="F1545" s="17" t="s">
        <v>3023</v>
      </c>
      <c r="G1545" s="12" t="s">
        <v>8219</v>
      </c>
      <c r="H1545" s="12">
        <v>6</v>
      </c>
      <c r="I1545" s="26"/>
    </row>
    <row r="1546" spans="6:9" x14ac:dyDescent="0.25">
      <c r="F1546" s="17" t="s">
        <v>3024</v>
      </c>
      <c r="G1546" s="12" t="s">
        <v>8219</v>
      </c>
      <c r="H1546" s="12">
        <v>182</v>
      </c>
      <c r="I1546" s="26"/>
    </row>
    <row r="1547" spans="6:9" x14ac:dyDescent="0.25">
      <c r="F1547" s="17" t="s">
        <v>3025</v>
      </c>
      <c r="G1547" s="12" t="s">
        <v>8219</v>
      </c>
      <c r="H1547" s="12">
        <v>145</v>
      </c>
      <c r="I1547" s="26"/>
    </row>
    <row r="1548" spans="6:9" x14ac:dyDescent="0.25">
      <c r="F1548" s="17" t="s">
        <v>3026</v>
      </c>
      <c r="G1548" s="12" t="s">
        <v>8219</v>
      </c>
      <c r="H1548" s="12">
        <v>25</v>
      </c>
      <c r="I1548" s="26"/>
    </row>
    <row r="1549" spans="6:9" x14ac:dyDescent="0.25">
      <c r="F1549" s="17" t="s">
        <v>3027</v>
      </c>
      <c r="G1549" s="12" t="s">
        <v>8219</v>
      </c>
      <c r="H1549" s="12">
        <v>320</v>
      </c>
      <c r="I1549" s="26"/>
    </row>
    <row r="1550" spans="6:9" x14ac:dyDescent="0.25">
      <c r="F1550" s="17" t="s">
        <v>3028</v>
      </c>
      <c r="G1550" s="12" t="s">
        <v>8219</v>
      </c>
      <c r="H1550" s="12">
        <v>99</v>
      </c>
      <c r="I1550" s="26"/>
    </row>
    <row r="1551" spans="6:9" x14ac:dyDescent="0.25">
      <c r="F1551" s="17" t="s">
        <v>3029</v>
      </c>
      <c r="G1551" s="12" t="s">
        <v>8219</v>
      </c>
      <c r="H1551" s="12">
        <v>348</v>
      </c>
      <c r="I1551" s="26"/>
    </row>
    <row r="1552" spans="6:9" x14ac:dyDescent="0.25">
      <c r="F1552" s="17" t="s">
        <v>3030</v>
      </c>
      <c r="G1552" s="12" t="s">
        <v>8219</v>
      </c>
      <c r="H1552" s="12">
        <v>41</v>
      </c>
      <c r="I1552" s="26"/>
    </row>
    <row r="1553" spans="6:9" x14ac:dyDescent="0.25">
      <c r="F1553" s="17" t="s">
        <v>3031</v>
      </c>
      <c r="G1553" s="12" t="s">
        <v>8219</v>
      </c>
      <c r="H1553" s="12">
        <v>29</v>
      </c>
      <c r="I1553" s="26"/>
    </row>
    <row r="1554" spans="6:9" x14ac:dyDescent="0.25">
      <c r="F1554" s="17" t="s">
        <v>3032</v>
      </c>
      <c r="G1554" s="12" t="s">
        <v>8219</v>
      </c>
      <c r="H1554" s="12">
        <v>25</v>
      </c>
      <c r="I1554" s="26"/>
    </row>
    <row r="1555" spans="6:9" x14ac:dyDescent="0.25">
      <c r="F1555" s="17" t="s">
        <v>3033</v>
      </c>
      <c r="G1555" s="12" t="s">
        <v>8219</v>
      </c>
      <c r="H1555" s="12">
        <v>23</v>
      </c>
      <c r="I1555" s="26"/>
    </row>
    <row r="1556" spans="6:9" x14ac:dyDescent="0.25">
      <c r="F1556" s="17" t="s">
        <v>3034</v>
      </c>
      <c r="G1556" s="12" t="s">
        <v>8219</v>
      </c>
      <c r="H1556" s="12">
        <v>1260</v>
      </c>
      <c r="I1556" s="26"/>
    </row>
    <row r="1557" spans="6:9" x14ac:dyDescent="0.25">
      <c r="F1557" s="17" t="s">
        <v>3035</v>
      </c>
      <c r="G1557" s="12" t="s">
        <v>8219</v>
      </c>
      <c r="H1557" s="12">
        <v>307</v>
      </c>
      <c r="I1557" s="26"/>
    </row>
    <row r="1558" spans="6:9" x14ac:dyDescent="0.25">
      <c r="F1558" s="17" t="s">
        <v>3036</v>
      </c>
      <c r="G1558" s="12" t="s">
        <v>8219</v>
      </c>
      <c r="H1558" s="12">
        <v>329</v>
      </c>
      <c r="I1558" s="26"/>
    </row>
    <row r="1559" spans="6:9" x14ac:dyDescent="0.25">
      <c r="F1559" s="17" t="s">
        <v>3037</v>
      </c>
      <c r="G1559" s="12" t="s">
        <v>8219</v>
      </c>
      <c r="H1559" s="12">
        <v>32</v>
      </c>
      <c r="I1559" s="26"/>
    </row>
    <row r="1560" spans="6:9" x14ac:dyDescent="0.25">
      <c r="F1560" s="17" t="s">
        <v>3038</v>
      </c>
      <c r="G1560" s="12" t="s">
        <v>8219</v>
      </c>
      <c r="H1560" s="12">
        <v>27</v>
      </c>
      <c r="I1560" s="26"/>
    </row>
    <row r="1561" spans="6:9" x14ac:dyDescent="0.25">
      <c r="F1561" s="17" t="s">
        <v>3039</v>
      </c>
      <c r="G1561" s="12" t="s">
        <v>8219</v>
      </c>
      <c r="H1561" s="12">
        <v>236</v>
      </c>
      <c r="I1561" s="26"/>
    </row>
    <row r="1562" spans="6:9" x14ac:dyDescent="0.25">
      <c r="F1562" s="17" t="s">
        <v>3040</v>
      </c>
      <c r="G1562" s="12" t="s">
        <v>8219</v>
      </c>
      <c r="H1562" s="12">
        <v>42</v>
      </c>
      <c r="I1562" s="26"/>
    </row>
    <row r="1563" spans="6:9" x14ac:dyDescent="0.25">
      <c r="F1563" s="17" t="s">
        <v>3041</v>
      </c>
      <c r="G1563" s="12" t="s">
        <v>8219</v>
      </c>
      <c r="H1563" s="12">
        <v>95</v>
      </c>
      <c r="I1563" s="26"/>
    </row>
    <row r="1564" spans="6:9" x14ac:dyDescent="0.25">
      <c r="F1564" s="17" t="s">
        <v>3042</v>
      </c>
      <c r="G1564" s="12" t="s">
        <v>8219</v>
      </c>
      <c r="H1564" s="12">
        <v>37</v>
      </c>
      <c r="I1564" s="26"/>
    </row>
    <row r="1565" spans="6:9" x14ac:dyDescent="0.25">
      <c r="F1565" s="17" t="s">
        <v>3043</v>
      </c>
      <c r="G1565" s="12" t="s">
        <v>8219</v>
      </c>
      <c r="H1565" s="12">
        <v>128</v>
      </c>
      <c r="I1565" s="26"/>
    </row>
    <row r="1566" spans="6:9" x14ac:dyDescent="0.25">
      <c r="F1566" s="17" t="s">
        <v>3044</v>
      </c>
      <c r="G1566" s="12" t="s">
        <v>8219</v>
      </c>
      <c r="H1566" s="12">
        <v>156</v>
      </c>
      <c r="I1566" s="26"/>
    </row>
    <row r="1567" spans="6:9" x14ac:dyDescent="0.25">
      <c r="F1567" s="17" t="s">
        <v>3045</v>
      </c>
      <c r="G1567" s="12" t="s">
        <v>8219</v>
      </c>
      <c r="H1567" s="12">
        <v>64</v>
      </c>
      <c r="I1567" s="26"/>
    </row>
    <row r="1568" spans="6:9" x14ac:dyDescent="0.25">
      <c r="F1568" s="17" t="s">
        <v>3046</v>
      </c>
      <c r="G1568" s="12" t="s">
        <v>8219</v>
      </c>
      <c r="H1568" s="12">
        <v>58</v>
      </c>
      <c r="I1568" s="26"/>
    </row>
    <row r="1569" spans="6:9" x14ac:dyDescent="0.25">
      <c r="F1569" s="17" t="s">
        <v>3047</v>
      </c>
      <c r="G1569" s="12" t="s">
        <v>8219</v>
      </c>
      <c r="H1569" s="12">
        <v>20</v>
      </c>
      <c r="I1569" s="26"/>
    </row>
    <row r="1570" spans="6:9" x14ac:dyDescent="0.25">
      <c r="F1570" s="17" t="s">
        <v>3048</v>
      </c>
      <c r="G1570" s="12" t="s">
        <v>8219</v>
      </c>
      <c r="H1570" s="12">
        <v>47</v>
      </c>
      <c r="I1570" s="26"/>
    </row>
    <row r="1571" spans="6:9" x14ac:dyDescent="0.25">
      <c r="F1571" s="17" t="s">
        <v>3049</v>
      </c>
      <c r="G1571" s="12" t="s">
        <v>8219</v>
      </c>
      <c r="H1571" s="12">
        <v>54</v>
      </c>
      <c r="I1571" s="26"/>
    </row>
    <row r="1572" spans="6:9" x14ac:dyDescent="0.25">
      <c r="F1572" s="17" t="s">
        <v>3050</v>
      </c>
      <c r="G1572" s="12" t="s">
        <v>8219</v>
      </c>
      <c r="H1572" s="12">
        <v>9</v>
      </c>
      <c r="I1572" s="26"/>
    </row>
    <row r="1573" spans="6:9" x14ac:dyDescent="0.25">
      <c r="F1573" s="17" t="s">
        <v>3147</v>
      </c>
      <c r="G1573" s="12" t="s">
        <v>8219</v>
      </c>
      <c r="H1573" s="12">
        <v>213</v>
      </c>
      <c r="I1573" s="26"/>
    </row>
    <row r="1574" spans="6:9" x14ac:dyDescent="0.25">
      <c r="F1574" s="17" t="s">
        <v>3148</v>
      </c>
      <c r="G1574" s="12" t="s">
        <v>8219</v>
      </c>
      <c r="H1574" s="12">
        <v>57</v>
      </c>
      <c r="I1574" s="26"/>
    </row>
    <row r="1575" spans="6:9" x14ac:dyDescent="0.25">
      <c r="F1575" s="17" t="s">
        <v>3149</v>
      </c>
      <c r="G1575" s="12" t="s">
        <v>8219</v>
      </c>
      <c r="H1575" s="12">
        <v>25</v>
      </c>
      <c r="I1575" s="26"/>
    </row>
    <row r="1576" spans="6:9" x14ac:dyDescent="0.25">
      <c r="F1576" s="17" t="s">
        <v>3150</v>
      </c>
      <c r="G1576" s="12" t="s">
        <v>8219</v>
      </c>
      <c r="H1576" s="12">
        <v>104</v>
      </c>
      <c r="I1576" s="26"/>
    </row>
    <row r="1577" spans="6:9" x14ac:dyDescent="0.25">
      <c r="F1577" s="17" t="s">
        <v>3151</v>
      </c>
      <c r="G1577" s="12" t="s">
        <v>8219</v>
      </c>
      <c r="H1577" s="12">
        <v>34</v>
      </c>
      <c r="I1577" s="26"/>
    </row>
    <row r="1578" spans="6:9" x14ac:dyDescent="0.25">
      <c r="F1578" s="17" t="s">
        <v>3152</v>
      </c>
      <c r="G1578" s="12" t="s">
        <v>8219</v>
      </c>
      <c r="H1578" s="12">
        <v>67</v>
      </c>
      <c r="I1578" s="26"/>
    </row>
    <row r="1579" spans="6:9" x14ac:dyDescent="0.25">
      <c r="F1579" s="17" t="s">
        <v>3153</v>
      </c>
      <c r="G1579" s="12" t="s">
        <v>8219</v>
      </c>
      <c r="H1579" s="12">
        <v>241</v>
      </c>
      <c r="I1579" s="26"/>
    </row>
    <row r="1580" spans="6:9" x14ac:dyDescent="0.25">
      <c r="F1580" s="17" t="s">
        <v>3154</v>
      </c>
      <c r="G1580" s="12" t="s">
        <v>8219</v>
      </c>
      <c r="H1580" s="12">
        <v>123</v>
      </c>
      <c r="I1580" s="26"/>
    </row>
    <row r="1581" spans="6:9" x14ac:dyDescent="0.25">
      <c r="F1581" s="17" t="s">
        <v>3155</v>
      </c>
      <c r="G1581" s="12" t="s">
        <v>8219</v>
      </c>
      <c r="H1581" s="12">
        <v>302</v>
      </c>
      <c r="I1581" s="26"/>
    </row>
    <row r="1582" spans="6:9" x14ac:dyDescent="0.25">
      <c r="F1582" s="17" t="s">
        <v>3156</v>
      </c>
      <c r="G1582" s="12" t="s">
        <v>8219</v>
      </c>
      <c r="H1582" s="12">
        <v>89</v>
      </c>
      <c r="I1582" s="26"/>
    </row>
    <row r="1583" spans="6:9" x14ac:dyDescent="0.25">
      <c r="F1583" s="17" t="s">
        <v>3157</v>
      </c>
      <c r="G1583" s="12" t="s">
        <v>8219</v>
      </c>
      <c r="H1583" s="12">
        <v>41</v>
      </c>
      <c r="I1583" s="26"/>
    </row>
    <row r="1584" spans="6:9" x14ac:dyDescent="0.25">
      <c r="F1584" s="17" t="s">
        <v>3158</v>
      </c>
      <c r="G1584" s="12" t="s">
        <v>8219</v>
      </c>
      <c r="H1584" s="12">
        <v>69</v>
      </c>
      <c r="I1584" s="26"/>
    </row>
    <row r="1585" spans="6:9" x14ac:dyDescent="0.25">
      <c r="F1585" s="17" t="s">
        <v>3159</v>
      </c>
      <c r="G1585" s="12" t="s">
        <v>8219</v>
      </c>
      <c r="H1585" s="12">
        <v>52</v>
      </c>
      <c r="I1585" s="26"/>
    </row>
    <row r="1586" spans="6:9" x14ac:dyDescent="0.25">
      <c r="F1586" s="17" t="s">
        <v>3160</v>
      </c>
      <c r="G1586" s="12" t="s">
        <v>8219</v>
      </c>
      <c r="H1586" s="12">
        <v>57</v>
      </c>
      <c r="I1586" s="26"/>
    </row>
    <row r="1587" spans="6:9" x14ac:dyDescent="0.25">
      <c r="F1587" s="17" t="s">
        <v>3161</v>
      </c>
      <c r="G1587" s="12" t="s">
        <v>8219</v>
      </c>
      <c r="H1587" s="12">
        <v>74</v>
      </c>
      <c r="I1587" s="26"/>
    </row>
    <row r="1588" spans="6:9" x14ac:dyDescent="0.25">
      <c r="F1588" s="17" t="s">
        <v>3162</v>
      </c>
      <c r="G1588" s="12" t="s">
        <v>8219</v>
      </c>
      <c r="H1588" s="12">
        <v>63</v>
      </c>
      <c r="I1588" s="26"/>
    </row>
    <row r="1589" spans="6:9" x14ac:dyDescent="0.25">
      <c r="F1589" s="17" t="s">
        <v>3163</v>
      </c>
      <c r="G1589" s="12" t="s">
        <v>8219</v>
      </c>
      <c r="H1589" s="12">
        <v>72</v>
      </c>
      <c r="I1589" s="26"/>
    </row>
    <row r="1590" spans="6:9" x14ac:dyDescent="0.25">
      <c r="F1590" s="17" t="s">
        <v>3164</v>
      </c>
      <c r="G1590" s="12" t="s">
        <v>8219</v>
      </c>
      <c r="H1590" s="12">
        <v>71</v>
      </c>
      <c r="I1590" s="26"/>
    </row>
    <row r="1591" spans="6:9" x14ac:dyDescent="0.25">
      <c r="F1591" s="17" t="s">
        <v>3165</v>
      </c>
      <c r="G1591" s="12" t="s">
        <v>8219</v>
      </c>
      <c r="H1591" s="12">
        <v>21</v>
      </c>
      <c r="I1591" s="26"/>
    </row>
    <row r="1592" spans="6:9" x14ac:dyDescent="0.25">
      <c r="F1592" s="17" t="s">
        <v>3166</v>
      </c>
      <c r="G1592" s="12" t="s">
        <v>8219</v>
      </c>
      <c r="H1592" s="12">
        <v>930</v>
      </c>
      <c r="I1592" s="26"/>
    </row>
    <row r="1593" spans="6:9" x14ac:dyDescent="0.25">
      <c r="F1593" s="17" t="s">
        <v>3167</v>
      </c>
      <c r="G1593" s="12" t="s">
        <v>8219</v>
      </c>
      <c r="H1593" s="12">
        <v>55</v>
      </c>
      <c r="I1593" s="26"/>
    </row>
    <row r="1594" spans="6:9" x14ac:dyDescent="0.25">
      <c r="F1594" s="17" t="s">
        <v>3168</v>
      </c>
      <c r="G1594" s="12" t="s">
        <v>8219</v>
      </c>
      <c r="H1594" s="12">
        <v>61</v>
      </c>
      <c r="I1594" s="26"/>
    </row>
    <row r="1595" spans="6:9" x14ac:dyDescent="0.25">
      <c r="F1595" s="17" t="s">
        <v>3169</v>
      </c>
      <c r="G1595" s="12" t="s">
        <v>8219</v>
      </c>
      <c r="H1595" s="12">
        <v>82</v>
      </c>
      <c r="I1595" s="26"/>
    </row>
    <row r="1596" spans="6:9" x14ac:dyDescent="0.25">
      <c r="F1596" s="17" t="s">
        <v>3170</v>
      </c>
      <c r="G1596" s="12" t="s">
        <v>8219</v>
      </c>
      <c r="H1596" s="12">
        <v>71</v>
      </c>
      <c r="I1596" s="26"/>
    </row>
    <row r="1597" spans="6:9" x14ac:dyDescent="0.25">
      <c r="F1597" s="17" t="s">
        <v>3171</v>
      </c>
      <c r="G1597" s="12" t="s">
        <v>8219</v>
      </c>
      <c r="H1597" s="12">
        <v>117</v>
      </c>
      <c r="I1597" s="26"/>
    </row>
    <row r="1598" spans="6:9" x14ac:dyDescent="0.25">
      <c r="F1598" s="17" t="s">
        <v>3172</v>
      </c>
      <c r="G1598" s="12" t="s">
        <v>8219</v>
      </c>
      <c r="H1598" s="12">
        <v>29</v>
      </c>
      <c r="I1598" s="26"/>
    </row>
    <row r="1599" spans="6:9" x14ac:dyDescent="0.25">
      <c r="F1599" s="17" t="s">
        <v>3173</v>
      </c>
      <c r="G1599" s="12" t="s">
        <v>8219</v>
      </c>
      <c r="H1599" s="12">
        <v>74</v>
      </c>
      <c r="I1599" s="26"/>
    </row>
    <row r="1600" spans="6:9" x14ac:dyDescent="0.25">
      <c r="F1600" s="17" t="s">
        <v>3174</v>
      </c>
      <c r="G1600" s="12" t="s">
        <v>8219</v>
      </c>
      <c r="H1600" s="12">
        <v>23</v>
      </c>
      <c r="I1600" s="26"/>
    </row>
    <row r="1601" spans="6:9" x14ac:dyDescent="0.25">
      <c r="F1601" s="17" t="s">
        <v>3175</v>
      </c>
      <c r="G1601" s="12" t="s">
        <v>8219</v>
      </c>
      <c r="H1601" s="12">
        <v>60</v>
      </c>
      <c r="I1601" s="26"/>
    </row>
    <row r="1602" spans="6:9" x14ac:dyDescent="0.25">
      <c r="F1602" s="17" t="s">
        <v>3176</v>
      </c>
      <c r="G1602" s="12" t="s">
        <v>8219</v>
      </c>
      <c r="H1602" s="12">
        <v>55</v>
      </c>
      <c r="I1602" s="26"/>
    </row>
    <row r="1603" spans="6:9" x14ac:dyDescent="0.25">
      <c r="F1603" s="17" t="s">
        <v>3177</v>
      </c>
      <c r="G1603" s="12" t="s">
        <v>8219</v>
      </c>
      <c r="H1603" s="12">
        <v>51</v>
      </c>
      <c r="I1603" s="26"/>
    </row>
    <row r="1604" spans="6:9" x14ac:dyDescent="0.25">
      <c r="F1604" s="17" t="s">
        <v>3178</v>
      </c>
      <c r="G1604" s="12" t="s">
        <v>8219</v>
      </c>
      <c r="H1604" s="12">
        <v>78</v>
      </c>
      <c r="I1604" s="26"/>
    </row>
    <row r="1605" spans="6:9" x14ac:dyDescent="0.25">
      <c r="F1605" s="17" t="s">
        <v>3179</v>
      </c>
      <c r="G1605" s="12" t="s">
        <v>8219</v>
      </c>
      <c r="H1605" s="12">
        <v>62</v>
      </c>
      <c r="I1605" s="26"/>
    </row>
    <row r="1606" spans="6:9" x14ac:dyDescent="0.25">
      <c r="F1606" s="17" t="s">
        <v>3180</v>
      </c>
      <c r="G1606" s="12" t="s">
        <v>8219</v>
      </c>
      <c r="H1606" s="12">
        <v>45</v>
      </c>
      <c r="I1606" s="26"/>
    </row>
    <row r="1607" spans="6:9" x14ac:dyDescent="0.25">
      <c r="F1607" s="17" t="s">
        <v>3181</v>
      </c>
      <c r="G1607" s="12" t="s">
        <v>8219</v>
      </c>
      <c r="H1607" s="12">
        <v>15</v>
      </c>
      <c r="I1607" s="26"/>
    </row>
    <row r="1608" spans="6:9" x14ac:dyDescent="0.25">
      <c r="F1608" s="17" t="s">
        <v>3182</v>
      </c>
      <c r="G1608" s="12" t="s">
        <v>8219</v>
      </c>
      <c r="H1608" s="12">
        <v>151</v>
      </c>
      <c r="I1608" s="26"/>
    </row>
    <row r="1609" spans="6:9" x14ac:dyDescent="0.25">
      <c r="F1609" s="17" t="s">
        <v>3183</v>
      </c>
      <c r="G1609" s="12" t="s">
        <v>8219</v>
      </c>
      <c r="H1609" s="12">
        <v>68</v>
      </c>
      <c r="I1609" s="26"/>
    </row>
    <row r="1610" spans="6:9" x14ac:dyDescent="0.25">
      <c r="F1610" s="17" t="s">
        <v>3184</v>
      </c>
      <c r="G1610" s="12" t="s">
        <v>8219</v>
      </c>
      <c r="H1610" s="12">
        <v>46</v>
      </c>
      <c r="I1610" s="26"/>
    </row>
    <row r="1611" spans="6:9" x14ac:dyDescent="0.25">
      <c r="F1611" s="17" t="s">
        <v>3185</v>
      </c>
      <c r="G1611" s="12" t="s">
        <v>8219</v>
      </c>
      <c r="H1611" s="12">
        <v>24</v>
      </c>
      <c r="I1611" s="26"/>
    </row>
    <row r="1612" spans="6:9" x14ac:dyDescent="0.25">
      <c r="F1612" s="17" t="s">
        <v>3186</v>
      </c>
      <c r="G1612" s="12" t="s">
        <v>8219</v>
      </c>
      <c r="H1612" s="12">
        <v>70</v>
      </c>
      <c r="I1612" s="26"/>
    </row>
    <row r="1613" spans="6:9" x14ac:dyDescent="0.25">
      <c r="F1613" s="17" t="s">
        <v>3187</v>
      </c>
      <c r="G1613" s="12" t="s">
        <v>8219</v>
      </c>
      <c r="H1613" s="12">
        <v>244</v>
      </c>
      <c r="I1613" s="26"/>
    </row>
    <row r="1614" spans="6:9" x14ac:dyDescent="0.25">
      <c r="F1614" s="17" t="s">
        <v>3208</v>
      </c>
      <c r="G1614" s="12" t="s">
        <v>8219</v>
      </c>
      <c r="H1614" s="12">
        <v>82</v>
      </c>
      <c r="I1614" s="26"/>
    </row>
    <row r="1615" spans="6:9" x14ac:dyDescent="0.25">
      <c r="F1615" s="17" t="s">
        <v>3209</v>
      </c>
      <c r="G1615" s="12" t="s">
        <v>8219</v>
      </c>
      <c r="H1615" s="12">
        <v>226</v>
      </c>
      <c r="I1615" s="26"/>
    </row>
    <row r="1616" spans="6:9" x14ac:dyDescent="0.25">
      <c r="F1616" s="17" t="s">
        <v>3210</v>
      </c>
      <c r="G1616" s="12" t="s">
        <v>8219</v>
      </c>
      <c r="H1616" s="12">
        <v>60</v>
      </c>
      <c r="I1616" s="26"/>
    </row>
    <row r="1617" spans="6:9" x14ac:dyDescent="0.25">
      <c r="F1617" s="17" t="s">
        <v>3211</v>
      </c>
      <c r="G1617" s="12" t="s">
        <v>8219</v>
      </c>
      <c r="H1617" s="12">
        <v>322</v>
      </c>
      <c r="I1617" s="26"/>
    </row>
    <row r="1618" spans="6:9" x14ac:dyDescent="0.25">
      <c r="F1618" s="17" t="s">
        <v>3212</v>
      </c>
      <c r="G1618" s="12" t="s">
        <v>8219</v>
      </c>
      <c r="H1618" s="12">
        <v>94</v>
      </c>
      <c r="I1618" s="26"/>
    </row>
    <row r="1619" spans="6:9" x14ac:dyDescent="0.25">
      <c r="F1619" s="17" t="s">
        <v>3213</v>
      </c>
      <c r="G1619" s="12" t="s">
        <v>8219</v>
      </c>
      <c r="H1619" s="12">
        <v>47</v>
      </c>
      <c r="I1619" s="26"/>
    </row>
    <row r="1620" spans="6:9" x14ac:dyDescent="0.25">
      <c r="F1620" s="17" t="s">
        <v>3214</v>
      </c>
      <c r="G1620" s="12" t="s">
        <v>8219</v>
      </c>
      <c r="H1620" s="12">
        <v>115</v>
      </c>
      <c r="I1620" s="26"/>
    </row>
    <row r="1621" spans="6:9" x14ac:dyDescent="0.25">
      <c r="F1621" s="17" t="s">
        <v>3215</v>
      </c>
      <c r="G1621" s="12" t="s">
        <v>8219</v>
      </c>
      <c r="H1621" s="12">
        <v>134</v>
      </c>
      <c r="I1621" s="26"/>
    </row>
    <row r="1622" spans="6:9" x14ac:dyDescent="0.25">
      <c r="F1622" s="17" t="s">
        <v>3216</v>
      </c>
      <c r="G1622" s="12" t="s">
        <v>8219</v>
      </c>
      <c r="H1622" s="12">
        <v>35</v>
      </c>
      <c r="I1622" s="26"/>
    </row>
    <row r="1623" spans="6:9" x14ac:dyDescent="0.25">
      <c r="F1623" s="17" t="s">
        <v>3217</v>
      </c>
      <c r="G1623" s="12" t="s">
        <v>8219</v>
      </c>
      <c r="H1623" s="12">
        <v>104</v>
      </c>
      <c r="I1623" s="26"/>
    </row>
    <row r="1624" spans="6:9" x14ac:dyDescent="0.25">
      <c r="F1624" s="17" t="s">
        <v>3218</v>
      </c>
      <c r="G1624" s="12" t="s">
        <v>8219</v>
      </c>
      <c r="H1624" s="12">
        <v>184</v>
      </c>
      <c r="I1624" s="26"/>
    </row>
    <row r="1625" spans="6:9" x14ac:dyDescent="0.25">
      <c r="F1625" s="17" t="s">
        <v>3219</v>
      </c>
      <c r="G1625" s="12" t="s">
        <v>8219</v>
      </c>
      <c r="H1625" s="12">
        <v>119</v>
      </c>
      <c r="I1625" s="26"/>
    </row>
    <row r="1626" spans="6:9" x14ac:dyDescent="0.25">
      <c r="F1626" s="17" t="s">
        <v>3220</v>
      </c>
      <c r="G1626" s="12" t="s">
        <v>8219</v>
      </c>
      <c r="H1626" s="12">
        <v>59</v>
      </c>
      <c r="I1626" s="26"/>
    </row>
    <row r="1627" spans="6:9" x14ac:dyDescent="0.25">
      <c r="F1627" s="17" t="s">
        <v>3221</v>
      </c>
      <c r="G1627" s="12" t="s">
        <v>8219</v>
      </c>
      <c r="H1627" s="12">
        <v>113</v>
      </c>
      <c r="I1627" s="26"/>
    </row>
    <row r="1628" spans="6:9" x14ac:dyDescent="0.25">
      <c r="F1628" s="17" t="s">
        <v>3222</v>
      </c>
      <c r="G1628" s="12" t="s">
        <v>8219</v>
      </c>
      <c r="H1628" s="12">
        <v>84</v>
      </c>
      <c r="I1628" s="26"/>
    </row>
    <row r="1629" spans="6:9" x14ac:dyDescent="0.25">
      <c r="F1629" s="17" t="s">
        <v>3223</v>
      </c>
      <c r="G1629" s="12" t="s">
        <v>8219</v>
      </c>
      <c r="H1629" s="12">
        <v>74</v>
      </c>
      <c r="I1629" s="26"/>
    </row>
    <row r="1630" spans="6:9" x14ac:dyDescent="0.25">
      <c r="F1630" s="17" t="s">
        <v>3224</v>
      </c>
      <c r="G1630" s="12" t="s">
        <v>8219</v>
      </c>
      <c r="H1630" s="12">
        <v>216</v>
      </c>
      <c r="I1630" s="26"/>
    </row>
    <row r="1631" spans="6:9" x14ac:dyDescent="0.25">
      <c r="F1631" s="17" t="s">
        <v>3225</v>
      </c>
      <c r="G1631" s="12" t="s">
        <v>8219</v>
      </c>
      <c r="H1631" s="12">
        <v>39</v>
      </c>
      <c r="I1631" s="26"/>
    </row>
    <row r="1632" spans="6:9" x14ac:dyDescent="0.25">
      <c r="F1632" s="17" t="s">
        <v>3226</v>
      </c>
      <c r="G1632" s="12" t="s">
        <v>8219</v>
      </c>
      <c r="H1632" s="12">
        <v>21</v>
      </c>
      <c r="I1632" s="26"/>
    </row>
    <row r="1633" spans="6:9" x14ac:dyDescent="0.25">
      <c r="F1633" s="17" t="s">
        <v>3227</v>
      </c>
      <c r="G1633" s="12" t="s">
        <v>8219</v>
      </c>
      <c r="H1633" s="12">
        <v>30</v>
      </c>
      <c r="I1633" s="26"/>
    </row>
    <row r="1634" spans="6:9" x14ac:dyDescent="0.25">
      <c r="F1634" s="17" t="s">
        <v>3228</v>
      </c>
      <c r="G1634" s="12" t="s">
        <v>8219</v>
      </c>
      <c r="H1634" s="12">
        <v>37</v>
      </c>
      <c r="I1634" s="26"/>
    </row>
    <row r="1635" spans="6:9" x14ac:dyDescent="0.25">
      <c r="F1635" s="17" t="s">
        <v>3229</v>
      </c>
      <c r="G1635" s="12" t="s">
        <v>8219</v>
      </c>
      <c r="H1635" s="12">
        <v>202</v>
      </c>
      <c r="I1635" s="26"/>
    </row>
    <row r="1636" spans="6:9" x14ac:dyDescent="0.25">
      <c r="F1636" s="17" t="s">
        <v>3230</v>
      </c>
      <c r="G1636" s="12" t="s">
        <v>8219</v>
      </c>
      <c r="H1636" s="12">
        <v>37</v>
      </c>
      <c r="I1636" s="26"/>
    </row>
    <row r="1637" spans="6:9" x14ac:dyDescent="0.25">
      <c r="F1637" s="17" t="s">
        <v>3231</v>
      </c>
      <c r="G1637" s="12" t="s">
        <v>8219</v>
      </c>
      <c r="H1637" s="12">
        <v>28</v>
      </c>
      <c r="I1637" s="26"/>
    </row>
    <row r="1638" spans="6:9" x14ac:dyDescent="0.25">
      <c r="F1638" s="17" t="s">
        <v>3232</v>
      </c>
      <c r="G1638" s="12" t="s">
        <v>8219</v>
      </c>
      <c r="H1638" s="12">
        <v>26</v>
      </c>
      <c r="I1638" s="26"/>
    </row>
    <row r="1639" spans="6:9" x14ac:dyDescent="0.25">
      <c r="F1639" s="17" t="s">
        <v>3233</v>
      </c>
      <c r="G1639" s="12" t="s">
        <v>8219</v>
      </c>
      <c r="H1639" s="12">
        <v>61</v>
      </c>
      <c r="I1639" s="26"/>
    </row>
    <row r="1640" spans="6:9" x14ac:dyDescent="0.25">
      <c r="F1640" s="17" t="s">
        <v>3234</v>
      </c>
      <c r="G1640" s="12" t="s">
        <v>8219</v>
      </c>
      <c r="H1640" s="12">
        <v>115</v>
      </c>
      <c r="I1640" s="26"/>
    </row>
    <row r="1641" spans="6:9" x14ac:dyDescent="0.25">
      <c r="F1641" s="17" t="s">
        <v>3235</v>
      </c>
      <c r="G1641" s="12" t="s">
        <v>8219</v>
      </c>
      <c r="H1641" s="12">
        <v>181</v>
      </c>
      <c r="I1641" s="26"/>
    </row>
    <row r="1642" spans="6:9" x14ac:dyDescent="0.25">
      <c r="F1642" s="17" t="s">
        <v>3236</v>
      </c>
      <c r="G1642" s="12" t="s">
        <v>8219</v>
      </c>
      <c r="H1642" s="12">
        <v>110</v>
      </c>
      <c r="I1642" s="26"/>
    </row>
    <row r="1643" spans="6:9" x14ac:dyDescent="0.25">
      <c r="F1643" s="17" t="s">
        <v>3237</v>
      </c>
      <c r="G1643" s="12" t="s">
        <v>8219</v>
      </c>
      <c r="H1643" s="12">
        <v>269</v>
      </c>
      <c r="I1643" s="26"/>
    </row>
    <row r="1644" spans="6:9" x14ac:dyDescent="0.25">
      <c r="F1644" s="17" t="s">
        <v>3238</v>
      </c>
      <c r="G1644" s="12" t="s">
        <v>8219</v>
      </c>
      <c r="H1644" s="12">
        <v>79</v>
      </c>
      <c r="I1644" s="26"/>
    </row>
    <row r="1645" spans="6:9" x14ac:dyDescent="0.25">
      <c r="F1645" s="17" t="s">
        <v>3239</v>
      </c>
      <c r="G1645" s="12" t="s">
        <v>8219</v>
      </c>
      <c r="H1645" s="12">
        <v>104</v>
      </c>
      <c r="I1645" s="26"/>
    </row>
    <row r="1646" spans="6:9" x14ac:dyDescent="0.25">
      <c r="F1646" s="17" t="s">
        <v>3240</v>
      </c>
      <c r="G1646" s="12" t="s">
        <v>8219</v>
      </c>
      <c r="H1646" s="12">
        <v>34</v>
      </c>
      <c r="I1646" s="26"/>
    </row>
    <row r="1647" spans="6:9" x14ac:dyDescent="0.25">
      <c r="F1647" s="17" t="s">
        <v>3241</v>
      </c>
      <c r="G1647" s="12" t="s">
        <v>8219</v>
      </c>
      <c r="H1647" s="12">
        <v>167</v>
      </c>
      <c r="I1647" s="26"/>
    </row>
    <row r="1648" spans="6:9" x14ac:dyDescent="0.25">
      <c r="F1648" s="17" t="s">
        <v>3242</v>
      </c>
      <c r="G1648" s="12" t="s">
        <v>8219</v>
      </c>
      <c r="H1648" s="12">
        <v>183</v>
      </c>
      <c r="I1648" s="26"/>
    </row>
    <row r="1649" spans="6:9" x14ac:dyDescent="0.25">
      <c r="F1649" s="17" t="s">
        <v>3243</v>
      </c>
      <c r="G1649" s="12" t="s">
        <v>8219</v>
      </c>
      <c r="H1649" s="12">
        <v>71</v>
      </c>
      <c r="I1649" s="26"/>
    </row>
    <row r="1650" spans="6:9" x14ac:dyDescent="0.25">
      <c r="F1650" s="17" t="s">
        <v>3244</v>
      </c>
      <c r="G1650" s="12" t="s">
        <v>8219</v>
      </c>
      <c r="H1650" s="12">
        <v>69</v>
      </c>
      <c r="I1650" s="26"/>
    </row>
    <row r="1651" spans="6:9" x14ac:dyDescent="0.25">
      <c r="F1651" s="17" t="s">
        <v>3245</v>
      </c>
      <c r="G1651" s="12" t="s">
        <v>8219</v>
      </c>
      <c r="H1651" s="12">
        <v>270</v>
      </c>
      <c r="I1651" s="26"/>
    </row>
    <row r="1652" spans="6:9" x14ac:dyDescent="0.25">
      <c r="F1652" s="17" t="s">
        <v>3246</v>
      </c>
      <c r="G1652" s="12" t="s">
        <v>8219</v>
      </c>
      <c r="H1652" s="12">
        <v>193</v>
      </c>
      <c r="I1652" s="26"/>
    </row>
    <row r="1653" spans="6:9" x14ac:dyDescent="0.25">
      <c r="F1653" s="17" t="s">
        <v>3247</v>
      </c>
      <c r="G1653" s="12" t="s">
        <v>8219</v>
      </c>
      <c r="H1653" s="12">
        <v>57</v>
      </c>
      <c r="I1653" s="26"/>
    </row>
    <row r="1654" spans="6:9" x14ac:dyDescent="0.25">
      <c r="F1654" s="17" t="s">
        <v>3248</v>
      </c>
      <c r="G1654" s="12" t="s">
        <v>8219</v>
      </c>
      <c r="H1654" s="12">
        <v>200</v>
      </c>
      <c r="I1654" s="26"/>
    </row>
    <row r="1655" spans="6:9" x14ac:dyDescent="0.25">
      <c r="F1655" s="17" t="s">
        <v>3249</v>
      </c>
      <c r="G1655" s="12" t="s">
        <v>8219</v>
      </c>
      <c r="H1655" s="12">
        <v>88</v>
      </c>
      <c r="I1655" s="26"/>
    </row>
    <row r="1656" spans="6:9" x14ac:dyDescent="0.25">
      <c r="F1656" s="17" t="s">
        <v>3250</v>
      </c>
      <c r="G1656" s="12" t="s">
        <v>8219</v>
      </c>
      <c r="H1656" s="12">
        <v>213</v>
      </c>
      <c r="I1656" s="26"/>
    </row>
    <row r="1657" spans="6:9" x14ac:dyDescent="0.25">
      <c r="F1657" s="17" t="s">
        <v>3251</v>
      </c>
      <c r="G1657" s="12" t="s">
        <v>8219</v>
      </c>
      <c r="H1657" s="12">
        <v>20</v>
      </c>
      <c r="I1657" s="26"/>
    </row>
    <row r="1658" spans="6:9" x14ac:dyDescent="0.25">
      <c r="F1658" s="17" t="s">
        <v>3252</v>
      </c>
      <c r="G1658" s="12" t="s">
        <v>8219</v>
      </c>
      <c r="H1658" s="12">
        <v>50</v>
      </c>
      <c r="I1658" s="26"/>
    </row>
    <row r="1659" spans="6:9" x14ac:dyDescent="0.25">
      <c r="F1659" s="17" t="s">
        <v>3253</v>
      </c>
      <c r="G1659" s="12" t="s">
        <v>8219</v>
      </c>
      <c r="H1659" s="12">
        <v>115</v>
      </c>
      <c r="I1659" s="26"/>
    </row>
    <row r="1660" spans="6:9" x14ac:dyDescent="0.25">
      <c r="F1660" s="17" t="s">
        <v>3254</v>
      </c>
      <c r="G1660" s="12" t="s">
        <v>8219</v>
      </c>
      <c r="H1660" s="12">
        <v>186</v>
      </c>
      <c r="I1660" s="26"/>
    </row>
    <row r="1661" spans="6:9" x14ac:dyDescent="0.25">
      <c r="F1661" s="17" t="s">
        <v>3255</v>
      </c>
      <c r="G1661" s="12" t="s">
        <v>8219</v>
      </c>
      <c r="H1661" s="12">
        <v>18</v>
      </c>
      <c r="I1661" s="26"/>
    </row>
    <row r="1662" spans="6:9" x14ac:dyDescent="0.25">
      <c r="F1662" s="17" t="s">
        <v>3256</v>
      </c>
      <c r="G1662" s="12" t="s">
        <v>8219</v>
      </c>
      <c r="H1662" s="12">
        <v>176</v>
      </c>
      <c r="I1662" s="26"/>
    </row>
    <row r="1663" spans="6:9" x14ac:dyDescent="0.25">
      <c r="F1663" s="17" t="s">
        <v>3257</v>
      </c>
      <c r="G1663" s="12" t="s">
        <v>8219</v>
      </c>
      <c r="H1663" s="12">
        <v>41</v>
      </c>
      <c r="I1663" s="26"/>
    </row>
    <row r="1664" spans="6:9" x14ac:dyDescent="0.25">
      <c r="F1664" s="17" t="s">
        <v>3258</v>
      </c>
      <c r="G1664" s="12" t="s">
        <v>8219</v>
      </c>
      <c r="H1664" s="12">
        <v>75</v>
      </c>
      <c r="I1664" s="26"/>
    </row>
    <row r="1665" spans="6:9" x14ac:dyDescent="0.25">
      <c r="F1665" s="17" t="s">
        <v>3259</v>
      </c>
      <c r="G1665" s="12" t="s">
        <v>8219</v>
      </c>
      <c r="H1665" s="12">
        <v>97</v>
      </c>
      <c r="I1665" s="26"/>
    </row>
    <row r="1666" spans="6:9" x14ac:dyDescent="0.25">
      <c r="F1666" s="17" t="s">
        <v>3260</v>
      </c>
      <c r="G1666" s="12" t="s">
        <v>8219</v>
      </c>
      <c r="H1666" s="12">
        <v>73</v>
      </c>
      <c r="I1666" s="26"/>
    </row>
    <row r="1667" spans="6:9" x14ac:dyDescent="0.25">
      <c r="F1667" s="17" t="s">
        <v>3261</v>
      </c>
      <c r="G1667" s="12" t="s">
        <v>8219</v>
      </c>
      <c r="H1667" s="12">
        <v>49</v>
      </c>
      <c r="I1667" s="26"/>
    </row>
    <row r="1668" spans="6:9" x14ac:dyDescent="0.25">
      <c r="F1668" s="17" t="s">
        <v>3262</v>
      </c>
      <c r="G1668" s="12" t="s">
        <v>8219</v>
      </c>
      <c r="H1668" s="12">
        <v>134</v>
      </c>
      <c r="I1668" s="26"/>
    </row>
    <row r="1669" spans="6:9" x14ac:dyDescent="0.25">
      <c r="F1669" s="17" t="s">
        <v>3263</v>
      </c>
      <c r="G1669" s="12" t="s">
        <v>8219</v>
      </c>
      <c r="H1669" s="12">
        <v>68</v>
      </c>
      <c r="I1669" s="26"/>
    </row>
    <row r="1670" spans="6:9" x14ac:dyDescent="0.25">
      <c r="F1670" s="17" t="s">
        <v>3264</v>
      </c>
      <c r="G1670" s="12" t="s">
        <v>8219</v>
      </c>
      <c r="H1670" s="12">
        <v>49</v>
      </c>
      <c r="I1670" s="26"/>
    </row>
    <row r="1671" spans="6:9" x14ac:dyDescent="0.25">
      <c r="F1671" s="17" t="s">
        <v>3265</v>
      </c>
      <c r="G1671" s="12" t="s">
        <v>8219</v>
      </c>
      <c r="H1671" s="12">
        <v>63</v>
      </c>
      <c r="I1671" s="26"/>
    </row>
    <row r="1672" spans="6:9" x14ac:dyDescent="0.25">
      <c r="F1672" s="17" t="s">
        <v>3266</v>
      </c>
      <c r="G1672" s="12" t="s">
        <v>8219</v>
      </c>
      <c r="H1672" s="12">
        <v>163</v>
      </c>
      <c r="I1672" s="26"/>
    </row>
    <row r="1673" spans="6:9" x14ac:dyDescent="0.25">
      <c r="F1673" s="17" t="s">
        <v>3267</v>
      </c>
      <c r="G1673" s="12" t="s">
        <v>8219</v>
      </c>
      <c r="H1673" s="12">
        <v>288</v>
      </c>
      <c r="I1673" s="26"/>
    </row>
    <row r="1674" spans="6:9" x14ac:dyDescent="0.25">
      <c r="F1674" s="17" t="s">
        <v>3268</v>
      </c>
      <c r="G1674" s="12" t="s">
        <v>8219</v>
      </c>
      <c r="H1674" s="12">
        <v>42</v>
      </c>
      <c r="I1674" s="26"/>
    </row>
    <row r="1675" spans="6:9" x14ac:dyDescent="0.25">
      <c r="F1675" s="17" t="s">
        <v>3269</v>
      </c>
      <c r="G1675" s="12" t="s">
        <v>8219</v>
      </c>
      <c r="H1675" s="12">
        <v>70</v>
      </c>
      <c r="I1675" s="26"/>
    </row>
    <row r="1676" spans="6:9" x14ac:dyDescent="0.25">
      <c r="F1676" s="17" t="s">
        <v>3270</v>
      </c>
      <c r="G1676" s="12" t="s">
        <v>8219</v>
      </c>
      <c r="H1676" s="12">
        <v>30</v>
      </c>
      <c r="I1676" s="26"/>
    </row>
    <row r="1677" spans="6:9" x14ac:dyDescent="0.25">
      <c r="F1677" s="17" t="s">
        <v>3271</v>
      </c>
      <c r="G1677" s="12" t="s">
        <v>8219</v>
      </c>
      <c r="H1677" s="12">
        <v>51</v>
      </c>
      <c r="I1677" s="26"/>
    </row>
    <row r="1678" spans="6:9" x14ac:dyDescent="0.25">
      <c r="F1678" s="17" t="s">
        <v>3272</v>
      </c>
      <c r="G1678" s="12" t="s">
        <v>8219</v>
      </c>
      <c r="H1678" s="12">
        <v>145</v>
      </c>
      <c r="I1678" s="26"/>
    </row>
    <row r="1679" spans="6:9" x14ac:dyDescent="0.25">
      <c r="F1679" s="17" t="s">
        <v>3273</v>
      </c>
      <c r="G1679" s="12" t="s">
        <v>8219</v>
      </c>
      <c r="H1679" s="12">
        <v>21</v>
      </c>
      <c r="I1679" s="26"/>
    </row>
    <row r="1680" spans="6:9" x14ac:dyDescent="0.25">
      <c r="F1680" s="17" t="s">
        <v>3274</v>
      </c>
      <c r="G1680" s="12" t="s">
        <v>8219</v>
      </c>
      <c r="H1680" s="12">
        <v>286</v>
      </c>
      <c r="I1680" s="26"/>
    </row>
    <row r="1681" spans="6:9" x14ac:dyDescent="0.25">
      <c r="F1681" s="17" t="s">
        <v>3275</v>
      </c>
      <c r="G1681" s="12" t="s">
        <v>8219</v>
      </c>
      <c r="H1681" s="12">
        <v>12</v>
      </c>
      <c r="I1681" s="26"/>
    </row>
    <row r="1682" spans="6:9" x14ac:dyDescent="0.25">
      <c r="F1682" s="17" t="s">
        <v>3276</v>
      </c>
      <c r="G1682" s="12" t="s">
        <v>8219</v>
      </c>
      <c r="H1682" s="12">
        <v>100</v>
      </c>
      <c r="I1682" s="26"/>
    </row>
    <row r="1683" spans="6:9" x14ac:dyDescent="0.25">
      <c r="F1683" s="17" t="s">
        <v>3277</v>
      </c>
      <c r="G1683" s="12" t="s">
        <v>8219</v>
      </c>
      <c r="H1683" s="12">
        <v>100</v>
      </c>
      <c r="I1683" s="26"/>
    </row>
    <row r="1684" spans="6:9" x14ac:dyDescent="0.25">
      <c r="F1684" s="17" t="s">
        <v>3278</v>
      </c>
      <c r="G1684" s="12" t="s">
        <v>8219</v>
      </c>
      <c r="H1684" s="12">
        <v>34</v>
      </c>
      <c r="I1684" s="26"/>
    </row>
    <row r="1685" spans="6:9" x14ac:dyDescent="0.25">
      <c r="F1685" s="17" t="s">
        <v>3279</v>
      </c>
      <c r="G1685" s="12" t="s">
        <v>8219</v>
      </c>
      <c r="H1685" s="12">
        <v>63</v>
      </c>
      <c r="I1685" s="26"/>
    </row>
    <row r="1686" spans="6:9" x14ac:dyDescent="0.25">
      <c r="F1686" s="17" t="s">
        <v>3280</v>
      </c>
      <c r="G1686" s="12" t="s">
        <v>8219</v>
      </c>
      <c r="H1686" s="12">
        <v>30</v>
      </c>
      <c r="I1686" s="26"/>
    </row>
    <row r="1687" spans="6:9" x14ac:dyDescent="0.25">
      <c r="F1687" s="17" t="s">
        <v>3281</v>
      </c>
      <c r="G1687" s="12" t="s">
        <v>8219</v>
      </c>
      <c r="H1687" s="12">
        <v>47</v>
      </c>
      <c r="I1687" s="26"/>
    </row>
    <row r="1688" spans="6:9" x14ac:dyDescent="0.25">
      <c r="F1688" s="17" t="s">
        <v>3282</v>
      </c>
      <c r="G1688" s="12" t="s">
        <v>8219</v>
      </c>
      <c r="H1688" s="12">
        <v>237</v>
      </c>
      <c r="I1688" s="26"/>
    </row>
    <row r="1689" spans="6:9" x14ac:dyDescent="0.25">
      <c r="F1689" s="17" t="s">
        <v>3283</v>
      </c>
      <c r="G1689" s="12" t="s">
        <v>8219</v>
      </c>
      <c r="H1689" s="12">
        <v>47</v>
      </c>
      <c r="I1689" s="26"/>
    </row>
    <row r="1690" spans="6:9" x14ac:dyDescent="0.25">
      <c r="F1690" s="17" t="s">
        <v>3284</v>
      </c>
      <c r="G1690" s="12" t="s">
        <v>8219</v>
      </c>
      <c r="H1690" s="12">
        <v>15</v>
      </c>
      <c r="I1690" s="26"/>
    </row>
    <row r="1691" spans="6:9" x14ac:dyDescent="0.25">
      <c r="F1691" s="17" t="s">
        <v>3285</v>
      </c>
      <c r="G1691" s="12" t="s">
        <v>8219</v>
      </c>
      <c r="H1691" s="12">
        <v>81</v>
      </c>
      <c r="I1691" s="26"/>
    </row>
    <row r="1692" spans="6:9" x14ac:dyDescent="0.25">
      <c r="F1692" s="17" t="s">
        <v>3286</v>
      </c>
      <c r="G1692" s="12" t="s">
        <v>8219</v>
      </c>
      <c r="H1692" s="12">
        <v>122</v>
      </c>
      <c r="I1692" s="26"/>
    </row>
    <row r="1693" spans="6:9" x14ac:dyDescent="0.25">
      <c r="F1693" s="17" t="s">
        <v>3287</v>
      </c>
      <c r="G1693" s="12" t="s">
        <v>8219</v>
      </c>
      <c r="H1693" s="12">
        <v>34</v>
      </c>
      <c r="I1693" s="26"/>
    </row>
    <row r="1694" spans="6:9" x14ac:dyDescent="0.25">
      <c r="F1694" s="17" t="s">
        <v>3288</v>
      </c>
      <c r="G1694" s="12" t="s">
        <v>8219</v>
      </c>
      <c r="H1694" s="12">
        <v>207</v>
      </c>
      <c r="I1694" s="26"/>
    </row>
    <row r="1695" spans="6:9" x14ac:dyDescent="0.25">
      <c r="F1695" s="17" t="s">
        <v>3289</v>
      </c>
      <c r="G1695" s="12" t="s">
        <v>8219</v>
      </c>
      <c r="H1695" s="12">
        <v>25</v>
      </c>
      <c r="I1695" s="26"/>
    </row>
    <row r="1696" spans="6:9" x14ac:dyDescent="0.25">
      <c r="F1696" s="17" t="s">
        <v>3290</v>
      </c>
      <c r="G1696" s="12" t="s">
        <v>8219</v>
      </c>
      <c r="H1696" s="12">
        <v>72</v>
      </c>
      <c r="I1696" s="26"/>
    </row>
    <row r="1697" spans="6:9" x14ac:dyDescent="0.25">
      <c r="F1697" s="17" t="s">
        <v>3291</v>
      </c>
      <c r="G1697" s="12" t="s">
        <v>8219</v>
      </c>
      <c r="H1697" s="12">
        <v>14</v>
      </c>
      <c r="I1697" s="26"/>
    </row>
    <row r="1698" spans="6:9" x14ac:dyDescent="0.25">
      <c r="F1698" s="17" t="s">
        <v>3292</v>
      </c>
      <c r="G1698" s="12" t="s">
        <v>8219</v>
      </c>
      <c r="H1698" s="12">
        <v>15</v>
      </c>
      <c r="I1698" s="26"/>
    </row>
    <row r="1699" spans="6:9" x14ac:dyDescent="0.25">
      <c r="F1699" s="17" t="s">
        <v>3293</v>
      </c>
      <c r="G1699" s="12" t="s">
        <v>8219</v>
      </c>
      <c r="H1699" s="12">
        <v>91</v>
      </c>
      <c r="I1699" s="26"/>
    </row>
    <row r="1700" spans="6:9" x14ac:dyDescent="0.25">
      <c r="F1700" s="17" t="s">
        <v>3294</v>
      </c>
      <c r="G1700" s="12" t="s">
        <v>8219</v>
      </c>
      <c r="H1700" s="12">
        <v>24</v>
      </c>
      <c r="I1700" s="26"/>
    </row>
    <row r="1701" spans="6:9" x14ac:dyDescent="0.25">
      <c r="F1701" s="17" t="s">
        <v>3295</v>
      </c>
      <c r="G1701" s="12" t="s">
        <v>8219</v>
      </c>
      <c r="H1701" s="12">
        <v>27</v>
      </c>
      <c r="I1701" s="26"/>
    </row>
    <row r="1702" spans="6:9" x14ac:dyDescent="0.25">
      <c r="F1702" s="17" t="s">
        <v>3296</v>
      </c>
      <c r="G1702" s="12" t="s">
        <v>8219</v>
      </c>
      <c r="H1702" s="12">
        <v>47</v>
      </c>
      <c r="I1702" s="26"/>
    </row>
    <row r="1703" spans="6:9" x14ac:dyDescent="0.25">
      <c r="F1703" s="17" t="s">
        <v>3297</v>
      </c>
      <c r="G1703" s="12" t="s">
        <v>8219</v>
      </c>
      <c r="H1703" s="12">
        <v>44</v>
      </c>
      <c r="I1703" s="26"/>
    </row>
    <row r="1704" spans="6:9" x14ac:dyDescent="0.25">
      <c r="F1704" s="17" t="s">
        <v>3298</v>
      </c>
      <c r="G1704" s="12" t="s">
        <v>8219</v>
      </c>
      <c r="H1704" s="12">
        <v>72</v>
      </c>
      <c r="I1704" s="26"/>
    </row>
    <row r="1705" spans="6:9" x14ac:dyDescent="0.25">
      <c r="F1705" s="17" t="s">
        <v>3299</v>
      </c>
      <c r="G1705" s="12" t="s">
        <v>8219</v>
      </c>
      <c r="H1705" s="12">
        <v>63</v>
      </c>
      <c r="I1705" s="26"/>
    </row>
    <row r="1706" spans="6:9" x14ac:dyDescent="0.25">
      <c r="F1706" s="17" t="s">
        <v>3300</v>
      </c>
      <c r="G1706" s="12" t="s">
        <v>8219</v>
      </c>
      <c r="H1706" s="12">
        <v>88</v>
      </c>
      <c r="I1706" s="26"/>
    </row>
    <row r="1707" spans="6:9" x14ac:dyDescent="0.25">
      <c r="F1707" s="17" t="s">
        <v>3301</v>
      </c>
      <c r="G1707" s="12" t="s">
        <v>8219</v>
      </c>
      <c r="H1707" s="12">
        <v>70</v>
      </c>
      <c r="I1707" s="26"/>
    </row>
    <row r="1708" spans="6:9" x14ac:dyDescent="0.25">
      <c r="F1708" s="17" t="s">
        <v>3302</v>
      </c>
      <c r="G1708" s="12" t="s">
        <v>8219</v>
      </c>
      <c r="H1708" s="12">
        <v>50</v>
      </c>
      <c r="I1708" s="26"/>
    </row>
    <row r="1709" spans="6:9" x14ac:dyDescent="0.25">
      <c r="F1709" s="17" t="s">
        <v>3303</v>
      </c>
      <c r="G1709" s="12" t="s">
        <v>8219</v>
      </c>
      <c r="H1709" s="12">
        <v>35</v>
      </c>
      <c r="I1709" s="26"/>
    </row>
    <row r="1710" spans="6:9" x14ac:dyDescent="0.25">
      <c r="F1710" s="17" t="s">
        <v>3304</v>
      </c>
      <c r="G1710" s="12" t="s">
        <v>8219</v>
      </c>
      <c r="H1710" s="12">
        <v>175</v>
      </c>
      <c r="I1710" s="26"/>
    </row>
    <row r="1711" spans="6:9" x14ac:dyDescent="0.25">
      <c r="F1711" s="17" t="s">
        <v>3305</v>
      </c>
      <c r="G1711" s="12" t="s">
        <v>8219</v>
      </c>
      <c r="H1711" s="12">
        <v>20</v>
      </c>
      <c r="I1711" s="26"/>
    </row>
    <row r="1712" spans="6:9" x14ac:dyDescent="0.25">
      <c r="F1712" s="17" t="s">
        <v>3306</v>
      </c>
      <c r="G1712" s="12" t="s">
        <v>8219</v>
      </c>
      <c r="H1712" s="12">
        <v>54</v>
      </c>
      <c r="I1712" s="26"/>
    </row>
    <row r="1713" spans="6:9" x14ac:dyDescent="0.25">
      <c r="F1713" s="17" t="s">
        <v>3307</v>
      </c>
      <c r="G1713" s="12" t="s">
        <v>8219</v>
      </c>
      <c r="H1713" s="12">
        <v>20</v>
      </c>
      <c r="I1713" s="26"/>
    </row>
    <row r="1714" spans="6:9" x14ac:dyDescent="0.25">
      <c r="F1714" s="17" t="s">
        <v>3308</v>
      </c>
      <c r="G1714" s="12" t="s">
        <v>8219</v>
      </c>
      <c r="H1714" s="12">
        <v>57</v>
      </c>
      <c r="I1714" s="26"/>
    </row>
    <row r="1715" spans="6:9" x14ac:dyDescent="0.25">
      <c r="F1715" s="17" t="s">
        <v>3309</v>
      </c>
      <c r="G1715" s="12" t="s">
        <v>8219</v>
      </c>
      <c r="H1715" s="12">
        <v>31</v>
      </c>
      <c r="I1715" s="26"/>
    </row>
    <row r="1716" spans="6:9" x14ac:dyDescent="0.25">
      <c r="F1716" s="17" t="s">
        <v>3310</v>
      </c>
      <c r="G1716" s="12" t="s">
        <v>8219</v>
      </c>
      <c r="H1716" s="12">
        <v>31</v>
      </c>
      <c r="I1716" s="26"/>
    </row>
    <row r="1717" spans="6:9" x14ac:dyDescent="0.25">
      <c r="F1717" s="17" t="s">
        <v>3311</v>
      </c>
      <c r="G1717" s="12" t="s">
        <v>8219</v>
      </c>
      <c r="H1717" s="12">
        <v>45</v>
      </c>
      <c r="I1717" s="26"/>
    </row>
    <row r="1718" spans="6:9" x14ac:dyDescent="0.25">
      <c r="F1718" s="17" t="s">
        <v>3312</v>
      </c>
      <c r="G1718" s="12" t="s">
        <v>8219</v>
      </c>
      <c r="H1718" s="12">
        <v>41</v>
      </c>
      <c r="I1718" s="26"/>
    </row>
    <row r="1719" spans="6:9" x14ac:dyDescent="0.25">
      <c r="F1719" s="17" t="s">
        <v>3313</v>
      </c>
      <c r="G1719" s="12" t="s">
        <v>8219</v>
      </c>
      <c r="H1719" s="12">
        <v>29</v>
      </c>
      <c r="I1719" s="26"/>
    </row>
    <row r="1720" spans="6:9" x14ac:dyDescent="0.25">
      <c r="F1720" s="17" t="s">
        <v>3314</v>
      </c>
      <c r="G1720" s="12" t="s">
        <v>8219</v>
      </c>
      <c r="H1720" s="12">
        <v>58</v>
      </c>
      <c r="I1720" s="26"/>
    </row>
    <row r="1721" spans="6:9" x14ac:dyDescent="0.25">
      <c r="F1721" s="17" t="s">
        <v>3315</v>
      </c>
      <c r="G1721" s="12" t="s">
        <v>8219</v>
      </c>
      <c r="H1721" s="12">
        <v>89</v>
      </c>
      <c r="I1721" s="26"/>
    </row>
    <row r="1722" spans="6:9" x14ac:dyDescent="0.25">
      <c r="F1722" s="17" t="s">
        <v>3316</v>
      </c>
      <c r="G1722" s="12" t="s">
        <v>8219</v>
      </c>
      <c r="H1722" s="12">
        <v>125</v>
      </c>
      <c r="I1722" s="26"/>
    </row>
    <row r="1723" spans="6:9" x14ac:dyDescent="0.25">
      <c r="F1723" s="17" t="s">
        <v>3317</v>
      </c>
      <c r="G1723" s="12" t="s">
        <v>8219</v>
      </c>
      <c r="H1723" s="12">
        <v>18</v>
      </c>
      <c r="I1723" s="26"/>
    </row>
    <row r="1724" spans="6:9" x14ac:dyDescent="0.25">
      <c r="F1724" s="17" t="s">
        <v>3318</v>
      </c>
      <c r="G1724" s="12" t="s">
        <v>8219</v>
      </c>
      <c r="H1724" s="12">
        <v>32</v>
      </c>
      <c r="I1724" s="26"/>
    </row>
    <row r="1725" spans="6:9" x14ac:dyDescent="0.25">
      <c r="F1725" s="17" t="s">
        <v>3319</v>
      </c>
      <c r="G1725" s="12" t="s">
        <v>8219</v>
      </c>
      <c r="H1725" s="12">
        <v>16</v>
      </c>
      <c r="I1725" s="26"/>
    </row>
    <row r="1726" spans="6:9" x14ac:dyDescent="0.25">
      <c r="F1726" s="17" t="s">
        <v>3320</v>
      </c>
      <c r="G1726" s="12" t="s">
        <v>8219</v>
      </c>
      <c r="H1726" s="12">
        <v>38</v>
      </c>
      <c r="I1726" s="26"/>
    </row>
    <row r="1727" spans="6:9" x14ac:dyDescent="0.25">
      <c r="F1727" s="17" t="s">
        <v>3321</v>
      </c>
      <c r="G1727" s="12" t="s">
        <v>8219</v>
      </c>
      <c r="H1727" s="12">
        <v>15</v>
      </c>
      <c r="I1727" s="26"/>
    </row>
    <row r="1728" spans="6:9" x14ac:dyDescent="0.25">
      <c r="F1728" s="17" t="s">
        <v>3322</v>
      </c>
      <c r="G1728" s="12" t="s">
        <v>8219</v>
      </c>
      <c r="H1728" s="12">
        <v>23</v>
      </c>
      <c r="I1728" s="26"/>
    </row>
    <row r="1729" spans="6:9" x14ac:dyDescent="0.25">
      <c r="F1729" s="17" t="s">
        <v>3323</v>
      </c>
      <c r="G1729" s="12" t="s">
        <v>8219</v>
      </c>
      <c r="H1729" s="12">
        <v>49</v>
      </c>
      <c r="I1729" s="26"/>
    </row>
    <row r="1730" spans="6:9" x14ac:dyDescent="0.25">
      <c r="F1730" s="17" t="s">
        <v>3324</v>
      </c>
      <c r="G1730" s="12" t="s">
        <v>8219</v>
      </c>
      <c r="H1730" s="12">
        <v>10</v>
      </c>
      <c r="I1730" s="26"/>
    </row>
    <row r="1731" spans="6:9" x14ac:dyDescent="0.25">
      <c r="F1731" s="17" t="s">
        <v>3325</v>
      </c>
      <c r="G1731" s="12" t="s">
        <v>8219</v>
      </c>
      <c r="H1731" s="12">
        <v>15</v>
      </c>
      <c r="I1731" s="26"/>
    </row>
    <row r="1732" spans="6:9" x14ac:dyDescent="0.25">
      <c r="F1732" s="17" t="s">
        <v>3326</v>
      </c>
      <c r="G1732" s="12" t="s">
        <v>8219</v>
      </c>
      <c r="H1732" s="12">
        <v>57</v>
      </c>
      <c r="I1732" s="26"/>
    </row>
    <row r="1733" spans="6:9" x14ac:dyDescent="0.25">
      <c r="F1733" s="17" t="s">
        <v>3327</v>
      </c>
      <c r="G1733" s="12" t="s">
        <v>8219</v>
      </c>
      <c r="H1733" s="12">
        <v>33</v>
      </c>
      <c r="I1733" s="26"/>
    </row>
    <row r="1734" spans="6:9" x14ac:dyDescent="0.25">
      <c r="F1734" s="17" t="s">
        <v>3328</v>
      </c>
      <c r="G1734" s="12" t="s">
        <v>8219</v>
      </c>
      <c r="H1734" s="12">
        <v>9</v>
      </c>
      <c r="I1734" s="26"/>
    </row>
    <row r="1735" spans="6:9" x14ac:dyDescent="0.25">
      <c r="F1735" s="17" t="s">
        <v>3329</v>
      </c>
      <c r="G1735" s="12" t="s">
        <v>8219</v>
      </c>
      <c r="H1735" s="12">
        <v>26</v>
      </c>
      <c r="I1735" s="26"/>
    </row>
    <row r="1736" spans="6:9" x14ac:dyDescent="0.25">
      <c r="F1736" s="17" t="s">
        <v>3330</v>
      </c>
      <c r="G1736" s="12" t="s">
        <v>8219</v>
      </c>
      <c r="H1736" s="12">
        <v>69</v>
      </c>
      <c r="I1736" s="26"/>
    </row>
    <row r="1737" spans="6:9" x14ac:dyDescent="0.25">
      <c r="F1737" s="17" t="s">
        <v>3331</v>
      </c>
      <c r="G1737" s="12" t="s">
        <v>8219</v>
      </c>
      <c r="H1737" s="12">
        <v>65</v>
      </c>
      <c r="I1737" s="26"/>
    </row>
    <row r="1738" spans="6:9" x14ac:dyDescent="0.25">
      <c r="F1738" s="17" t="s">
        <v>3332</v>
      </c>
      <c r="G1738" s="12" t="s">
        <v>8219</v>
      </c>
      <c r="H1738" s="12">
        <v>83</v>
      </c>
      <c r="I1738" s="26"/>
    </row>
    <row r="1739" spans="6:9" x14ac:dyDescent="0.25">
      <c r="F1739" s="17" t="s">
        <v>3333</v>
      </c>
      <c r="G1739" s="12" t="s">
        <v>8219</v>
      </c>
      <c r="H1739" s="12">
        <v>111</v>
      </c>
      <c r="I1739" s="26"/>
    </row>
    <row r="1740" spans="6:9" x14ac:dyDescent="0.25">
      <c r="F1740" s="17" t="s">
        <v>3334</v>
      </c>
      <c r="G1740" s="12" t="s">
        <v>8219</v>
      </c>
      <c r="H1740" s="12">
        <v>46</v>
      </c>
      <c r="I1740" s="26"/>
    </row>
    <row r="1741" spans="6:9" x14ac:dyDescent="0.25">
      <c r="F1741" s="17" t="s">
        <v>3335</v>
      </c>
      <c r="G1741" s="12" t="s">
        <v>8219</v>
      </c>
      <c r="H1741" s="12">
        <v>63</v>
      </c>
      <c r="I1741" s="26"/>
    </row>
    <row r="1742" spans="6:9" x14ac:dyDescent="0.25">
      <c r="F1742" s="17" t="s">
        <v>3336</v>
      </c>
      <c r="G1742" s="12" t="s">
        <v>8219</v>
      </c>
      <c r="H1742" s="12">
        <v>9</v>
      </c>
      <c r="I1742" s="26"/>
    </row>
    <row r="1743" spans="6:9" x14ac:dyDescent="0.25">
      <c r="F1743" s="17" t="s">
        <v>3337</v>
      </c>
      <c r="G1743" s="12" t="s">
        <v>8219</v>
      </c>
      <c r="H1743" s="12">
        <v>34</v>
      </c>
      <c r="I1743" s="26"/>
    </row>
    <row r="1744" spans="6:9" x14ac:dyDescent="0.25">
      <c r="F1744" s="17" t="s">
        <v>3338</v>
      </c>
      <c r="G1744" s="12" t="s">
        <v>8219</v>
      </c>
      <c r="H1744" s="12">
        <v>112</v>
      </c>
      <c r="I1744" s="26"/>
    </row>
    <row r="1745" spans="6:9" x14ac:dyDescent="0.25">
      <c r="F1745" s="17" t="s">
        <v>3339</v>
      </c>
      <c r="G1745" s="12" t="s">
        <v>8219</v>
      </c>
      <c r="H1745" s="12">
        <v>47</v>
      </c>
      <c r="I1745" s="26"/>
    </row>
    <row r="1746" spans="6:9" x14ac:dyDescent="0.25">
      <c r="F1746" s="17" t="s">
        <v>3340</v>
      </c>
      <c r="G1746" s="12" t="s">
        <v>8219</v>
      </c>
      <c r="H1746" s="12">
        <v>38</v>
      </c>
      <c r="I1746" s="26"/>
    </row>
    <row r="1747" spans="6:9" x14ac:dyDescent="0.25">
      <c r="F1747" s="17" t="s">
        <v>3341</v>
      </c>
      <c r="G1747" s="12" t="s">
        <v>8219</v>
      </c>
      <c r="H1747" s="12">
        <v>28</v>
      </c>
      <c r="I1747" s="26"/>
    </row>
    <row r="1748" spans="6:9" x14ac:dyDescent="0.25">
      <c r="F1748" s="17" t="s">
        <v>3342</v>
      </c>
      <c r="G1748" s="12" t="s">
        <v>8219</v>
      </c>
      <c r="H1748" s="12">
        <v>78</v>
      </c>
      <c r="I1748" s="26"/>
    </row>
    <row r="1749" spans="6:9" x14ac:dyDescent="0.25">
      <c r="F1749" s="17" t="s">
        <v>3343</v>
      </c>
      <c r="G1749" s="12" t="s">
        <v>8219</v>
      </c>
      <c r="H1749" s="12">
        <v>23</v>
      </c>
      <c r="I1749" s="26"/>
    </row>
    <row r="1750" spans="6:9" x14ac:dyDescent="0.25">
      <c r="F1750" s="17" t="s">
        <v>3344</v>
      </c>
      <c r="G1750" s="12" t="s">
        <v>8219</v>
      </c>
      <c r="H1750" s="12">
        <v>40</v>
      </c>
      <c r="I1750" s="26"/>
    </row>
    <row r="1751" spans="6:9" x14ac:dyDescent="0.25">
      <c r="F1751" s="17" t="s">
        <v>3345</v>
      </c>
      <c r="G1751" s="12" t="s">
        <v>8219</v>
      </c>
      <c r="H1751" s="12">
        <v>13</v>
      </c>
      <c r="I1751" s="26"/>
    </row>
    <row r="1752" spans="6:9" x14ac:dyDescent="0.25">
      <c r="F1752" s="17" t="s">
        <v>3346</v>
      </c>
      <c r="G1752" s="12" t="s">
        <v>8219</v>
      </c>
      <c r="H1752" s="12">
        <v>18</v>
      </c>
      <c r="I1752" s="26"/>
    </row>
    <row r="1753" spans="6:9" x14ac:dyDescent="0.25">
      <c r="F1753" s="17" t="s">
        <v>3347</v>
      </c>
      <c r="G1753" s="12" t="s">
        <v>8219</v>
      </c>
      <c r="H1753" s="12">
        <v>22</v>
      </c>
      <c r="I1753" s="26"/>
    </row>
    <row r="1754" spans="6:9" x14ac:dyDescent="0.25">
      <c r="F1754" s="17" t="s">
        <v>3266</v>
      </c>
      <c r="G1754" s="12" t="s">
        <v>8219</v>
      </c>
      <c r="H1754" s="12">
        <v>79</v>
      </c>
      <c r="I1754" s="26"/>
    </row>
    <row r="1755" spans="6:9" x14ac:dyDescent="0.25">
      <c r="F1755" s="17" t="s">
        <v>3348</v>
      </c>
      <c r="G1755" s="12" t="s">
        <v>8219</v>
      </c>
      <c r="H1755" s="12">
        <v>14</v>
      </c>
      <c r="I1755" s="26"/>
    </row>
    <row r="1756" spans="6:9" x14ac:dyDescent="0.25">
      <c r="F1756" s="17" t="s">
        <v>3349</v>
      </c>
      <c r="G1756" s="12" t="s">
        <v>8219</v>
      </c>
      <c r="H1756" s="12">
        <v>51</v>
      </c>
      <c r="I1756" s="26"/>
    </row>
    <row r="1757" spans="6:9" x14ac:dyDescent="0.25">
      <c r="F1757" s="17" t="s">
        <v>3350</v>
      </c>
      <c r="G1757" s="12" t="s">
        <v>8219</v>
      </c>
      <c r="H1757" s="12">
        <v>54</v>
      </c>
      <c r="I1757" s="26"/>
    </row>
    <row r="1758" spans="6:9" x14ac:dyDescent="0.25">
      <c r="F1758" s="17" t="s">
        <v>3351</v>
      </c>
      <c r="G1758" s="12" t="s">
        <v>8219</v>
      </c>
      <c r="H1758" s="12">
        <v>70</v>
      </c>
      <c r="I1758" s="26"/>
    </row>
    <row r="1759" spans="6:9" x14ac:dyDescent="0.25">
      <c r="F1759" s="17" t="s">
        <v>3352</v>
      </c>
      <c r="G1759" s="12" t="s">
        <v>8219</v>
      </c>
      <c r="H1759" s="12">
        <v>44</v>
      </c>
      <c r="I1759" s="26"/>
    </row>
    <row r="1760" spans="6:9" x14ac:dyDescent="0.25">
      <c r="F1760" s="17" t="s">
        <v>3353</v>
      </c>
      <c r="G1760" s="12" t="s">
        <v>8219</v>
      </c>
      <c r="H1760" s="12">
        <v>55</v>
      </c>
      <c r="I1760" s="26"/>
    </row>
    <row r="1761" spans="6:9" x14ac:dyDescent="0.25">
      <c r="F1761" s="17" t="s">
        <v>3354</v>
      </c>
      <c r="G1761" s="12" t="s">
        <v>8219</v>
      </c>
      <c r="H1761" s="12">
        <v>15</v>
      </c>
      <c r="I1761" s="26"/>
    </row>
    <row r="1762" spans="6:9" x14ac:dyDescent="0.25">
      <c r="F1762" s="17" t="s">
        <v>3355</v>
      </c>
      <c r="G1762" s="12" t="s">
        <v>8219</v>
      </c>
      <c r="H1762" s="12">
        <v>27</v>
      </c>
      <c r="I1762" s="26"/>
    </row>
    <row r="1763" spans="6:9" x14ac:dyDescent="0.25">
      <c r="F1763" s="17" t="s">
        <v>3356</v>
      </c>
      <c r="G1763" s="12" t="s">
        <v>8219</v>
      </c>
      <c r="H1763" s="12">
        <v>21</v>
      </c>
      <c r="I1763" s="26"/>
    </row>
    <row r="1764" spans="6:9" x14ac:dyDescent="0.25">
      <c r="F1764" s="17" t="s">
        <v>3357</v>
      </c>
      <c r="G1764" s="12" t="s">
        <v>8219</v>
      </c>
      <c r="H1764" s="12">
        <v>162</v>
      </c>
      <c r="I1764" s="26"/>
    </row>
    <row r="1765" spans="6:9" x14ac:dyDescent="0.25">
      <c r="F1765" s="17" t="s">
        <v>3358</v>
      </c>
      <c r="G1765" s="12" t="s">
        <v>8219</v>
      </c>
      <c r="H1765" s="12">
        <v>23</v>
      </c>
      <c r="I1765" s="26"/>
    </row>
    <row r="1766" spans="6:9" x14ac:dyDescent="0.25">
      <c r="F1766" s="17" t="s">
        <v>3359</v>
      </c>
      <c r="G1766" s="12" t="s">
        <v>8219</v>
      </c>
      <c r="H1766" s="12">
        <v>72</v>
      </c>
      <c r="I1766" s="26"/>
    </row>
    <row r="1767" spans="6:9" x14ac:dyDescent="0.25">
      <c r="F1767" s="17" t="s">
        <v>3360</v>
      </c>
      <c r="G1767" s="12" t="s">
        <v>8219</v>
      </c>
      <c r="H1767" s="12">
        <v>68</v>
      </c>
      <c r="I1767" s="26"/>
    </row>
    <row r="1768" spans="6:9" x14ac:dyDescent="0.25">
      <c r="F1768" s="17" t="s">
        <v>3361</v>
      </c>
      <c r="G1768" s="12" t="s">
        <v>8219</v>
      </c>
      <c r="H1768" s="12">
        <v>20</v>
      </c>
      <c r="I1768" s="26"/>
    </row>
    <row r="1769" spans="6:9" x14ac:dyDescent="0.25">
      <c r="F1769" s="17" t="s">
        <v>3362</v>
      </c>
      <c r="G1769" s="12" t="s">
        <v>8219</v>
      </c>
      <c r="H1769" s="12">
        <v>26</v>
      </c>
      <c r="I1769" s="26"/>
    </row>
    <row r="1770" spans="6:9" x14ac:dyDescent="0.25">
      <c r="F1770" s="17" t="s">
        <v>3363</v>
      </c>
      <c r="G1770" s="12" t="s">
        <v>8219</v>
      </c>
      <c r="H1770" s="12">
        <v>72</v>
      </c>
      <c r="I1770" s="26"/>
    </row>
    <row r="1771" spans="6:9" x14ac:dyDescent="0.25">
      <c r="F1771" s="17" t="s">
        <v>3364</v>
      </c>
      <c r="G1771" s="12" t="s">
        <v>8219</v>
      </c>
      <c r="H1771" s="12">
        <v>3</v>
      </c>
      <c r="I1771" s="26"/>
    </row>
    <row r="1772" spans="6:9" x14ac:dyDescent="0.25">
      <c r="F1772" s="17" t="s">
        <v>3365</v>
      </c>
      <c r="G1772" s="12" t="s">
        <v>8219</v>
      </c>
      <c r="H1772" s="12">
        <v>18</v>
      </c>
      <c r="I1772" s="26"/>
    </row>
    <row r="1773" spans="6:9" x14ac:dyDescent="0.25">
      <c r="F1773" s="17" t="s">
        <v>3366</v>
      </c>
      <c r="G1773" s="12" t="s">
        <v>8219</v>
      </c>
      <c r="H1773" s="12">
        <v>30</v>
      </c>
      <c r="I1773" s="26"/>
    </row>
    <row r="1774" spans="6:9" x14ac:dyDescent="0.25">
      <c r="F1774" s="17" t="s">
        <v>3367</v>
      </c>
      <c r="G1774" s="12" t="s">
        <v>8219</v>
      </c>
      <c r="H1774" s="12">
        <v>23</v>
      </c>
      <c r="I1774" s="26"/>
    </row>
    <row r="1775" spans="6:9" x14ac:dyDescent="0.25">
      <c r="F1775" s="17" t="s">
        <v>3368</v>
      </c>
      <c r="G1775" s="12" t="s">
        <v>8219</v>
      </c>
      <c r="H1775" s="12">
        <v>54</v>
      </c>
      <c r="I1775" s="26"/>
    </row>
    <row r="1776" spans="6:9" x14ac:dyDescent="0.25">
      <c r="F1776" s="17" t="s">
        <v>3369</v>
      </c>
      <c r="G1776" s="12" t="s">
        <v>8219</v>
      </c>
      <c r="H1776" s="12">
        <v>26</v>
      </c>
      <c r="I1776" s="26"/>
    </row>
    <row r="1777" spans="6:9" x14ac:dyDescent="0.25">
      <c r="F1777" s="17" t="s">
        <v>3370</v>
      </c>
      <c r="G1777" s="12" t="s">
        <v>8219</v>
      </c>
      <c r="H1777" s="12">
        <v>9</v>
      </c>
      <c r="I1777" s="26"/>
    </row>
    <row r="1778" spans="6:9" x14ac:dyDescent="0.25">
      <c r="F1778" s="17" t="s">
        <v>3371</v>
      </c>
      <c r="G1778" s="12" t="s">
        <v>8219</v>
      </c>
      <c r="H1778" s="12">
        <v>27</v>
      </c>
      <c r="I1778" s="26"/>
    </row>
    <row r="1779" spans="6:9" x14ac:dyDescent="0.25">
      <c r="F1779" s="17" t="s">
        <v>3372</v>
      </c>
      <c r="G1779" s="12" t="s">
        <v>8219</v>
      </c>
      <c r="H1779" s="12">
        <v>30</v>
      </c>
      <c r="I1779" s="26"/>
    </row>
    <row r="1780" spans="6:9" x14ac:dyDescent="0.25">
      <c r="F1780" s="17" t="s">
        <v>3373</v>
      </c>
      <c r="G1780" s="12" t="s">
        <v>8219</v>
      </c>
      <c r="H1780" s="12">
        <v>52</v>
      </c>
      <c r="I1780" s="26"/>
    </row>
    <row r="1781" spans="6:9" x14ac:dyDescent="0.25">
      <c r="F1781" s="17" t="s">
        <v>3374</v>
      </c>
      <c r="G1781" s="12" t="s">
        <v>8219</v>
      </c>
      <c r="H1781" s="12">
        <v>17</v>
      </c>
      <c r="I1781" s="26"/>
    </row>
    <row r="1782" spans="6:9" x14ac:dyDescent="0.25">
      <c r="F1782" s="17" t="s">
        <v>3375</v>
      </c>
      <c r="G1782" s="12" t="s">
        <v>8219</v>
      </c>
      <c r="H1782" s="12">
        <v>19</v>
      </c>
      <c r="I1782" s="26"/>
    </row>
    <row r="1783" spans="6:9" x14ac:dyDescent="0.25">
      <c r="F1783" s="17" t="s">
        <v>3376</v>
      </c>
      <c r="G1783" s="12" t="s">
        <v>8219</v>
      </c>
      <c r="H1783" s="12">
        <v>77</v>
      </c>
      <c r="I1783" s="26"/>
    </row>
    <row r="1784" spans="6:9" x14ac:dyDescent="0.25">
      <c r="F1784" s="17" t="s">
        <v>3377</v>
      </c>
      <c r="G1784" s="12" t="s">
        <v>8219</v>
      </c>
      <c r="H1784" s="12">
        <v>21</v>
      </c>
      <c r="I1784" s="26"/>
    </row>
    <row r="1785" spans="6:9" x14ac:dyDescent="0.25">
      <c r="F1785" s="17" t="s">
        <v>3378</v>
      </c>
      <c r="G1785" s="12" t="s">
        <v>8219</v>
      </c>
      <c r="H1785" s="12">
        <v>38</v>
      </c>
      <c r="I1785" s="26"/>
    </row>
    <row r="1786" spans="6:9" x14ac:dyDescent="0.25">
      <c r="F1786" s="17" t="s">
        <v>3379</v>
      </c>
      <c r="G1786" s="12" t="s">
        <v>8219</v>
      </c>
      <c r="H1786" s="12">
        <v>28</v>
      </c>
      <c r="I1786" s="26"/>
    </row>
    <row r="1787" spans="6:9" x14ac:dyDescent="0.25">
      <c r="F1787" s="17" t="s">
        <v>3380</v>
      </c>
      <c r="G1787" s="12" t="s">
        <v>8219</v>
      </c>
      <c r="H1787" s="12">
        <v>48</v>
      </c>
      <c r="I1787" s="26"/>
    </row>
    <row r="1788" spans="6:9" x14ac:dyDescent="0.25">
      <c r="F1788" s="17" t="s">
        <v>3381</v>
      </c>
      <c r="G1788" s="12" t="s">
        <v>8219</v>
      </c>
      <c r="H1788" s="12">
        <v>46</v>
      </c>
      <c r="I1788" s="26"/>
    </row>
    <row r="1789" spans="6:9" x14ac:dyDescent="0.25">
      <c r="F1789" s="17" t="s">
        <v>3382</v>
      </c>
      <c r="G1789" s="12" t="s">
        <v>8219</v>
      </c>
      <c r="H1789" s="12">
        <v>30</v>
      </c>
      <c r="I1789" s="26"/>
    </row>
    <row r="1790" spans="6:9" x14ac:dyDescent="0.25">
      <c r="F1790" s="17" t="s">
        <v>3383</v>
      </c>
      <c r="G1790" s="12" t="s">
        <v>8219</v>
      </c>
      <c r="H1790" s="12">
        <v>64</v>
      </c>
      <c r="I1790" s="26"/>
    </row>
    <row r="1791" spans="6:9" x14ac:dyDescent="0.25">
      <c r="F1791" s="17" t="s">
        <v>3384</v>
      </c>
      <c r="G1791" s="12" t="s">
        <v>8219</v>
      </c>
      <c r="H1791" s="12">
        <v>15</v>
      </c>
      <c r="I1791" s="26"/>
    </row>
    <row r="1792" spans="6:9" x14ac:dyDescent="0.25">
      <c r="F1792" s="17" t="s">
        <v>3385</v>
      </c>
      <c r="G1792" s="12" t="s">
        <v>8219</v>
      </c>
      <c r="H1792" s="12">
        <v>41</v>
      </c>
      <c r="I1792" s="26"/>
    </row>
    <row r="1793" spans="6:9" x14ac:dyDescent="0.25">
      <c r="F1793" s="17" t="s">
        <v>3386</v>
      </c>
      <c r="G1793" s="12" t="s">
        <v>8219</v>
      </c>
      <c r="H1793" s="12">
        <v>35</v>
      </c>
      <c r="I1793" s="26"/>
    </row>
    <row r="1794" spans="6:9" x14ac:dyDescent="0.25">
      <c r="F1794" s="17" t="s">
        <v>3387</v>
      </c>
      <c r="G1794" s="12" t="s">
        <v>8219</v>
      </c>
      <c r="H1794" s="12">
        <v>45</v>
      </c>
      <c r="I1794" s="26"/>
    </row>
    <row r="1795" spans="6:9" x14ac:dyDescent="0.25">
      <c r="F1795" s="17" t="s">
        <v>3388</v>
      </c>
      <c r="G1795" s="12" t="s">
        <v>8219</v>
      </c>
      <c r="H1795" s="12">
        <v>62</v>
      </c>
      <c r="I1795" s="26"/>
    </row>
    <row r="1796" spans="6:9" x14ac:dyDescent="0.25">
      <c r="F1796" s="17" t="s">
        <v>3389</v>
      </c>
      <c r="G1796" s="12" t="s">
        <v>8219</v>
      </c>
      <c r="H1796" s="12">
        <v>22</v>
      </c>
      <c r="I1796" s="26"/>
    </row>
    <row r="1797" spans="6:9" x14ac:dyDescent="0.25">
      <c r="F1797" s="17" t="s">
        <v>3390</v>
      </c>
      <c r="G1797" s="12" t="s">
        <v>8219</v>
      </c>
      <c r="H1797" s="12">
        <v>18</v>
      </c>
      <c r="I1797" s="26"/>
    </row>
    <row r="1798" spans="6:9" x14ac:dyDescent="0.25">
      <c r="F1798" s="17" t="s">
        <v>3391</v>
      </c>
      <c r="G1798" s="12" t="s">
        <v>8219</v>
      </c>
      <c r="H1798" s="12">
        <v>12</v>
      </c>
      <c r="I1798" s="26"/>
    </row>
    <row r="1799" spans="6:9" x14ac:dyDescent="0.25">
      <c r="F1799" s="17" t="s">
        <v>3392</v>
      </c>
      <c r="G1799" s="12" t="s">
        <v>8219</v>
      </c>
      <c r="H1799" s="12">
        <v>44</v>
      </c>
      <c r="I1799" s="26"/>
    </row>
    <row r="1800" spans="6:9" x14ac:dyDescent="0.25">
      <c r="F1800" s="17" t="s">
        <v>3393</v>
      </c>
      <c r="G1800" s="12" t="s">
        <v>8219</v>
      </c>
      <c r="H1800" s="12">
        <v>27</v>
      </c>
      <c r="I1800" s="26"/>
    </row>
    <row r="1801" spans="6:9" x14ac:dyDescent="0.25">
      <c r="F1801" s="17" t="s">
        <v>3394</v>
      </c>
      <c r="G1801" s="12" t="s">
        <v>8219</v>
      </c>
      <c r="H1801" s="12">
        <v>38</v>
      </c>
      <c r="I1801" s="26"/>
    </row>
    <row r="1802" spans="6:9" x14ac:dyDescent="0.25">
      <c r="F1802" s="17" t="s">
        <v>3395</v>
      </c>
      <c r="G1802" s="12" t="s">
        <v>8219</v>
      </c>
      <c r="H1802" s="12">
        <v>28</v>
      </c>
      <c r="I1802" s="26"/>
    </row>
    <row r="1803" spans="6:9" x14ac:dyDescent="0.25">
      <c r="F1803" s="17" t="s">
        <v>3396</v>
      </c>
      <c r="G1803" s="12" t="s">
        <v>8219</v>
      </c>
      <c r="H1803" s="12">
        <v>24</v>
      </c>
      <c r="I1803" s="26"/>
    </row>
    <row r="1804" spans="6:9" x14ac:dyDescent="0.25">
      <c r="F1804" s="17" t="s">
        <v>3397</v>
      </c>
      <c r="G1804" s="12" t="s">
        <v>8219</v>
      </c>
      <c r="H1804" s="12">
        <v>65</v>
      </c>
      <c r="I1804" s="26"/>
    </row>
    <row r="1805" spans="6:9" x14ac:dyDescent="0.25">
      <c r="F1805" s="17" t="s">
        <v>3398</v>
      </c>
      <c r="G1805" s="12" t="s">
        <v>8219</v>
      </c>
      <c r="H1805" s="12">
        <v>46</v>
      </c>
      <c r="I1805" s="26"/>
    </row>
    <row r="1806" spans="6:9" x14ac:dyDescent="0.25">
      <c r="F1806" s="17" t="s">
        <v>3399</v>
      </c>
      <c r="G1806" s="12" t="s">
        <v>8219</v>
      </c>
      <c r="H1806" s="12">
        <v>85</v>
      </c>
      <c r="I1806" s="26"/>
    </row>
    <row r="1807" spans="6:9" x14ac:dyDescent="0.25">
      <c r="F1807" s="17" t="s">
        <v>3400</v>
      </c>
      <c r="G1807" s="12" t="s">
        <v>8219</v>
      </c>
      <c r="H1807" s="12">
        <v>66</v>
      </c>
      <c r="I1807" s="26"/>
    </row>
    <row r="1808" spans="6:9" x14ac:dyDescent="0.25">
      <c r="F1808" s="17" t="s">
        <v>3401</v>
      </c>
      <c r="G1808" s="12" t="s">
        <v>8219</v>
      </c>
      <c r="H1808" s="12">
        <v>165</v>
      </c>
      <c r="I1808" s="26"/>
    </row>
    <row r="1809" spans="6:9" x14ac:dyDescent="0.25">
      <c r="F1809" s="17" t="s">
        <v>3402</v>
      </c>
      <c r="G1809" s="12" t="s">
        <v>8219</v>
      </c>
      <c r="H1809" s="12">
        <v>17</v>
      </c>
      <c r="I1809" s="26"/>
    </row>
    <row r="1810" spans="6:9" x14ac:dyDescent="0.25">
      <c r="F1810" s="17" t="s">
        <v>3403</v>
      </c>
      <c r="G1810" s="12" t="s">
        <v>8219</v>
      </c>
      <c r="H1810" s="12">
        <v>3</v>
      </c>
      <c r="I1810" s="26"/>
    </row>
    <row r="1811" spans="6:9" x14ac:dyDescent="0.25">
      <c r="F1811" s="17" t="s">
        <v>3404</v>
      </c>
      <c r="G1811" s="12" t="s">
        <v>8219</v>
      </c>
      <c r="H1811" s="12">
        <v>17</v>
      </c>
      <c r="I1811" s="26"/>
    </row>
    <row r="1812" spans="6:9" x14ac:dyDescent="0.25">
      <c r="F1812" s="17" t="s">
        <v>3405</v>
      </c>
      <c r="G1812" s="12" t="s">
        <v>8219</v>
      </c>
      <c r="H1812" s="12">
        <v>91</v>
      </c>
      <c r="I1812" s="26"/>
    </row>
    <row r="1813" spans="6:9" x14ac:dyDescent="0.25">
      <c r="F1813" s="17" t="s">
        <v>3406</v>
      </c>
      <c r="G1813" s="12" t="s">
        <v>8219</v>
      </c>
      <c r="H1813" s="12">
        <v>67</v>
      </c>
      <c r="I1813" s="26"/>
    </row>
    <row r="1814" spans="6:9" x14ac:dyDescent="0.25">
      <c r="F1814" s="17" t="s">
        <v>3407</v>
      </c>
      <c r="G1814" s="12" t="s">
        <v>8219</v>
      </c>
      <c r="H1814" s="12">
        <v>18</v>
      </c>
      <c r="I1814" s="26"/>
    </row>
    <row r="1815" spans="6:9" x14ac:dyDescent="0.25">
      <c r="F1815" s="17" t="s">
        <v>3408</v>
      </c>
      <c r="G1815" s="12" t="s">
        <v>8219</v>
      </c>
      <c r="H1815" s="12">
        <v>21</v>
      </c>
      <c r="I1815" s="26"/>
    </row>
    <row r="1816" spans="6:9" x14ac:dyDescent="0.25">
      <c r="F1816" s="17" t="s">
        <v>3409</v>
      </c>
      <c r="G1816" s="12" t="s">
        <v>8219</v>
      </c>
      <c r="H1816" s="12">
        <v>40</v>
      </c>
      <c r="I1816" s="26"/>
    </row>
    <row r="1817" spans="6:9" x14ac:dyDescent="0.25">
      <c r="F1817" s="17" t="s">
        <v>3410</v>
      </c>
      <c r="G1817" s="12" t="s">
        <v>8219</v>
      </c>
      <c r="H1817" s="12">
        <v>78</v>
      </c>
      <c r="I1817" s="26"/>
    </row>
    <row r="1818" spans="6:9" x14ac:dyDescent="0.25">
      <c r="F1818" s="17" t="s">
        <v>3411</v>
      </c>
      <c r="G1818" s="12" t="s">
        <v>8219</v>
      </c>
      <c r="H1818" s="12">
        <v>26</v>
      </c>
      <c r="I1818" s="26"/>
    </row>
    <row r="1819" spans="6:9" x14ac:dyDescent="0.25">
      <c r="F1819" s="17" t="s">
        <v>3412</v>
      </c>
      <c r="G1819" s="12" t="s">
        <v>8219</v>
      </c>
      <c r="H1819" s="12">
        <v>14</v>
      </c>
      <c r="I1819" s="26"/>
    </row>
    <row r="1820" spans="6:9" x14ac:dyDescent="0.25">
      <c r="F1820" s="17" t="s">
        <v>3413</v>
      </c>
      <c r="G1820" s="12" t="s">
        <v>8219</v>
      </c>
      <c r="H1820" s="12">
        <v>44</v>
      </c>
      <c r="I1820" s="26"/>
    </row>
    <row r="1821" spans="6:9" x14ac:dyDescent="0.25">
      <c r="F1821" s="17" t="s">
        <v>3414</v>
      </c>
      <c r="G1821" s="12" t="s">
        <v>8219</v>
      </c>
      <c r="H1821" s="12">
        <v>9</v>
      </c>
      <c r="I1821" s="26"/>
    </row>
    <row r="1822" spans="6:9" x14ac:dyDescent="0.25">
      <c r="F1822" s="17" t="s">
        <v>3415</v>
      </c>
      <c r="G1822" s="12" t="s">
        <v>8219</v>
      </c>
      <c r="H1822" s="12">
        <v>30</v>
      </c>
      <c r="I1822" s="26"/>
    </row>
    <row r="1823" spans="6:9" x14ac:dyDescent="0.25">
      <c r="F1823" s="17" t="s">
        <v>3416</v>
      </c>
      <c r="G1823" s="12" t="s">
        <v>8219</v>
      </c>
      <c r="H1823" s="12">
        <v>45</v>
      </c>
      <c r="I1823" s="26"/>
    </row>
    <row r="1824" spans="6:9" x14ac:dyDescent="0.25">
      <c r="F1824" s="17" t="s">
        <v>3417</v>
      </c>
      <c r="G1824" s="12" t="s">
        <v>8219</v>
      </c>
      <c r="H1824" s="12">
        <v>56</v>
      </c>
      <c r="I1824" s="26"/>
    </row>
    <row r="1825" spans="6:9" x14ac:dyDescent="0.25">
      <c r="F1825" s="17" t="s">
        <v>3418</v>
      </c>
      <c r="G1825" s="12" t="s">
        <v>8219</v>
      </c>
      <c r="H1825" s="12">
        <v>46</v>
      </c>
      <c r="I1825" s="26"/>
    </row>
    <row r="1826" spans="6:9" x14ac:dyDescent="0.25">
      <c r="F1826" s="17" t="s">
        <v>3419</v>
      </c>
      <c r="G1826" s="12" t="s">
        <v>8219</v>
      </c>
      <c r="H1826" s="12">
        <v>34</v>
      </c>
      <c r="I1826" s="26"/>
    </row>
    <row r="1827" spans="6:9" x14ac:dyDescent="0.25">
      <c r="F1827" s="17" t="s">
        <v>3420</v>
      </c>
      <c r="G1827" s="12" t="s">
        <v>8219</v>
      </c>
      <c r="H1827" s="12">
        <v>98</v>
      </c>
      <c r="I1827" s="26"/>
    </row>
    <row r="1828" spans="6:9" x14ac:dyDescent="0.25">
      <c r="F1828" s="17" t="s">
        <v>3421</v>
      </c>
      <c r="G1828" s="12" t="s">
        <v>8219</v>
      </c>
      <c r="H1828" s="12">
        <v>46</v>
      </c>
      <c r="I1828" s="26"/>
    </row>
    <row r="1829" spans="6:9" x14ac:dyDescent="0.25">
      <c r="F1829" s="17" t="s">
        <v>3422</v>
      </c>
      <c r="G1829" s="12" t="s">
        <v>8219</v>
      </c>
      <c r="H1829" s="12">
        <v>10</v>
      </c>
      <c r="I1829" s="26"/>
    </row>
    <row r="1830" spans="6:9" x14ac:dyDescent="0.25">
      <c r="F1830" s="17" t="s">
        <v>3423</v>
      </c>
      <c r="G1830" s="12" t="s">
        <v>8219</v>
      </c>
      <c r="H1830" s="12">
        <v>76</v>
      </c>
      <c r="I1830" s="26"/>
    </row>
    <row r="1831" spans="6:9" x14ac:dyDescent="0.25">
      <c r="F1831" s="17" t="s">
        <v>3424</v>
      </c>
      <c r="G1831" s="12" t="s">
        <v>8219</v>
      </c>
      <c r="H1831" s="12">
        <v>104</v>
      </c>
      <c r="I1831" s="26"/>
    </row>
    <row r="1832" spans="6:9" x14ac:dyDescent="0.25">
      <c r="F1832" s="17" t="s">
        <v>3425</v>
      </c>
      <c r="G1832" s="12" t="s">
        <v>8219</v>
      </c>
      <c r="H1832" s="12">
        <v>87</v>
      </c>
      <c r="I1832" s="26"/>
    </row>
    <row r="1833" spans="6:9" x14ac:dyDescent="0.25">
      <c r="F1833" s="17" t="s">
        <v>3426</v>
      </c>
      <c r="G1833" s="12" t="s">
        <v>8219</v>
      </c>
      <c r="H1833" s="12">
        <v>29</v>
      </c>
      <c r="I1833" s="26"/>
    </row>
    <row r="1834" spans="6:9" x14ac:dyDescent="0.25">
      <c r="F1834" s="17" t="s">
        <v>3427</v>
      </c>
      <c r="G1834" s="12" t="s">
        <v>8219</v>
      </c>
      <c r="H1834" s="12">
        <v>51</v>
      </c>
      <c r="I1834" s="26"/>
    </row>
    <row r="1835" spans="6:9" x14ac:dyDescent="0.25">
      <c r="F1835" s="17" t="s">
        <v>3428</v>
      </c>
      <c r="G1835" s="12" t="s">
        <v>8219</v>
      </c>
      <c r="H1835" s="12">
        <v>12</v>
      </c>
      <c r="I1835" s="26"/>
    </row>
    <row r="1836" spans="6:9" x14ac:dyDescent="0.25">
      <c r="F1836" s="17" t="s">
        <v>3429</v>
      </c>
      <c r="G1836" s="12" t="s">
        <v>8219</v>
      </c>
      <c r="H1836" s="12">
        <v>72</v>
      </c>
      <c r="I1836" s="26"/>
    </row>
    <row r="1837" spans="6:9" x14ac:dyDescent="0.25">
      <c r="F1837" s="17" t="s">
        <v>3430</v>
      </c>
      <c r="G1837" s="12" t="s">
        <v>8219</v>
      </c>
      <c r="H1837" s="12">
        <v>21</v>
      </c>
      <c r="I1837" s="26"/>
    </row>
    <row r="1838" spans="6:9" x14ac:dyDescent="0.25">
      <c r="F1838" s="17" t="s">
        <v>3431</v>
      </c>
      <c r="G1838" s="12" t="s">
        <v>8219</v>
      </c>
      <c r="H1838" s="12">
        <v>42</v>
      </c>
      <c r="I1838" s="26"/>
    </row>
    <row r="1839" spans="6:9" x14ac:dyDescent="0.25">
      <c r="F1839" s="17" t="s">
        <v>3432</v>
      </c>
      <c r="G1839" s="12" t="s">
        <v>8219</v>
      </c>
      <c r="H1839" s="12">
        <v>71</v>
      </c>
      <c r="I1839" s="26"/>
    </row>
    <row r="1840" spans="6:9" x14ac:dyDescent="0.25">
      <c r="F1840" s="17" t="s">
        <v>3433</v>
      </c>
      <c r="G1840" s="12" t="s">
        <v>8219</v>
      </c>
      <c r="H1840" s="12">
        <v>168</v>
      </c>
      <c r="I1840" s="26"/>
    </row>
    <row r="1841" spans="6:9" x14ac:dyDescent="0.25">
      <c r="F1841" s="17" t="s">
        <v>3434</v>
      </c>
      <c r="G1841" s="12" t="s">
        <v>8219</v>
      </c>
      <c r="H1841" s="12">
        <v>19</v>
      </c>
      <c r="I1841" s="26"/>
    </row>
    <row r="1842" spans="6:9" x14ac:dyDescent="0.25">
      <c r="F1842" s="17" t="s">
        <v>3435</v>
      </c>
      <c r="G1842" s="12" t="s">
        <v>8219</v>
      </c>
      <c r="H1842" s="12">
        <v>37</v>
      </c>
      <c r="I1842" s="26"/>
    </row>
    <row r="1843" spans="6:9" x14ac:dyDescent="0.25">
      <c r="F1843" s="17" t="s">
        <v>3436</v>
      </c>
      <c r="G1843" s="12" t="s">
        <v>8219</v>
      </c>
      <c r="H1843" s="12">
        <v>36</v>
      </c>
      <c r="I1843" s="26"/>
    </row>
    <row r="1844" spans="6:9" x14ac:dyDescent="0.25">
      <c r="F1844" s="17" t="s">
        <v>3437</v>
      </c>
      <c r="G1844" s="12" t="s">
        <v>8219</v>
      </c>
      <c r="H1844" s="12">
        <v>14</v>
      </c>
      <c r="I1844" s="26"/>
    </row>
    <row r="1845" spans="6:9" x14ac:dyDescent="0.25">
      <c r="F1845" s="17" t="s">
        <v>3438</v>
      </c>
      <c r="G1845" s="12" t="s">
        <v>8219</v>
      </c>
      <c r="H1845" s="12">
        <v>18</v>
      </c>
      <c r="I1845" s="26"/>
    </row>
    <row r="1846" spans="6:9" x14ac:dyDescent="0.25">
      <c r="F1846" s="17" t="s">
        <v>3439</v>
      </c>
      <c r="G1846" s="12" t="s">
        <v>8219</v>
      </c>
      <c r="H1846" s="12">
        <v>82</v>
      </c>
      <c r="I1846" s="26"/>
    </row>
    <row r="1847" spans="6:9" x14ac:dyDescent="0.25">
      <c r="F1847" s="17" t="s">
        <v>3440</v>
      </c>
      <c r="G1847" s="12" t="s">
        <v>8219</v>
      </c>
      <c r="H1847" s="12">
        <v>43</v>
      </c>
      <c r="I1847" s="26"/>
    </row>
    <row r="1848" spans="6:9" x14ac:dyDescent="0.25">
      <c r="F1848" s="17" t="s">
        <v>3441</v>
      </c>
      <c r="G1848" s="12" t="s">
        <v>8219</v>
      </c>
      <c r="H1848" s="12">
        <v>8</v>
      </c>
      <c r="I1848" s="26"/>
    </row>
    <row r="1849" spans="6:9" x14ac:dyDescent="0.25">
      <c r="F1849" s="17" t="s">
        <v>3442</v>
      </c>
      <c r="G1849" s="12" t="s">
        <v>8219</v>
      </c>
      <c r="H1849" s="12">
        <v>45</v>
      </c>
      <c r="I1849" s="26"/>
    </row>
    <row r="1850" spans="6:9" x14ac:dyDescent="0.25">
      <c r="F1850" s="17" t="s">
        <v>3443</v>
      </c>
      <c r="G1850" s="12" t="s">
        <v>8219</v>
      </c>
      <c r="H1850" s="12">
        <v>20</v>
      </c>
      <c r="I1850" s="26"/>
    </row>
    <row r="1851" spans="6:9" x14ac:dyDescent="0.25">
      <c r="F1851" s="17" t="s">
        <v>3444</v>
      </c>
      <c r="G1851" s="12" t="s">
        <v>8219</v>
      </c>
      <c r="H1851" s="12">
        <v>31</v>
      </c>
      <c r="I1851" s="26"/>
    </row>
    <row r="1852" spans="6:9" x14ac:dyDescent="0.25">
      <c r="F1852" s="17" t="s">
        <v>3445</v>
      </c>
      <c r="G1852" s="12" t="s">
        <v>8219</v>
      </c>
      <c r="H1852" s="12">
        <v>25</v>
      </c>
      <c r="I1852" s="26"/>
    </row>
    <row r="1853" spans="6:9" x14ac:dyDescent="0.25">
      <c r="F1853" s="17" t="s">
        <v>3446</v>
      </c>
      <c r="G1853" s="12" t="s">
        <v>8219</v>
      </c>
      <c r="H1853" s="12">
        <v>14</v>
      </c>
      <c r="I1853" s="26"/>
    </row>
    <row r="1854" spans="6:9" x14ac:dyDescent="0.25">
      <c r="F1854" s="17" t="s">
        <v>3447</v>
      </c>
      <c r="G1854" s="12" t="s">
        <v>8219</v>
      </c>
      <c r="H1854" s="12">
        <v>45</v>
      </c>
      <c r="I1854" s="26"/>
    </row>
    <row r="1855" spans="6:9" x14ac:dyDescent="0.25">
      <c r="F1855" s="17" t="s">
        <v>3448</v>
      </c>
      <c r="G1855" s="12" t="s">
        <v>8219</v>
      </c>
      <c r="H1855" s="12">
        <v>20</v>
      </c>
      <c r="I1855" s="26"/>
    </row>
    <row r="1856" spans="6:9" x14ac:dyDescent="0.25">
      <c r="F1856" s="17" t="s">
        <v>3449</v>
      </c>
      <c r="G1856" s="12" t="s">
        <v>8219</v>
      </c>
      <c r="H1856" s="12">
        <v>39</v>
      </c>
      <c r="I1856" s="26"/>
    </row>
    <row r="1857" spans="6:9" x14ac:dyDescent="0.25">
      <c r="F1857" s="17" t="s">
        <v>3450</v>
      </c>
      <c r="G1857" s="12" t="s">
        <v>8219</v>
      </c>
      <c r="H1857" s="12">
        <v>16</v>
      </c>
      <c r="I1857" s="26"/>
    </row>
    <row r="1858" spans="6:9" x14ac:dyDescent="0.25">
      <c r="F1858" s="17" t="s">
        <v>3451</v>
      </c>
      <c r="G1858" s="12" t="s">
        <v>8219</v>
      </c>
      <c r="H1858" s="12">
        <v>37</v>
      </c>
      <c r="I1858" s="26"/>
    </row>
    <row r="1859" spans="6:9" x14ac:dyDescent="0.25">
      <c r="F1859" s="17" t="s">
        <v>3452</v>
      </c>
      <c r="G1859" s="12" t="s">
        <v>8219</v>
      </c>
      <c r="H1859" s="12">
        <v>14</v>
      </c>
      <c r="I1859" s="26"/>
    </row>
    <row r="1860" spans="6:9" x14ac:dyDescent="0.25">
      <c r="F1860" s="17" t="s">
        <v>3453</v>
      </c>
      <c r="G1860" s="12" t="s">
        <v>8219</v>
      </c>
      <c r="H1860" s="12">
        <v>21</v>
      </c>
      <c r="I1860" s="26"/>
    </row>
    <row r="1861" spans="6:9" x14ac:dyDescent="0.25">
      <c r="F1861" s="17" t="s">
        <v>3454</v>
      </c>
      <c r="G1861" s="12" t="s">
        <v>8219</v>
      </c>
      <c r="H1861" s="12">
        <v>69</v>
      </c>
      <c r="I1861" s="26"/>
    </row>
    <row r="1862" spans="6:9" x14ac:dyDescent="0.25">
      <c r="F1862" s="17" t="s">
        <v>3455</v>
      </c>
      <c r="G1862" s="12" t="s">
        <v>8219</v>
      </c>
      <c r="H1862" s="12">
        <v>16</v>
      </c>
      <c r="I1862" s="26"/>
    </row>
    <row r="1863" spans="6:9" x14ac:dyDescent="0.25">
      <c r="F1863" s="17" t="s">
        <v>3456</v>
      </c>
      <c r="G1863" s="12" t="s">
        <v>8219</v>
      </c>
      <c r="H1863" s="12">
        <v>55</v>
      </c>
      <c r="I1863" s="26"/>
    </row>
    <row r="1864" spans="6:9" x14ac:dyDescent="0.25">
      <c r="F1864" s="17" t="s">
        <v>3457</v>
      </c>
      <c r="G1864" s="12" t="s">
        <v>8219</v>
      </c>
      <c r="H1864" s="12">
        <v>27</v>
      </c>
      <c r="I1864" s="26"/>
    </row>
    <row r="1865" spans="6:9" x14ac:dyDescent="0.25">
      <c r="F1865" s="17" t="s">
        <v>3458</v>
      </c>
      <c r="G1865" s="12" t="s">
        <v>8219</v>
      </c>
      <c r="H1865" s="12">
        <v>36</v>
      </c>
      <c r="I1865" s="26"/>
    </row>
    <row r="1866" spans="6:9" x14ac:dyDescent="0.25">
      <c r="F1866" s="17" t="s">
        <v>3459</v>
      </c>
      <c r="G1866" s="12" t="s">
        <v>8219</v>
      </c>
      <c r="H1866" s="12">
        <v>19</v>
      </c>
      <c r="I1866" s="26"/>
    </row>
    <row r="1867" spans="6:9" x14ac:dyDescent="0.25">
      <c r="F1867" s="17" t="s">
        <v>3460</v>
      </c>
      <c r="G1867" s="12" t="s">
        <v>8219</v>
      </c>
      <c r="H1867" s="12">
        <v>12</v>
      </c>
      <c r="I1867" s="26"/>
    </row>
    <row r="1868" spans="6:9" x14ac:dyDescent="0.25">
      <c r="F1868" s="17" t="s">
        <v>3461</v>
      </c>
      <c r="G1868" s="12" t="s">
        <v>8219</v>
      </c>
      <c r="H1868" s="12">
        <v>17</v>
      </c>
      <c r="I1868" s="26"/>
    </row>
    <row r="1869" spans="6:9" x14ac:dyDescent="0.25">
      <c r="F1869" s="17" t="s">
        <v>3462</v>
      </c>
      <c r="G1869" s="12" t="s">
        <v>8219</v>
      </c>
      <c r="H1869" s="12">
        <v>114</v>
      </c>
      <c r="I1869" s="26"/>
    </row>
    <row r="1870" spans="6:9" x14ac:dyDescent="0.25">
      <c r="F1870" s="17" t="s">
        <v>3463</v>
      </c>
      <c r="G1870" s="12" t="s">
        <v>8219</v>
      </c>
      <c r="H1870" s="12">
        <v>93</v>
      </c>
      <c r="I1870" s="26"/>
    </row>
    <row r="1871" spans="6:9" x14ac:dyDescent="0.25">
      <c r="F1871" s="17" t="s">
        <v>3464</v>
      </c>
      <c r="G1871" s="12" t="s">
        <v>8219</v>
      </c>
      <c r="H1871" s="12">
        <v>36</v>
      </c>
      <c r="I1871" s="26"/>
    </row>
    <row r="1872" spans="6:9" x14ac:dyDescent="0.25">
      <c r="F1872" s="17" t="s">
        <v>3465</v>
      </c>
      <c r="G1872" s="12" t="s">
        <v>8219</v>
      </c>
      <c r="H1872" s="12">
        <v>61</v>
      </c>
      <c r="I1872" s="26"/>
    </row>
    <row r="1873" spans="6:9" x14ac:dyDescent="0.25">
      <c r="F1873" s="17" t="s">
        <v>3466</v>
      </c>
      <c r="G1873" s="12" t="s">
        <v>8219</v>
      </c>
      <c r="H1873" s="12">
        <v>47</v>
      </c>
      <c r="I1873" s="26"/>
    </row>
    <row r="1874" spans="6:9" x14ac:dyDescent="0.25">
      <c r="F1874" s="17" t="s">
        <v>3467</v>
      </c>
      <c r="G1874" s="12" t="s">
        <v>8219</v>
      </c>
      <c r="H1874" s="12">
        <v>17</v>
      </c>
      <c r="I1874" s="26"/>
    </row>
    <row r="1875" spans="6:9" x14ac:dyDescent="0.25">
      <c r="F1875" s="17" t="s">
        <v>3468</v>
      </c>
      <c r="G1875" s="12" t="s">
        <v>8219</v>
      </c>
      <c r="H1875" s="12">
        <v>63</v>
      </c>
      <c r="I1875" s="26"/>
    </row>
    <row r="1876" spans="6:9" x14ac:dyDescent="0.25">
      <c r="F1876" s="17" t="s">
        <v>3469</v>
      </c>
      <c r="G1876" s="12" t="s">
        <v>8219</v>
      </c>
      <c r="H1876" s="12">
        <v>9</v>
      </c>
      <c r="I1876" s="26"/>
    </row>
    <row r="1877" spans="6:9" x14ac:dyDescent="0.25">
      <c r="F1877" s="17" t="s">
        <v>3470</v>
      </c>
      <c r="G1877" s="12" t="s">
        <v>8219</v>
      </c>
      <c r="H1877" s="12">
        <v>30</v>
      </c>
      <c r="I1877" s="26"/>
    </row>
    <row r="1878" spans="6:9" x14ac:dyDescent="0.25">
      <c r="F1878" s="17" t="s">
        <v>3471</v>
      </c>
      <c r="G1878" s="12" t="s">
        <v>8219</v>
      </c>
      <c r="H1878" s="12">
        <v>23</v>
      </c>
      <c r="I1878" s="26"/>
    </row>
    <row r="1879" spans="6:9" x14ac:dyDescent="0.25">
      <c r="F1879" s="17" t="s">
        <v>3472</v>
      </c>
      <c r="G1879" s="12" t="s">
        <v>8219</v>
      </c>
      <c r="H1879" s="12">
        <v>33</v>
      </c>
      <c r="I1879" s="26"/>
    </row>
    <row r="1880" spans="6:9" x14ac:dyDescent="0.25">
      <c r="F1880" s="17" t="s">
        <v>3473</v>
      </c>
      <c r="G1880" s="12" t="s">
        <v>8219</v>
      </c>
      <c r="H1880" s="12">
        <v>39</v>
      </c>
      <c r="I1880" s="26"/>
    </row>
    <row r="1881" spans="6:9" x14ac:dyDescent="0.25">
      <c r="F1881" s="17" t="s">
        <v>3474</v>
      </c>
      <c r="G1881" s="12" t="s">
        <v>8219</v>
      </c>
      <c r="H1881" s="12">
        <v>17</v>
      </c>
      <c r="I1881" s="26"/>
    </row>
    <row r="1882" spans="6:9" x14ac:dyDescent="0.25">
      <c r="F1882" s="17" t="s">
        <v>3475</v>
      </c>
      <c r="G1882" s="12" t="s">
        <v>8219</v>
      </c>
      <c r="H1882" s="12">
        <v>6</v>
      </c>
      <c r="I1882" s="26"/>
    </row>
    <row r="1883" spans="6:9" x14ac:dyDescent="0.25">
      <c r="F1883" s="17" t="s">
        <v>3476</v>
      </c>
      <c r="G1883" s="12" t="s">
        <v>8219</v>
      </c>
      <c r="H1883" s="12">
        <v>39</v>
      </c>
      <c r="I1883" s="26"/>
    </row>
    <row r="1884" spans="6:9" x14ac:dyDescent="0.25">
      <c r="F1884" s="17" t="s">
        <v>3477</v>
      </c>
      <c r="G1884" s="12" t="s">
        <v>8219</v>
      </c>
      <c r="H1884" s="12">
        <v>57</v>
      </c>
      <c r="I1884" s="26"/>
    </row>
    <row r="1885" spans="6:9" x14ac:dyDescent="0.25">
      <c r="F1885" s="17" t="s">
        <v>3478</v>
      </c>
      <c r="G1885" s="12" t="s">
        <v>8219</v>
      </c>
      <c r="H1885" s="12">
        <v>56</v>
      </c>
      <c r="I1885" s="26"/>
    </row>
    <row r="1886" spans="6:9" x14ac:dyDescent="0.25">
      <c r="F1886" s="17" t="s">
        <v>3479</v>
      </c>
      <c r="G1886" s="12" t="s">
        <v>8219</v>
      </c>
      <c r="H1886" s="12">
        <v>13</v>
      </c>
      <c r="I1886" s="26"/>
    </row>
    <row r="1887" spans="6:9" x14ac:dyDescent="0.25">
      <c r="F1887" s="17" t="s">
        <v>3480</v>
      </c>
      <c r="G1887" s="12" t="s">
        <v>8219</v>
      </c>
      <c r="H1887" s="12">
        <v>95</v>
      </c>
      <c r="I1887" s="26"/>
    </row>
    <row r="1888" spans="6:9" x14ac:dyDescent="0.25">
      <c r="F1888" s="17" t="s">
        <v>3481</v>
      </c>
      <c r="G1888" s="12" t="s">
        <v>8219</v>
      </c>
      <c r="H1888" s="12">
        <v>80</v>
      </c>
      <c r="I1888" s="26"/>
    </row>
    <row r="1889" spans="6:9" x14ac:dyDescent="0.25">
      <c r="F1889" s="17" t="s">
        <v>3482</v>
      </c>
      <c r="G1889" s="12" t="s">
        <v>8219</v>
      </c>
      <c r="H1889" s="12">
        <v>133</v>
      </c>
      <c r="I1889" s="26"/>
    </row>
    <row r="1890" spans="6:9" x14ac:dyDescent="0.25">
      <c r="F1890" s="17" t="s">
        <v>3483</v>
      </c>
      <c r="G1890" s="12" t="s">
        <v>8219</v>
      </c>
      <c r="H1890" s="12">
        <v>44</v>
      </c>
      <c r="I1890" s="26"/>
    </row>
    <row r="1891" spans="6:9" x14ac:dyDescent="0.25">
      <c r="F1891" s="17" t="s">
        <v>3484</v>
      </c>
      <c r="G1891" s="12" t="s">
        <v>8219</v>
      </c>
      <c r="H1891" s="12">
        <v>30</v>
      </c>
      <c r="I1891" s="26"/>
    </row>
    <row r="1892" spans="6:9" x14ac:dyDescent="0.25">
      <c r="F1892" s="17" t="s">
        <v>3485</v>
      </c>
      <c r="G1892" s="12" t="s">
        <v>8219</v>
      </c>
      <c r="H1892" s="12">
        <v>56</v>
      </c>
      <c r="I1892" s="26"/>
    </row>
    <row r="1893" spans="6:9" x14ac:dyDescent="0.25">
      <c r="F1893" s="17" t="s">
        <v>3486</v>
      </c>
      <c r="G1893" s="12" t="s">
        <v>8219</v>
      </c>
      <c r="H1893" s="12">
        <v>66</v>
      </c>
      <c r="I1893" s="26"/>
    </row>
    <row r="1894" spans="6:9" x14ac:dyDescent="0.25">
      <c r="F1894" s="17" t="s">
        <v>3487</v>
      </c>
      <c r="G1894" s="12" t="s">
        <v>8219</v>
      </c>
      <c r="H1894" s="12">
        <v>29</v>
      </c>
      <c r="I1894" s="26"/>
    </row>
    <row r="1895" spans="6:9" x14ac:dyDescent="0.25">
      <c r="F1895" s="17" t="s">
        <v>3488</v>
      </c>
      <c r="G1895" s="12" t="s">
        <v>8219</v>
      </c>
      <c r="H1895" s="12">
        <v>72</v>
      </c>
      <c r="I1895" s="26"/>
    </row>
    <row r="1896" spans="6:9" x14ac:dyDescent="0.25">
      <c r="F1896" s="17" t="s">
        <v>3489</v>
      </c>
      <c r="G1896" s="12" t="s">
        <v>8219</v>
      </c>
      <c r="H1896" s="12">
        <v>27</v>
      </c>
      <c r="I1896" s="26"/>
    </row>
    <row r="1897" spans="6:9" x14ac:dyDescent="0.25">
      <c r="F1897" s="17" t="s">
        <v>3490</v>
      </c>
      <c r="G1897" s="12" t="s">
        <v>8219</v>
      </c>
      <c r="H1897" s="12">
        <v>10</v>
      </c>
      <c r="I1897" s="26"/>
    </row>
    <row r="1898" spans="6:9" x14ac:dyDescent="0.25">
      <c r="F1898" s="17" t="s">
        <v>3491</v>
      </c>
      <c r="G1898" s="12" t="s">
        <v>8219</v>
      </c>
      <c r="H1898" s="12">
        <v>35</v>
      </c>
      <c r="I1898" s="26"/>
    </row>
    <row r="1899" spans="6:9" x14ac:dyDescent="0.25">
      <c r="F1899" s="17" t="s">
        <v>3492</v>
      </c>
      <c r="G1899" s="12" t="s">
        <v>8219</v>
      </c>
      <c r="H1899" s="12">
        <v>29</v>
      </c>
      <c r="I1899" s="26"/>
    </row>
    <row r="1900" spans="6:9" x14ac:dyDescent="0.25">
      <c r="F1900" s="17" t="s">
        <v>3493</v>
      </c>
      <c r="G1900" s="12" t="s">
        <v>8219</v>
      </c>
      <c r="H1900" s="12">
        <v>13</v>
      </c>
      <c r="I1900" s="26"/>
    </row>
    <row r="1901" spans="6:9" x14ac:dyDescent="0.25">
      <c r="F1901" s="17" t="s">
        <v>3494</v>
      </c>
      <c r="G1901" s="12" t="s">
        <v>8219</v>
      </c>
      <c r="H1901" s="12">
        <v>72</v>
      </c>
      <c r="I1901" s="26"/>
    </row>
    <row r="1902" spans="6:9" x14ac:dyDescent="0.25">
      <c r="F1902" s="17" t="s">
        <v>3495</v>
      </c>
      <c r="G1902" s="12" t="s">
        <v>8219</v>
      </c>
      <c r="H1902" s="12">
        <v>78</v>
      </c>
      <c r="I1902" s="26"/>
    </row>
    <row r="1903" spans="6:9" x14ac:dyDescent="0.25">
      <c r="F1903" s="17" t="s">
        <v>3496</v>
      </c>
      <c r="G1903" s="12" t="s">
        <v>8219</v>
      </c>
      <c r="H1903" s="12">
        <v>49</v>
      </c>
      <c r="I1903" s="26"/>
    </row>
    <row r="1904" spans="6:9" x14ac:dyDescent="0.25">
      <c r="F1904" s="17" t="s">
        <v>3497</v>
      </c>
      <c r="G1904" s="12" t="s">
        <v>8219</v>
      </c>
      <c r="H1904" s="12">
        <v>42</v>
      </c>
      <c r="I1904" s="26"/>
    </row>
    <row r="1905" spans="6:9" x14ac:dyDescent="0.25">
      <c r="F1905" s="17" t="s">
        <v>3498</v>
      </c>
      <c r="G1905" s="12" t="s">
        <v>8219</v>
      </c>
      <c r="H1905" s="12">
        <v>35</v>
      </c>
      <c r="I1905" s="26"/>
    </row>
    <row r="1906" spans="6:9" x14ac:dyDescent="0.25">
      <c r="F1906" s="17" t="s">
        <v>3499</v>
      </c>
      <c r="G1906" s="12" t="s">
        <v>8219</v>
      </c>
      <c r="H1906" s="12">
        <v>42</v>
      </c>
      <c r="I1906" s="26"/>
    </row>
    <row r="1907" spans="6:9" x14ac:dyDescent="0.25">
      <c r="F1907" s="17" t="s">
        <v>3500</v>
      </c>
      <c r="G1907" s="12" t="s">
        <v>8219</v>
      </c>
      <c r="H1907" s="12">
        <v>42</v>
      </c>
      <c r="I1907" s="26"/>
    </row>
    <row r="1908" spans="6:9" x14ac:dyDescent="0.25">
      <c r="F1908" s="17" t="s">
        <v>3501</v>
      </c>
      <c r="G1908" s="12" t="s">
        <v>8219</v>
      </c>
      <c r="H1908" s="12">
        <v>31</v>
      </c>
      <c r="I1908" s="26"/>
    </row>
    <row r="1909" spans="6:9" x14ac:dyDescent="0.25">
      <c r="F1909" s="17" t="s">
        <v>3502</v>
      </c>
      <c r="G1909" s="12" t="s">
        <v>8219</v>
      </c>
      <c r="H1909" s="12">
        <v>38</v>
      </c>
      <c r="I1909" s="26"/>
    </row>
    <row r="1910" spans="6:9" x14ac:dyDescent="0.25">
      <c r="F1910" s="17" t="s">
        <v>3503</v>
      </c>
      <c r="G1910" s="12" t="s">
        <v>8219</v>
      </c>
      <c r="H1910" s="12">
        <v>8</v>
      </c>
      <c r="I1910" s="26"/>
    </row>
    <row r="1911" spans="6:9" x14ac:dyDescent="0.25">
      <c r="F1911" s="17" t="s">
        <v>3504</v>
      </c>
      <c r="G1911" s="12" t="s">
        <v>8219</v>
      </c>
      <c r="H1911" s="12">
        <v>39</v>
      </c>
      <c r="I1911" s="26"/>
    </row>
    <row r="1912" spans="6:9" x14ac:dyDescent="0.25">
      <c r="F1912" s="17" t="s">
        <v>3505</v>
      </c>
      <c r="G1912" s="12" t="s">
        <v>8219</v>
      </c>
      <c r="H1912" s="12">
        <v>29</v>
      </c>
      <c r="I1912" s="26"/>
    </row>
    <row r="1913" spans="6:9" x14ac:dyDescent="0.25">
      <c r="F1913" s="17" t="s">
        <v>3506</v>
      </c>
      <c r="G1913" s="12" t="s">
        <v>8219</v>
      </c>
      <c r="H1913" s="12">
        <v>72</v>
      </c>
      <c r="I1913" s="26"/>
    </row>
    <row r="1914" spans="6:9" x14ac:dyDescent="0.25">
      <c r="F1914" s="17" t="s">
        <v>3507</v>
      </c>
      <c r="G1914" s="12" t="s">
        <v>8219</v>
      </c>
      <c r="H1914" s="12">
        <v>15</v>
      </c>
      <c r="I1914" s="26"/>
    </row>
    <row r="1915" spans="6:9" x14ac:dyDescent="0.25">
      <c r="F1915" s="17" t="s">
        <v>3508</v>
      </c>
      <c r="G1915" s="12" t="s">
        <v>8219</v>
      </c>
      <c r="H1915" s="12">
        <v>33</v>
      </c>
      <c r="I1915" s="26"/>
    </row>
    <row r="1916" spans="6:9" x14ac:dyDescent="0.25">
      <c r="F1916" s="17" t="s">
        <v>3509</v>
      </c>
      <c r="G1916" s="12" t="s">
        <v>8219</v>
      </c>
      <c r="H1916" s="12">
        <v>15</v>
      </c>
      <c r="I1916" s="26"/>
    </row>
    <row r="1917" spans="6:9" x14ac:dyDescent="0.25">
      <c r="F1917" s="17" t="s">
        <v>3510</v>
      </c>
      <c r="G1917" s="12" t="s">
        <v>8219</v>
      </c>
      <c r="H1917" s="12">
        <v>19</v>
      </c>
      <c r="I1917" s="26"/>
    </row>
    <row r="1918" spans="6:9" x14ac:dyDescent="0.25">
      <c r="F1918" s="17" t="s">
        <v>3511</v>
      </c>
      <c r="G1918" s="12" t="s">
        <v>8219</v>
      </c>
      <c r="H1918" s="12">
        <v>17</v>
      </c>
      <c r="I1918" s="26"/>
    </row>
    <row r="1919" spans="6:9" x14ac:dyDescent="0.25">
      <c r="F1919" s="17" t="s">
        <v>3512</v>
      </c>
      <c r="G1919" s="12" t="s">
        <v>8219</v>
      </c>
      <c r="H1919" s="12">
        <v>44</v>
      </c>
      <c r="I1919" s="26"/>
    </row>
    <row r="1920" spans="6:9" x14ac:dyDescent="0.25">
      <c r="F1920" s="17" t="s">
        <v>3513</v>
      </c>
      <c r="G1920" s="12" t="s">
        <v>8219</v>
      </c>
      <c r="H1920" s="12">
        <v>10</v>
      </c>
      <c r="I1920" s="26"/>
    </row>
    <row r="1921" spans="6:9" x14ac:dyDescent="0.25">
      <c r="F1921" s="17" t="s">
        <v>3514</v>
      </c>
      <c r="G1921" s="12" t="s">
        <v>8219</v>
      </c>
      <c r="H1921" s="12">
        <v>46</v>
      </c>
      <c r="I1921" s="26"/>
    </row>
    <row r="1922" spans="6:9" x14ac:dyDescent="0.25">
      <c r="F1922" s="17" t="s">
        <v>3515</v>
      </c>
      <c r="G1922" s="12" t="s">
        <v>8219</v>
      </c>
      <c r="H1922" s="12">
        <v>11</v>
      </c>
      <c r="I1922" s="26"/>
    </row>
    <row r="1923" spans="6:9" x14ac:dyDescent="0.25">
      <c r="F1923" s="17" t="s">
        <v>3516</v>
      </c>
      <c r="G1923" s="12" t="s">
        <v>8219</v>
      </c>
      <c r="H1923" s="12">
        <v>13</v>
      </c>
      <c r="I1923" s="26"/>
    </row>
    <row r="1924" spans="6:9" x14ac:dyDescent="0.25">
      <c r="F1924" s="17" t="s">
        <v>3517</v>
      </c>
      <c r="G1924" s="12" t="s">
        <v>8219</v>
      </c>
      <c r="H1924" s="12">
        <v>33</v>
      </c>
      <c r="I1924" s="26"/>
    </row>
    <row r="1925" spans="6:9" x14ac:dyDescent="0.25">
      <c r="F1925" s="17" t="s">
        <v>3518</v>
      </c>
      <c r="G1925" s="12" t="s">
        <v>8219</v>
      </c>
      <c r="H1925" s="12">
        <v>28</v>
      </c>
      <c r="I1925" s="26"/>
    </row>
    <row r="1926" spans="6:9" x14ac:dyDescent="0.25">
      <c r="F1926" s="17" t="s">
        <v>3519</v>
      </c>
      <c r="G1926" s="12" t="s">
        <v>8219</v>
      </c>
      <c r="H1926" s="12">
        <v>21</v>
      </c>
      <c r="I1926" s="26"/>
    </row>
    <row r="1927" spans="6:9" x14ac:dyDescent="0.25">
      <c r="F1927" s="17" t="s">
        <v>3520</v>
      </c>
      <c r="G1927" s="12" t="s">
        <v>8219</v>
      </c>
      <c r="H1927" s="12">
        <v>13</v>
      </c>
      <c r="I1927" s="26"/>
    </row>
    <row r="1928" spans="6:9" x14ac:dyDescent="0.25">
      <c r="F1928" s="17" t="s">
        <v>3521</v>
      </c>
      <c r="G1928" s="12" t="s">
        <v>8219</v>
      </c>
      <c r="H1928" s="12">
        <v>34</v>
      </c>
      <c r="I1928" s="26"/>
    </row>
    <row r="1929" spans="6:9" x14ac:dyDescent="0.25">
      <c r="F1929" s="17" t="s">
        <v>3522</v>
      </c>
      <c r="G1929" s="12" t="s">
        <v>8219</v>
      </c>
      <c r="H1929" s="12">
        <v>80</v>
      </c>
      <c r="I1929" s="26"/>
    </row>
    <row r="1930" spans="6:9" x14ac:dyDescent="0.25">
      <c r="F1930" s="17" t="s">
        <v>3523</v>
      </c>
      <c r="G1930" s="12" t="s">
        <v>8219</v>
      </c>
      <c r="H1930" s="12">
        <v>74</v>
      </c>
      <c r="I1930" s="26"/>
    </row>
    <row r="1931" spans="6:9" x14ac:dyDescent="0.25">
      <c r="F1931" s="17" t="s">
        <v>3524</v>
      </c>
      <c r="G1931" s="12" t="s">
        <v>8219</v>
      </c>
      <c r="H1931" s="12">
        <v>7</v>
      </c>
      <c r="I1931" s="26"/>
    </row>
    <row r="1932" spans="6:9" x14ac:dyDescent="0.25">
      <c r="F1932" s="17" t="s">
        <v>3525</v>
      </c>
      <c r="G1932" s="12" t="s">
        <v>8219</v>
      </c>
      <c r="H1932" s="12">
        <v>34</v>
      </c>
      <c r="I1932" s="26"/>
    </row>
    <row r="1933" spans="6:9" x14ac:dyDescent="0.25">
      <c r="F1933" s="17" t="s">
        <v>3526</v>
      </c>
      <c r="G1933" s="12" t="s">
        <v>8219</v>
      </c>
      <c r="H1933" s="12">
        <v>86</v>
      </c>
      <c r="I1933" s="26"/>
    </row>
    <row r="1934" spans="6:9" x14ac:dyDescent="0.25">
      <c r="F1934" s="17" t="s">
        <v>3527</v>
      </c>
      <c r="G1934" s="12" t="s">
        <v>8219</v>
      </c>
      <c r="H1934" s="12">
        <v>37</v>
      </c>
      <c r="I1934" s="26"/>
    </row>
    <row r="1935" spans="6:9" x14ac:dyDescent="0.25">
      <c r="F1935" s="17" t="s">
        <v>3528</v>
      </c>
      <c r="G1935" s="12" t="s">
        <v>8219</v>
      </c>
      <c r="H1935" s="12">
        <v>18</v>
      </c>
      <c r="I1935" s="26"/>
    </row>
    <row r="1936" spans="6:9" x14ac:dyDescent="0.25">
      <c r="F1936" s="17" t="s">
        <v>3529</v>
      </c>
      <c r="G1936" s="12" t="s">
        <v>8219</v>
      </c>
      <c r="H1936" s="12">
        <v>22</v>
      </c>
      <c r="I1936" s="26"/>
    </row>
    <row r="1937" spans="6:9" x14ac:dyDescent="0.25">
      <c r="F1937" s="17" t="s">
        <v>3530</v>
      </c>
      <c r="G1937" s="12" t="s">
        <v>8219</v>
      </c>
      <c r="H1937" s="12">
        <v>26</v>
      </c>
      <c r="I1937" s="26"/>
    </row>
    <row r="1938" spans="6:9" x14ac:dyDescent="0.25">
      <c r="F1938" s="17" t="s">
        <v>3531</v>
      </c>
      <c r="G1938" s="12" t="s">
        <v>8219</v>
      </c>
      <c r="H1938" s="12">
        <v>27</v>
      </c>
      <c r="I1938" s="26"/>
    </row>
    <row r="1939" spans="6:9" x14ac:dyDescent="0.25">
      <c r="F1939" s="17" t="s">
        <v>3532</v>
      </c>
      <c r="G1939" s="12" t="s">
        <v>8219</v>
      </c>
      <c r="H1939" s="12">
        <v>8</v>
      </c>
      <c r="I1939" s="26"/>
    </row>
    <row r="1940" spans="6:9" x14ac:dyDescent="0.25">
      <c r="F1940" s="17" t="s">
        <v>3533</v>
      </c>
      <c r="G1940" s="12" t="s">
        <v>8219</v>
      </c>
      <c r="H1940" s="12">
        <v>204</v>
      </c>
      <c r="I1940" s="26"/>
    </row>
    <row r="1941" spans="6:9" x14ac:dyDescent="0.25">
      <c r="F1941" s="17" t="s">
        <v>3534</v>
      </c>
      <c r="G1941" s="12" t="s">
        <v>8219</v>
      </c>
      <c r="H1941" s="12">
        <v>46</v>
      </c>
      <c r="I1941" s="26"/>
    </row>
    <row r="1942" spans="6:9" x14ac:dyDescent="0.25">
      <c r="F1942" s="17" t="s">
        <v>3535</v>
      </c>
      <c r="G1942" s="12" t="s">
        <v>8219</v>
      </c>
      <c r="H1942" s="12">
        <v>17</v>
      </c>
      <c r="I1942" s="26"/>
    </row>
    <row r="1943" spans="6:9" x14ac:dyDescent="0.25">
      <c r="F1943" s="17" t="s">
        <v>3536</v>
      </c>
      <c r="G1943" s="12" t="s">
        <v>8219</v>
      </c>
      <c r="H1943" s="12">
        <v>28</v>
      </c>
      <c r="I1943" s="26"/>
    </row>
    <row r="1944" spans="6:9" x14ac:dyDescent="0.25">
      <c r="F1944" s="17" t="s">
        <v>3537</v>
      </c>
      <c r="G1944" s="12" t="s">
        <v>8219</v>
      </c>
      <c r="H1944" s="12">
        <v>83</v>
      </c>
      <c r="I1944" s="26"/>
    </row>
    <row r="1945" spans="6:9" x14ac:dyDescent="0.25">
      <c r="F1945" s="17" t="s">
        <v>3538</v>
      </c>
      <c r="G1945" s="12" t="s">
        <v>8219</v>
      </c>
      <c r="H1945" s="12">
        <v>13</v>
      </c>
      <c r="I1945" s="26"/>
    </row>
    <row r="1946" spans="6:9" x14ac:dyDescent="0.25">
      <c r="F1946" s="17" t="s">
        <v>3539</v>
      </c>
      <c r="G1946" s="12" t="s">
        <v>8219</v>
      </c>
      <c r="H1946" s="12">
        <v>8</v>
      </c>
      <c r="I1946" s="26"/>
    </row>
    <row r="1947" spans="6:9" x14ac:dyDescent="0.25">
      <c r="F1947" s="17" t="s">
        <v>3540</v>
      </c>
      <c r="G1947" s="12" t="s">
        <v>8219</v>
      </c>
      <c r="H1947" s="12">
        <v>32</v>
      </c>
      <c r="I1947" s="26"/>
    </row>
    <row r="1948" spans="6:9" x14ac:dyDescent="0.25">
      <c r="F1948" s="17" t="s">
        <v>3541</v>
      </c>
      <c r="G1948" s="12" t="s">
        <v>8219</v>
      </c>
      <c r="H1948" s="12">
        <v>85</v>
      </c>
      <c r="I1948" s="26"/>
    </row>
    <row r="1949" spans="6:9" x14ac:dyDescent="0.25">
      <c r="F1949" s="17" t="s">
        <v>3542</v>
      </c>
      <c r="G1949" s="12" t="s">
        <v>8219</v>
      </c>
      <c r="H1949" s="12">
        <v>29</v>
      </c>
      <c r="I1949" s="26"/>
    </row>
    <row r="1950" spans="6:9" x14ac:dyDescent="0.25">
      <c r="F1950" s="17" t="s">
        <v>3543</v>
      </c>
      <c r="G1950" s="12" t="s">
        <v>8219</v>
      </c>
      <c r="H1950" s="12">
        <v>24</v>
      </c>
      <c r="I1950" s="26"/>
    </row>
    <row r="1951" spans="6:9" x14ac:dyDescent="0.25">
      <c r="F1951" s="17" t="s">
        <v>3544</v>
      </c>
      <c r="G1951" s="12" t="s">
        <v>8219</v>
      </c>
      <c r="H1951" s="12">
        <v>8</v>
      </c>
      <c r="I1951" s="26"/>
    </row>
    <row r="1952" spans="6:9" x14ac:dyDescent="0.25">
      <c r="F1952" s="17" t="s">
        <v>3545</v>
      </c>
      <c r="G1952" s="12" t="s">
        <v>8219</v>
      </c>
      <c r="H1952" s="12">
        <v>19</v>
      </c>
      <c r="I1952" s="26"/>
    </row>
    <row r="1953" spans="6:9" x14ac:dyDescent="0.25">
      <c r="F1953" s="17" t="s">
        <v>3546</v>
      </c>
      <c r="G1953" s="12" t="s">
        <v>8219</v>
      </c>
      <c r="H1953" s="12">
        <v>336</v>
      </c>
      <c r="I1953" s="26"/>
    </row>
    <row r="1954" spans="6:9" x14ac:dyDescent="0.25">
      <c r="F1954" s="17" t="s">
        <v>3547</v>
      </c>
      <c r="G1954" s="12" t="s">
        <v>8219</v>
      </c>
      <c r="H1954" s="12">
        <v>13</v>
      </c>
      <c r="I1954" s="26"/>
    </row>
    <row r="1955" spans="6:9" x14ac:dyDescent="0.25">
      <c r="F1955" s="17" t="s">
        <v>3548</v>
      </c>
      <c r="G1955" s="12" t="s">
        <v>8219</v>
      </c>
      <c r="H1955" s="12">
        <v>42</v>
      </c>
      <c r="I1955" s="26"/>
    </row>
    <row r="1956" spans="6:9" x14ac:dyDescent="0.25">
      <c r="F1956" s="17" t="s">
        <v>3549</v>
      </c>
      <c r="G1956" s="12" t="s">
        <v>8219</v>
      </c>
      <c r="H1956" s="12">
        <v>64</v>
      </c>
      <c r="I1956" s="26"/>
    </row>
    <row r="1957" spans="6:9" x14ac:dyDescent="0.25">
      <c r="F1957" s="17" t="s">
        <v>3550</v>
      </c>
      <c r="G1957" s="12" t="s">
        <v>8219</v>
      </c>
      <c r="H1957" s="12">
        <v>25</v>
      </c>
      <c r="I1957" s="26"/>
    </row>
    <row r="1958" spans="6:9" x14ac:dyDescent="0.25">
      <c r="F1958" s="17" t="s">
        <v>3551</v>
      </c>
      <c r="G1958" s="12" t="s">
        <v>8219</v>
      </c>
      <c r="H1958" s="12">
        <v>20</v>
      </c>
      <c r="I1958" s="26"/>
    </row>
    <row r="1959" spans="6:9" x14ac:dyDescent="0.25">
      <c r="F1959" s="17" t="s">
        <v>3552</v>
      </c>
      <c r="G1959" s="12" t="s">
        <v>8219</v>
      </c>
      <c r="H1959" s="12">
        <v>104</v>
      </c>
      <c r="I1959" s="26"/>
    </row>
    <row r="1960" spans="6:9" x14ac:dyDescent="0.25">
      <c r="F1960" s="17" t="s">
        <v>3553</v>
      </c>
      <c r="G1960" s="12" t="s">
        <v>8219</v>
      </c>
      <c r="H1960" s="12">
        <v>53</v>
      </c>
      <c r="I1960" s="26"/>
    </row>
    <row r="1961" spans="6:9" x14ac:dyDescent="0.25">
      <c r="F1961" s="17" t="s">
        <v>3554</v>
      </c>
      <c r="G1961" s="12" t="s">
        <v>8219</v>
      </c>
      <c r="H1961" s="12">
        <v>14</v>
      </c>
      <c r="I1961" s="26"/>
    </row>
    <row r="1962" spans="6:9" x14ac:dyDescent="0.25">
      <c r="F1962" s="17" t="s">
        <v>3555</v>
      </c>
      <c r="G1962" s="12" t="s">
        <v>8219</v>
      </c>
      <c r="H1962" s="12">
        <v>20</v>
      </c>
      <c r="I1962" s="26"/>
    </row>
    <row r="1963" spans="6:9" x14ac:dyDescent="0.25">
      <c r="F1963" s="17" t="s">
        <v>3556</v>
      </c>
      <c r="G1963" s="12" t="s">
        <v>8219</v>
      </c>
      <c r="H1963" s="12">
        <v>558</v>
      </c>
      <c r="I1963" s="26"/>
    </row>
    <row r="1964" spans="6:9" x14ac:dyDescent="0.25">
      <c r="F1964" s="17" t="s">
        <v>3557</v>
      </c>
      <c r="G1964" s="12" t="s">
        <v>8219</v>
      </c>
      <c r="H1964" s="12">
        <v>22</v>
      </c>
      <c r="I1964" s="26"/>
    </row>
    <row r="1965" spans="6:9" x14ac:dyDescent="0.25">
      <c r="F1965" s="17" t="s">
        <v>3558</v>
      </c>
      <c r="G1965" s="12" t="s">
        <v>8219</v>
      </c>
      <c r="H1965" s="12">
        <v>24</v>
      </c>
      <c r="I1965" s="26"/>
    </row>
    <row r="1966" spans="6:9" x14ac:dyDescent="0.25">
      <c r="F1966" s="17" t="s">
        <v>3559</v>
      </c>
      <c r="G1966" s="12" t="s">
        <v>8219</v>
      </c>
      <c r="H1966" s="12">
        <v>74</v>
      </c>
      <c r="I1966" s="26"/>
    </row>
    <row r="1967" spans="6:9" x14ac:dyDescent="0.25">
      <c r="F1967" s="17" t="s">
        <v>3560</v>
      </c>
      <c r="G1967" s="12" t="s">
        <v>8219</v>
      </c>
      <c r="H1967" s="12">
        <v>54</v>
      </c>
      <c r="I1967" s="26"/>
    </row>
    <row r="1968" spans="6:9" x14ac:dyDescent="0.25">
      <c r="F1968" s="17" t="s">
        <v>3561</v>
      </c>
      <c r="G1968" s="12" t="s">
        <v>8219</v>
      </c>
      <c r="H1968" s="12">
        <v>31</v>
      </c>
      <c r="I1968" s="26"/>
    </row>
    <row r="1969" spans="6:9" x14ac:dyDescent="0.25">
      <c r="F1969" s="17" t="s">
        <v>3562</v>
      </c>
      <c r="G1969" s="12" t="s">
        <v>8219</v>
      </c>
      <c r="H1969" s="12">
        <v>25</v>
      </c>
      <c r="I1969" s="26"/>
    </row>
    <row r="1970" spans="6:9" x14ac:dyDescent="0.25">
      <c r="F1970" s="17" t="s">
        <v>3563</v>
      </c>
      <c r="G1970" s="12" t="s">
        <v>8219</v>
      </c>
      <c r="H1970" s="12">
        <v>17</v>
      </c>
      <c r="I1970" s="26"/>
    </row>
    <row r="1971" spans="6:9" x14ac:dyDescent="0.25">
      <c r="F1971" s="17" t="s">
        <v>3564</v>
      </c>
      <c r="G1971" s="12" t="s">
        <v>8219</v>
      </c>
      <c r="H1971" s="12">
        <v>12</v>
      </c>
      <c r="I1971" s="26"/>
    </row>
    <row r="1972" spans="6:9" x14ac:dyDescent="0.25">
      <c r="F1972" s="17" t="s">
        <v>3565</v>
      </c>
      <c r="G1972" s="12" t="s">
        <v>8219</v>
      </c>
      <c r="H1972" s="12">
        <v>38</v>
      </c>
      <c r="I1972" s="26"/>
    </row>
    <row r="1973" spans="6:9" x14ac:dyDescent="0.25">
      <c r="F1973" s="17" t="s">
        <v>3566</v>
      </c>
      <c r="G1973" s="12" t="s">
        <v>8219</v>
      </c>
      <c r="H1973" s="12">
        <v>41</v>
      </c>
      <c r="I1973" s="26"/>
    </row>
    <row r="1974" spans="6:9" x14ac:dyDescent="0.25">
      <c r="F1974" s="17" t="s">
        <v>3567</v>
      </c>
      <c r="G1974" s="12" t="s">
        <v>8219</v>
      </c>
      <c r="H1974" s="12">
        <v>19</v>
      </c>
      <c r="I1974" s="26"/>
    </row>
    <row r="1975" spans="6:9" x14ac:dyDescent="0.25">
      <c r="F1975" s="17" t="s">
        <v>3568</v>
      </c>
      <c r="G1975" s="12" t="s">
        <v>8219</v>
      </c>
      <c r="H1975" s="12">
        <v>41</v>
      </c>
      <c r="I1975" s="26"/>
    </row>
    <row r="1976" spans="6:9" x14ac:dyDescent="0.25">
      <c r="F1976" s="17" t="s">
        <v>3569</v>
      </c>
      <c r="G1976" s="12" t="s">
        <v>8219</v>
      </c>
      <c r="H1976" s="12">
        <v>26</v>
      </c>
      <c r="I1976" s="26"/>
    </row>
    <row r="1977" spans="6:9" x14ac:dyDescent="0.25">
      <c r="F1977" s="17" t="s">
        <v>3570</v>
      </c>
      <c r="G1977" s="12" t="s">
        <v>8219</v>
      </c>
      <c r="H1977" s="12">
        <v>25</v>
      </c>
      <c r="I1977" s="26"/>
    </row>
    <row r="1978" spans="6:9" x14ac:dyDescent="0.25">
      <c r="F1978" s="17" t="s">
        <v>3571</v>
      </c>
      <c r="G1978" s="12" t="s">
        <v>8219</v>
      </c>
      <c r="H1978" s="12">
        <v>9</v>
      </c>
      <c r="I1978" s="26"/>
    </row>
    <row r="1979" spans="6:9" x14ac:dyDescent="0.25">
      <c r="F1979" s="17" t="s">
        <v>3572</v>
      </c>
      <c r="G1979" s="12" t="s">
        <v>8219</v>
      </c>
      <c r="H1979" s="12">
        <v>78</v>
      </c>
      <c r="I1979" s="26"/>
    </row>
    <row r="1980" spans="6:9" x14ac:dyDescent="0.25">
      <c r="F1980" s="17" t="s">
        <v>3573</v>
      </c>
      <c r="G1980" s="12" t="s">
        <v>8219</v>
      </c>
      <c r="H1980" s="12">
        <v>45</v>
      </c>
      <c r="I1980" s="26"/>
    </row>
    <row r="1981" spans="6:9" x14ac:dyDescent="0.25">
      <c r="F1981" s="17" t="s">
        <v>3574</v>
      </c>
      <c r="G1981" s="12" t="s">
        <v>8219</v>
      </c>
      <c r="H1981" s="12">
        <v>102</v>
      </c>
      <c r="I1981" s="26"/>
    </row>
    <row r="1982" spans="6:9" x14ac:dyDescent="0.25">
      <c r="F1982" s="17" t="s">
        <v>3575</v>
      </c>
      <c r="G1982" s="12" t="s">
        <v>8219</v>
      </c>
      <c r="H1982" s="12">
        <v>5</v>
      </c>
      <c r="I1982" s="26"/>
    </row>
    <row r="1983" spans="6:9" x14ac:dyDescent="0.25">
      <c r="F1983" s="17" t="s">
        <v>3576</v>
      </c>
      <c r="G1983" s="12" t="s">
        <v>8219</v>
      </c>
      <c r="H1983" s="12">
        <v>27</v>
      </c>
      <c r="I1983" s="26"/>
    </row>
    <row r="1984" spans="6:9" x14ac:dyDescent="0.25">
      <c r="F1984" s="17" t="s">
        <v>3577</v>
      </c>
      <c r="G1984" s="12" t="s">
        <v>8219</v>
      </c>
      <c r="H1984" s="12">
        <v>37</v>
      </c>
      <c r="I1984" s="26"/>
    </row>
    <row r="1985" spans="6:9" x14ac:dyDescent="0.25">
      <c r="F1985" s="17" t="s">
        <v>3578</v>
      </c>
      <c r="G1985" s="12" t="s">
        <v>8219</v>
      </c>
      <c r="H1985" s="12">
        <v>14</v>
      </c>
      <c r="I1985" s="26"/>
    </row>
    <row r="1986" spans="6:9" x14ac:dyDescent="0.25">
      <c r="F1986" s="17" t="s">
        <v>3579</v>
      </c>
      <c r="G1986" s="12" t="s">
        <v>8219</v>
      </c>
      <c r="H1986" s="12">
        <v>27</v>
      </c>
      <c r="I1986" s="26"/>
    </row>
    <row r="1987" spans="6:9" x14ac:dyDescent="0.25">
      <c r="F1987" s="17" t="s">
        <v>3580</v>
      </c>
      <c r="G1987" s="12" t="s">
        <v>8219</v>
      </c>
      <c r="H1987" s="12">
        <v>45</v>
      </c>
      <c r="I1987" s="26"/>
    </row>
    <row r="1988" spans="6:9" x14ac:dyDescent="0.25">
      <c r="F1988" s="17" t="s">
        <v>3581</v>
      </c>
      <c r="G1988" s="12" t="s">
        <v>8219</v>
      </c>
      <c r="H1988" s="12">
        <v>49</v>
      </c>
      <c r="I1988" s="26"/>
    </row>
    <row r="1989" spans="6:9" x14ac:dyDescent="0.25">
      <c r="F1989" s="17" t="s">
        <v>3582</v>
      </c>
      <c r="G1989" s="12" t="s">
        <v>8219</v>
      </c>
      <c r="H1989" s="12">
        <v>24</v>
      </c>
      <c r="I1989" s="26"/>
    </row>
    <row r="1990" spans="6:9" x14ac:dyDescent="0.25">
      <c r="F1990" s="17" t="s">
        <v>3583</v>
      </c>
      <c r="G1990" s="12" t="s">
        <v>8219</v>
      </c>
      <c r="H1990" s="12">
        <v>112</v>
      </c>
      <c r="I1990" s="26"/>
    </row>
    <row r="1991" spans="6:9" x14ac:dyDescent="0.25">
      <c r="F1991" s="17" t="s">
        <v>3584</v>
      </c>
      <c r="G1991" s="12" t="s">
        <v>8219</v>
      </c>
      <c r="H1991" s="12">
        <v>23</v>
      </c>
      <c r="I1991" s="26"/>
    </row>
    <row r="1992" spans="6:9" x14ac:dyDescent="0.25">
      <c r="F1992" s="17" t="s">
        <v>3585</v>
      </c>
      <c r="G1992" s="12" t="s">
        <v>8219</v>
      </c>
      <c r="H1992" s="12">
        <v>54</v>
      </c>
      <c r="I1992" s="26"/>
    </row>
    <row r="1993" spans="6:9" x14ac:dyDescent="0.25">
      <c r="F1993" s="17" t="s">
        <v>3586</v>
      </c>
      <c r="G1993" s="12" t="s">
        <v>8219</v>
      </c>
      <c r="H1993" s="12">
        <v>28</v>
      </c>
      <c r="I1993" s="26"/>
    </row>
    <row r="1994" spans="6:9" x14ac:dyDescent="0.25">
      <c r="F1994" s="17" t="s">
        <v>3587</v>
      </c>
      <c r="G1994" s="12" t="s">
        <v>8219</v>
      </c>
      <c r="H1994" s="12">
        <v>11</v>
      </c>
      <c r="I1994" s="26"/>
    </row>
    <row r="1995" spans="6:9" x14ac:dyDescent="0.25">
      <c r="F1995" s="17" t="s">
        <v>3588</v>
      </c>
      <c r="G1995" s="12" t="s">
        <v>8219</v>
      </c>
      <c r="H1995" s="12">
        <v>62</v>
      </c>
      <c r="I1995" s="26"/>
    </row>
    <row r="1996" spans="6:9" x14ac:dyDescent="0.25">
      <c r="F1996" s="17" t="s">
        <v>3589</v>
      </c>
      <c r="G1996" s="12" t="s">
        <v>8219</v>
      </c>
      <c r="H1996" s="12">
        <v>73</v>
      </c>
      <c r="I1996" s="26"/>
    </row>
    <row r="1997" spans="6:9" x14ac:dyDescent="0.25">
      <c r="F1997" s="17" t="s">
        <v>3590</v>
      </c>
      <c r="G1997" s="12" t="s">
        <v>8219</v>
      </c>
      <c r="H1997" s="12">
        <v>18</v>
      </c>
      <c r="I1997" s="26"/>
    </row>
    <row r="1998" spans="6:9" x14ac:dyDescent="0.25">
      <c r="F1998" s="17" t="s">
        <v>3591</v>
      </c>
      <c r="G1998" s="12" t="s">
        <v>8219</v>
      </c>
      <c r="H1998" s="12">
        <v>35</v>
      </c>
      <c r="I1998" s="26"/>
    </row>
    <row r="1999" spans="6:9" x14ac:dyDescent="0.25">
      <c r="F1999" s="17" t="s">
        <v>3592</v>
      </c>
      <c r="G1999" s="12" t="s">
        <v>8219</v>
      </c>
      <c r="H1999" s="12">
        <v>43</v>
      </c>
      <c r="I1999" s="26"/>
    </row>
    <row r="2000" spans="6:9" x14ac:dyDescent="0.25">
      <c r="F2000" s="17" t="s">
        <v>3593</v>
      </c>
      <c r="G2000" s="12" t="s">
        <v>8219</v>
      </c>
      <c r="H2000" s="12">
        <v>36</v>
      </c>
      <c r="I2000" s="26"/>
    </row>
    <row r="2001" spans="6:9" x14ac:dyDescent="0.25">
      <c r="F2001" s="17" t="s">
        <v>3594</v>
      </c>
      <c r="G2001" s="12" t="s">
        <v>8219</v>
      </c>
      <c r="H2001" s="12">
        <v>62</v>
      </c>
      <c r="I2001" s="26"/>
    </row>
    <row r="2002" spans="6:9" x14ac:dyDescent="0.25">
      <c r="F2002" s="17" t="s">
        <v>3595</v>
      </c>
      <c r="G2002" s="12" t="s">
        <v>8219</v>
      </c>
      <c r="H2002" s="12">
        <v>15</v>
      </c>
      <c r="I2002" s="26"/>
    </row>
    <row r="2003" spans="6:9" x14ac:dyDescent="0.25">
      <c r="F2003" s="17" t="s">
        <v>3596</v>
      </c>
      <c r="G2003" s="12" t="s">
        <v>8219</v>
      </c>
      <c r="H2003" s="12">
        <v>33</v>
      </c>
      <c r="I2003" s="26"/>
    </row>
    <row r="2004" spans="6:9" x14ac:dyDescent="0.25">
      <c r="F2004" s="17" t="s">
        <v>3597</v>
      </c>
      <c r="G2004" s="12" t="s">
        <v>8219</v>
      </c>
      <c r="H2004" s="12">
        <v>27</v>
      </c>
      <c r="I2004" s="26"/>
    </row>
    <row r="2005" spans="6:9" x14ac:dyDescent="0.25">
      <c r="F2005" s="17" t="s">
        <v>3598</v>
      </c>
      <c r="G2005" s="12" t="s">
        <v>8219</v>
      </c>
      <c r="H2005" s="12">
        <v>17</v>
      </c>
      <c r="I2005" s="26"/>
    </row>
    <row r="2006" spans="6:9" x14ac:dyDescent="0.25">
      <c r="F2006" s="17" t="s">
        <v>3599</v>
      </c>
      <c r="G2006" s="12" t="s">
        <v>8219</v>
      </c>
      <c r="H2006" s="12">
        <v>4</v>
      </c>
      <c r="I2006" s="26"/>
    </row>
    <row r="2007" spans="6:9" x14ac:dyDescent="0.25">
      <c r="F2007" s="17" t="s">
        <v>3600</v>
      </c>
      <c r="G2007" s="12" t="s">
        <v>8219</v>
      </c>
      <c r="H2007" s="12">
        <v>53</v>
      </c>
      <c r="I2007" s="26"/>
    </row>
    <row r="2008" spans="6:9" x14ac:dyDescent="0.25">
      <c r="F2008" s="17" t="s">
        <v>3601</v>
      </c>
      <c r="G2008" s="12" t="s">
        <v>8219</v>
      </c>
      <c r="H2008" s="12">
        <v>49</v>
      </c>
      <c r="I2008" s="26"/>
    </row>
    <row r="2009" spans="6:9" x14ac:dyDescent="0.25">
      <c r="F2009" s="17" t="s">
        <v>3602</v>
      </c>
      <c r="G2009" s="12" t="s">
        <v>8219</v>
      </c>
      <c r="H2009" s="12">
        <v>57</v>
      </c>
      <c r="I2009" s="26"/>
    </row>
    <row r="2010" spans="6:9" x14ac:dyDescent="0.25">
      <c r="F2010" s="17" t="s">
        <v>3603</v>
      </c>
      <c r="G2010" s="12" t="s">
        <v>8219</v>
      </c>
      <c r="H2010" s="12">
        <v>69</v>
      </c>
      <c r="I2010" s="26"/>
    </row>
    <row r="2011" spans="6:9" x14ac:dyDescent="0.25">
      <c r="F2011" s="17" t="s">
        <v>3604</v>
      </c>
      <c r="G2011" s="12" t="s">
        <v>8219</v>
      </c>
      <c r="H2011" s="12">
        <v>15</v>
      </c>
      <c r="I2011" s="26"/>
    </row>
    <row r="2012" spans="6:9" x14ac:dyDescent="0.25">
      <c r="F2012" s="17" t="s">
        <v>3605</v>
      </c>
      <c r="G2012" s="12" t="s">
        <v>8219</v>
      </c>
      <c r="H2012" s="12">
        <v>64</v>
      </c>
      <c r="I2012" s="26"/>
    </row>
    <row r="2013" spans="6:9" x14ac:dyDescent="0.25">
      <c r="F2013" s="17" t="s">
        <v>3606</v>
      </c>
      <c r="G2013" s="12" t="s">
        <v>8219</v>
      </c>
      <c r="H2013" s="12">
        <v>20</v>
      </c>
      <c r="I2013" s="26"/>
    </row>
    <row r="2014" spans="6:9" x14ac:dyDescent="0.25">
      <c r="F2014" s="17" t="s">
        <v>3607</v>
      </c>
      <c r="G2014" s="12" t="s">
        <v>8219</v>
      </c>
      <c r="H2014" s="12">
        <v>27</v>
      </c>
      <c r="I2014" s="26"/>
    </row>
    <row r="2015" spans="6:9" x14ac:dyDescent="0.25">
      <c r="F2015" s="17" t="s">
        <v>3608</v>
      </c>
      <c r="G2015" s="12" t="s">
        <v>8219</v>
      </c>
      <c r="H2015" s="12">
        <v>21</v>
      </c>
      <c r="I2015" s="26"/>
    </row>
    <row r="2016" spans="6:9" x14ac:dyDescent="0.25">
      <c r="F2016" s="17" t="s">
        <v>3609</v>
      </c>
      <c r="G2016" s="12" t="s">
        <v>8219</v>
      </c>
      <c r="H2016" s="12">
        <v>31</v>
      </c>
      <c r="I2016" s="26"/>
    </row>
    <row r="2017" spans="6:9" x14ac:dyDescent="0.25">
      <c r="F2017" s="17" t="s">
        <v>3610</v>
      </c>
      <c r="G2017" s="12" t="s">
        <v>8219</v>
      </c>
      <c r="H2017" s="12">
        <v>51</v>
      </c>
      <c r="I2017" s="26"/>
    </row>
    <row r="2018" spans="6:9" x14ac:dyDescent="0.25">
      <c r="F2018" s="17" t="s">
        <v>3611</v>
      </c>
      <c r="G2018" s="12" t="s">
        <v>8219</v>
      </c>
      <c r="H2018" s="12">
        <v>57</v>
      </c>
      <c r="I2018" s="26"/>
    </row>
    <row r="2019" spans="6:9" x14ac:dyDescent="0.25">
      <c r="F2019" s="17" t="s">
        <v>3612</v>
      </c>
      <c r="G2019" s="12" t="s">
        <v>8219</v>
      </c>
      <c r="H2019" s="12">
        <v>20</v>
      </c>
      <c r="I2019" s="26"/>
    </row>
    <row r="2020" spans="6:9" x14ac:dyDescent="0.25">
      <c r="F2020" s="17" t="s">
        <v>3439</v>
      </c>
      <c r="G2020" s="12" t="s">
        <v>8219</v>
      </c>
      <c r="H2020" s="12">
        <v>71</v>
      </c>
      <c r="I2020" s="26"/>
    </row>
    <row r="2021" spans="6:9" x14ac:dyDescent="0.25">
      <c r="F2021" s="17" t="s">
        <v>3613</v>
      </c>
      <c r="G2021" s="12" t="s">
        <v>8219</v>
      </c>
      <c r="H2021" s="12">
        <v>72</v>
      </c>
      <c r="I2021" s="26"/>
    </row>
    <row r="2022" spans="6:9" x14ac:dyDescent="0.25">
      <c r="F2022" s="17" t="s">
        <v>3614</v>
      </c>
      <c r="G2022" s="12" t="s">
        <v>8219</v>
      </c>
      <c r="H2022" s="12">
        <v>45</v>
      </c>
      <c r="I2022" s="26"/>
    </row>
    <row r="2023" spans="6:9" x14ac:dyDescent="0.25">
      <c r="F2023" s="17" t="s">
        <v>3615</v>
      </c>
      <c r="G2023" s="12" t="s">
        <v>8219</v>
      </c>
      <c r="H2023" s="12">
        <v>51</v>
      </c>
      <c r="I2023" s="26"/>
    </row>
    <row r="2024" spans="6:9" x14ac:dyDescent="0.25">
      <c r="F2024" s="17" t="s">
        <v>3616</v>
      </c>
      <c r="G2024" s="12" t="s">
        <v>8219</v>
      </c>
      <c r="H2024" s="12">
        <v>56</v>
      </c>
      <c r="I2024" s="26"/>
    </row>
    <row r="2025" spans="6:9" x14ac:dyDescent="0.25">
      <c r="F2025" s="17" t="s">
        <v>3617</v>
      </c>
      <c r="G2025" s="12" t="s">
        <v>8219</v>
      </c>
      <c r="H2025" s="12">
        <v>17</v>
      </c>
      <c r="I2025" s="26"/>
    </row>
    <row r="2026" spans="6:9" x14ac:dyDescent="0.25">
      <c r="F2026" s="17" t="s">
        <v>3618</v>
      </c>
      <c r="G2026" s="12" t="s">
        <v>8219</v>
      </c>
      <c r="H2026" s="12">
        <v>197</v>
      </c>
      <c r="I2026" s="26"/>
    </row>
    <row r="2027" spans="6:9" x14ac:dyDescent="0.25">
      <c r="F2027" s="17" t="s">
        <v>3619</v>
      </c>
      <c r="G2027" s="12" t="s">
        <v>8219</v>
      </c>
      <c r="H2027" s="12">
        <v>70</v>
      </c>
      <c r="I2027" s="26"/>
    </row>
    <row r="2028" spans="6:9" x14ac:dyDescent="0.25">
      <c r="F2028" s="17" t="s">
        <v>3620</v>
      </c>
      <c r="G2028" s="12" t="s">
        <v>8219</v>
      </c>
      <c r="H2028" s="12">
        <v>21</v>
      </c>
      <c r="I2028" s="26"/>
    </row>
    <row r="2029" spans="6:9" x14ac:dyDescent="0.25">
      <c r="F2029" s="17" t="s">
        <v>3621</v>
      </c>
      <c r="G2029" s="12" t="s">
        <v>8219</v>
      </c>
      <c r="H2029" s="12">
        <v>34</v>
      </c>
      <c r="I2029" s="26"/>
    </row>
    <row r="2030" spans="6:9" x14ac:dyDescent="0.25">
      <c r="F2030" s="17" t="s">
        <v>3622</v>
      </c>
      <c r="G2030" s="12" t="s">
        <v>8219</v>
      </c>
      <c r="H2030" s="12">
        <v>39</v>
      </c>
      <c r="I2030" s="26"/>
    </row>
    <row r="2031" spans="6:9" x14ac:dyDescent="0.25">
      <c r="F2031" s="17" t="s">
        <v>3623</v>
      </c>
      <c r="G2031" s="12" t="s">
        <v>8219</v>
      </c>
      <c r="H2031" s="12">
        <v>78</v>
      </c>
      <c r="I2031" s="26"/>
    </row>
    <row r="2032" spans="6:9" x14ac:dyDescent="0.25">
      <c r="F2032" s="17" t="s">
        <v>3624</v>
      </c>
      <c r="G2032" s="12" t="s">
        <v>8219</v>
      </c>
      <c r="H2032" s="12">
        <v>48</v>
      </c>
      <c r="I2032" s="26"/>
    </row>
    <row r="2033" spans="6:9" x14ac:dyDescent="0.25">
      <c r="F2033" s="17" t="s">
        <v>3625</v>
      </c>
      <c r="G2033" s="12" t="s">
        <v>8219</v>
      </c>
      <c r="H2033" s="12">
        <v>29</v>
      </c>
      <c r="I2033" s="26"/>
    </row>
    <row r="2034" spans="6:9" x14ac:dyDescent="0.25">
      <c r="F2034" s="17" t="s">
        <v>3646</v>
      </c>
      <c r="G2034" s="12" t="s">
        <v>8219</v>
      </c>
      <c r="H2034" s="12">
        <v>73</v>
      </c>
      <c r="I2034" s="26"/>
    </row>
    <row r="2035" spans="6:9" x14ac:dyDescent="0.25">
      <c r="F2035" s="17" t="s">
        <v>3647</v>
      </c>
      <c r="G2035" s="12" t="s">
        <v>8219</v>
      </c>
      <c r="H2035" s="12">
        <v>8</v>
      </c>
      <c r="I2035" s="26"/>
    </row>
    <row r="2036" spans="6:9" x14ac:dyDescent="0.25">
      <c r="F2036" s="17" t="s">
        <v>3648</v>
      </c>
      <c r="G2036" s="12" t="s">
        <v>8219</v>
      </c>
      <c r="H2036" s="12">
        <v>17</v>
      </c>
      <c r="I2036" s="26"/>
    </row>
    <row r="2037" spans="6:9" x14ac:dyDescent="0.25">
      <c r="F2037" s="17" t="s">
        <v>3649</v>
      </c>
      <c r="G2037" s="12" t="s">
        <v>8219</v>
      </c>
      <c r="H2037" s="12">
        <v>9</v>
      </c>
      <c r="I2037" s="26"/>
    </row>
    <row r="2038" spans="6:9" x14ac:dyDescent="0.25">
      <c r="F2038" s="17" t="s">
        <v>2867</v>
      </c>
      <c r="G2038" s="12" t="s">
        <v>8219</v>
      </c>
      <c r="H2038" s="12">
        <v>17</v>
      </c>
      <c r="I2038" s="26"/>
    </row>
    <row r="2039" spans="6:9" x14ac:dyDescent="0.25">
      <c r="F2039" s="17" t="s">
        <v>3650</v>
      </c>
      <c r="G2039" s="12" t="s">
        <v>8219</v>
      </c>
      <c r="H2039" s="12">
        <v>33</v>
      </c>
      <c r="I2039" s="26"/>
    </row>
    <row r="2040" spans="6:9" x14ac:dyDescent="0.25">
      <c r="F2040" s="17" t="s">
        <v>3651</v>
      </c>
      <c r="G2040" s="12" t="s">
        <v>8219</v>
      </c>
      <c r="H2040" s="12">
        <v>38</v>
      </c>
      <c r="I2040" s="26"/>
    </row>
    <row r="2041" spans="6:9" x14ac:dyDescent="0.25">
      <c r="F2041" s="17" t="s">
        <v>3652</v>
      </c>
      <c r="G2041" s="12" t="s">
        <v>8219</v>
      </c>
      <c r="H2041" s="12">
        <v>79</v>
      </c>
      <c r="I2041" s="26"/>
    </row>
    <row r="2042" spans="6:9" x14ac:dyDescent="0.25">
      <c r="F2042" s="17" t="s">
        <v>3653</v>
      </c>
      <c r="G2042" s="12" t="s">
        <v>8219</v>
      </c>
      <c r="H2042" s="12">
        <v>46</v>
      </c>
      <c r="I2042" s="26"/>
    </row>
    <row r="2043" spans="6:9" x14ac:dyDescent="0.25">
      <c r="F2043" s="17" t="s">
        <v>3654</v>
      </c>
      <c r="G2043" s="12" t="s">
        <v>8219</v>
      </c>
      <c r="H2043" s="12">
        <v>20</v>
      </c>
      <c r="I2043" s="26"/>
    </row>
    <row r="2044" spans="6:9" x14ac:dyDescent="0.25">
      <c r="F2044" s="17" t="s">
        <v>3655</v>
      </c>
      <c r="G2044" s="12" t="s">
        <v>8219</v>
      </c>
      <c r="H2044" s="12">
        <v>20</v>
      </c>
      <c r="I2044" s="26"/>
    </row>
    <row r="2045" spans="6:9" x14ac:dyDescent="0.25">
      <c r="F2045" s="17" t="s">
        <v>3656</v>
      </c>
      <c r="G2045" s="12" t="s">
        <v>8219</v>
      </c>
      <c r="H2045" s="12">
        <v>13</v>
      </c>
      <c r="I2045" s="26"/>
    </row>
    <row r="2046" spans="6:9" x14ac:dyDescent="0.25">
      <c r="F2046" s="17" t="s">
        <v>3657</v>
      </c>
      <c r="G2046" s="12" t="s">
        <v>8219</v>
      </c>
      <c r="H2046" s="12">
        <v>22</v>
      </c>
      <c r="I2046" s="26"/>
    </row>
    <row r="2047" spans="6:9" x14ac:dyDescent="0.25">
      <c r="F2047" s="17" t="s">
        <v>3658</v>
      </c>
      <c r="G2047" s="12" t="s">
        <v>8219</v>
      </c>
      <c r="H2047" s="12">
        <v>36</v>
      </c>
      <c r="I2047" s="26"/>
    </row>
    <row r="2048" spans="6:9" x14ac:dyDescent="0.25">
      <c r="F2048" s="17" t="s">
        <v>3659</v>
      </c>
      <c r="G2048" s="12" t="s">
        <v>8219</v>
      </c>
      <c r="H2048" s="12">
        <v>40</v>
      </c>
      <c r="I2048" s="26"/>
    </row>
    <row r="2049" spans="6:9" x14ac:dyDescent="0.25">
      <c r="F2049" s="17" t="s">
        <v>3660</v>
      </c>
      <c r="G2049" s="12" t="s">
        <v>8219</v>
      </c>
      <c r="H2049" s="12">
        <v>9</v>
      </c>
      <c r="I2049" s="26"/>
    </row>
    <row r="2050" spans="6:9" x14ac:dyDescent="0.25">
      <c r="F2050" s="17" t="s">
        <v>3661</v>
      </c>
      <c r="G2050" s="12" t="s">
        <v>8219</v>
      </c>
      <c r="H2050" s="12">
        <v>19</v>
      </c>
      <c r="I2050" s="26"/>
    </row>
    <row r="2051" spans="6:9" x14ac:dyDescent="0.25">
      <c r="F2051" s="17" t="s">
        <v>3662</v>
      </c>
      <c r="G2051" s="12" t="s">
        <v>8219</v>
      </c>
      <c r="H2051" s="12">
        <v>14</v>
      </c>
      <c r="I2051" s="26"/>
    </row>
    <row r="2052" spans="6:9" x14ac:dyDescent="0.25">
      <c r="F2052" s="17" t="s">
        <v>3663</v>
      </c>
      <c r="G2052" s="12" t="s">
        <v>8219</v>
      </c>
      <c r="H2052" s="12">
        <v>38</v>
      </c>
      <c r="I2052" s="26"/>
    </row>
    <row r="2053" spans="6:9" x14ac:dyDescent="0.25">
      <c r="F2053" s="17" t="s">
        <v>3664</v>
      </c>
      <c r="G2053" s="12" t="s">
        <v>8219</v>
      </c>
      <c r="H2053" s="12">
        <v>58</v>
      </c>
      <c r="I2053" s="26"/>
    </row>
    <row r="2054" spans="6:9" x14ac:dyDescent="0.25">
      <c r="F2054" s="17" t="s">
        <v>3665</v>
      </c>
      <c r="G2054" s="12" t="s">
        <v>8219</v>
      </c>
      <c r="H2054" s="12">
        <v>28</v>
      </c>
      <c r="I2054" s="26"/>
    </row>
    <row r="2055" spans="6:9" x14ac:dyDescent="0.25">
      <c r="F2055" s="17" t="s">
        <v>3666</v>
      </c>
      <c r="G2055" s="12" t="s">
        <v>8219</v>
      </c>
      <c r="H2055" s="12">
        <v>17</v>
      </c>
      <c r="I2055" s="26"/>
    </row>
    <row r="2056" spans="6:9" x14ac:dyDescent="0.25">
      <c r="F2056" s="17" t="s">
        <v>3667</v>
      </c>
      <c r="G2056" s="12" t="s">
        <v>8219</v>
      </c>
      <c r="H2056" s="12">
        <v>12</v>
      </c>
      <c r="I2056" s="26"/>
    </row>
    <row r="2057" spans="6:9" x14ac:dyDescent="0.25">
      <c r="F2057" s="17" t="s">
        <v>3668</v>
      </c>
      <c r="G2057" s="12" t="s">
        <v>8219</v>
      </c>
      <c r="H2057" s="12">
        <v>40</v>
      </c>
      <c r="I2057" s="26"/>
    </row>
    <row r="2058" spans="6:9" x14ac:dyDescent="0.25">
      <c r="F2058" s="17" t="s">
        <v>3669</v>
      </c>
      <c r="G2058" s="12" t="s">
        <v>8219</v>
      </c>
      <c r="H2058" s="12">
        <v>57</v>
      </c>
      <c r="I2058" s="26"/>
    </row>
    <row r="2059" spans="6:9" x14ac:dyDescent="0.25">
      <c r="F2059" s="17" t="s">
        <v>3670</v>
      </c>
      <c r="G2059" s="12" t="s">
        <v>8219</v>
      </c>
      <c r="H2059" s="12">
        <v>114</v>
      </c>
      <c r="I2059" s="26"/>
    </row>
    <row r="2060" spans="6:9" x14ac:dyDescent="0.25">
      <c r="F2060" s="17" t="s">
        <v>3671</v>
      </c>
      <c r="G2060" s="12" t="s">
        <v>8219</v>
      </c>
      <c r="H2060" s="12">
        <v>31</v>
      </c>
      <c r="I2060" s="26"/>
    </row>
    <row r="2061" spans="6:9" x14ac:dyDescent="0.25">
      <c r="F2061" s="17" t="s">
        <v>3672</v>
      </c>
      <c r="G2061" s="12" t="s">
        <v>8219</v>
      </c>
      <c r="H2061" s="12">
        <v>3</v>
      </c>
      <c r="I2061" s="26"/>
    </row>
    <row r="2062" spans="6:9" x14ac:dyDescent="0.25">
      <c r="F2062" s="17" t="s">
        <v>3673</v>
      </c>
      <c r="G2062" s="12" t="s">
        <v>8219</v>
      </c>
      <c r="H2062" s="12">
        <v>16</v>
      </c>
      <c r="I2062" s="26"/>
    </row>
    <row r="2063" spans="6:9" x14ac:dyDescent="0.25">
      <c r="F2063" s="17" t="s">
        <v>3674</v>
      </c>
      <c r="G2063" s="12" t="s">
        <v>8219</v>
      </c>
      <c r="H2063" s="12">
        <v>199</v>
      </c>
      <c r="I2063" s="26"/>
    </row>
    <row r="2064" spans="6:9" x14ac:dyDescent="0.25">
      <c r="F2064" s="17" t="s">
        <v>3675</v>
      </c>
      <c r="G2064" s="12" t="s">
        <v>8219</v>
      </c>
      <c r="H2064" s="12">
        <v>31</v>
      </c>
      <c r="I2064" s="26"/>
    </row>
    <row r="2065" spans="6:9" x14ac:dyDescent="0.25">
      <c r="F2065" s="17" t="s">
        <v>3676</v>
      </c>
      <c r="G2065" s="12" t="s">
        <v>8219</v>
      </c>
      <c r="H2065" s="12">
        <v>30</v>
      </c>
      <c r="I2065" s="26"/>
    </row>
    <row r="2066" spans="6:9" x14ac:dyDescent="0.25">
      <c r="F2066" s="17" t="s">
        <v>3677</v>
      </c>
      <c r="G2066" s="12" t="s">
        <v>8219</v>
      </c>
      <c r="H2066" s="12">
        <v>34</v>
      </c>
      <c r="I2066" s="26"/>
    </row>
    <row r="2067" spans="6:9" x14ac:dyDescent="0.25">
      <c r="F2067" s="17" t="s">
        <v>3678</v>
      </c>
      <c r="G2067" s="12" t="s">
        <v>8219</v>
      </c>
      <c r="H2067" s="12">
        <v>18</v>
      </c>
      <c r="I2067" s="26"/>
    </row>
    <row r="2068" spans="6:9" x14ac:dyDescent="0.25">
      <c r="F2068" s="17" t="s">
        <v>3679</v>
      </c>
      <c r="G2068" s="12" t="s">
        <v>8219</v>
      </c>
      <c r="H2068" s="12">
        <v>67</v>
      </c>
      <c r="I2068" s="26"/>
    </row>
    <row r="2069" spans="6:9" x14ac:dyDescent="0.25">
      <c r="F2069" s="17" t="s">
        <v>3680</v>
      </c>
      <c r="G2069" s="12" t="s">
        <v>8219</v>
      </c>
      <c r="H2069" s="12">
        <v>66</v>
      </c>
      <c r="I2069" s="26"/>
    </row>
    <row r="2070" spans="6:9" x14ac:dyDescent="0.25">
      <c r="F2070" s="17" t="s">
        <v>3681</v>
      </c>
      <c r="G2070" s="12" t="s">
        <v>8219</v>
      </c>
      <c r="H2070" s="12">
        <v>23</v>
      </c>
      <c r="I2070" s="26"/>
    </row>
    <row r="2071" spans="6:9" x14ac:dyDescent="0.25">
      <c r="F2071" s="17" t="s">
        <v>3682</v>
      </c>
      <c r="G2071" s="12" t="s">
        <v>8219</v>
      </c>
      <c r="H2071" s="12">
        <v>126</v>
      </c>
      <c r="I2071" s="26"/>
    </row>
    <row r="2072" spans="6:9" x14ac:dyDescent="0.25">
      <c r="F2072" s="17" t="s">
        <v>3683</v>
      </c>
      <c r="G2072" s="12" t="s">
        <v>8219</v>
      </c>
      <c r="H2072" s="12">
        <v>6</v>
      </c>
      <c r="I2072" s="26"/>
    </row>
    <row r="2073" spans="6:9" x14ac:dyDescent="0.25">
      <c r="F2073" s="17" t="s">
        <v>3684</v>
      </c>
      <c r="G2073" s="12" t="s">
        <v>8219</v>
      </c>
      <c r="H2073" s="12">
        <v>25</v>
      </c>
      <c r="I2073" s="26"/>
    </row>
    <row r="2074" spans="6:9" x14ac:dyDescent="0.25">
      <c r="F2074" s="17" t="s">
        <v>3685</v>
      </c>
      <c r="G2074" s="12" t="s">
        <v>8219</v>
      </c>
      <c r="H2074" s="12">
        <v>39</v>
      </c>
      <c r="I2074" s="26"/>
    </row>
    <row r="2075" spans="6:9" x14ac:dyDescent="0.25">
      <c r="F2075" s="17" t="s">
        <v>3686</v>
      </c>
      <c r="G2075" s="12" t="s">
        <v>8219</v>
      </c>
      <c r="H2075" s="12">
        <v>62</v>
      </c>
      <c r="I2075" s="26"/>
    </row>
    <row r="2076" spans="6:9" x14ac:dyDescent="0.25">
      <c r="F2076" s="17" t="s">
        <v>3687</v>
      </c>
      <c r="G2076" s="12" t="s">
        <v>8219</v>
      </c>
      <c r="H2076" s="12">
        <v>31</v>
      </c>
      <c r="I2076" s="26"/>
    </row>
    <row r="2077" spans="6:9" x14ac:dyDescent="0.25">
      <c r="F2077" s="17" t="s">
        <v>3688</v>
      </c>
      <c r="G2077" s="12" t="s">
        <v>8219</v>
      </c>
      <c r="H2077" s="12">
        <v>274</v>
      </c>
      <c r="I2077" s="26"/>
    </row>
    <row r="2078" spans="6:9" x14ac:dyDescent="0.25">
      <c r="F2078" s="17" t="s">
        <v>3689</v>
      </c>
      <c r="G2078" s="12" t="s">
        <v>8219</v>
      </c>
      <c r="H2078" s="12">
        <v>17</v>
      </c>
      <c r="I2078" s="26"/>
    </row>
    <row r="2079" spans="6:9" x14ac:dyDescent="0.25">
      <c r="F2079" s="17" t="s">
        <v>3690</v>
      </c>
      <c r="G2079" s="12" t="s">
        <v>8219</v>
      </c>
      <c r="H2079" s="12">
        <v>14</v>
      </c>
      <c r="I2079" s="26"/>
    </row>
    <row r="2080" spans="6:9" x14ac:dyDescent="0.25">
      <c r="F2080" s="17" t="s">
        <v>3691</v>
      </c>
      <c r="G2080" s="12" t="s">
        <v>8219</v>
      </c>
      <c r="H2080" s="12">
        <v>60</v>
      </c>
      <c r="I2080" s="26"/>
    </row>
    <row r="2081" spans="6:9" x14ac:dyDescent="0.25">
      <c r="F2081" s="17" t="s">
        <v>3692</v>
      </c>
      <c r="G2081" s="12" t="s">
        <v>8219</v>
      </c>
      <c r="H2081" s="12">
        <v>33</v>
      </c>
      <c r="I2081" s="26"/>
    </row>
    <row r="2082" spans="6:9" x14ac:dyDescent="0.25">
      <c r="F2082" s="17" t="s">
        <v>3693</v>
      </c>
      <c r="G2082" s="12" t="s">
        <v>8219</v>
      </c>
      <c r="H2082" s="12">
        <v>78</v>
      </c>
      <c r="I2082" s="26"/>
    </row>
    <row r="2083" spans="6:9" x14ac:dyDescent="0.25">
      <c r="F2083" s="17" t="s">
        <v>3694</v>
      </c>
      <c r="G2083" s="12" t="s">
        <v>8219</v>
      </c>
      <c r="H2083" s="12">
        <v>30</v>
      </c>
      <c r="I2083" s="26"/>
    </row>
    <row r="2084" spans="6:9" x14ac:dyDescent="0.25">
      <c r="F2084" s="17" t="s">
        <v>3695</v>
      </c>
      <c r="G2084" s="12" t="s">
        <v>8219</v>
      </c>
      <c r="H2084" s="12">
        <v>136</v>
      </c>
      <c r="I2084" s="26"/>
    </row>
    <row r="2085" spans="6:9" x14ac:dyDescent="0.25">
      <c r="F2085" s="17" t="s">
        <v>3696</v>
      </c>
      <c r="G2085" s="12" t="s">
        <v>8219</v>
      </c>
      <c r="H2085" s="12">
        <v>40</v>
      </c>
      <c r="I2085" s="26"/>
    </row>
    <row r="2086" spans="6:9" x14ac:dyDescent="0.25">
      <c r="F2086" s="17" t="s">
        <v>3697</v>
      </c>
      <c r="G2086" s="12" t="s">
        <v>8219</v>
      </c>
      <c r="H2086" s="12">
        <v>18</v>
      </c>
      <c r="I2086" s="26"/>
    </row>
    <row r="2087" spans="6:9" x14ac:dyDescent="0.25">
      <c r="F2087" s="17" t="s">
        <v>3698</v>
      </c>
      <c r="G2087" s="12" t="s">
        <v>8219</v>
      </c>
      <c r="H2087" s="12">
        <v>39</v>
      </c>
      <c r="I2087" s="26"/>
    </row>
    <row r="2088" spans="6:9" x14ac:dyDescent="0.25">
      <c r="F2088" s="17" t="s">
        <v>3699</v>
      </c>
      <c r="G2088" s="12" t="s">
        <v>8219</v>
      </c>
      <c r="H2088" s="12">
        <v>21</v>
      </c>
      <c r="I2088" s="26"/>
    </row>
    <row r="2089" spans="6:9" x14ac:dyDescent="0.25">
      <c r="F2089" s="17" t="s">
        <v>3700</v>
      </c>
      <c r="G2089" s="12" t="s">
        <v>8219</v>
      </c>
      <c r="H2089" s="12">
        <v>30</v>
      </c>
      <c r="I2089" s="26"/>
    </row>
    <row r="2090" spans="6:9" x14ac:dyDescent="0.25">
      <c r="F2090" s="17" t="s">
        <v>3701</v>
      </c>
      <c r="G2090" s="12" t="s">
        <v>8219</v>
      </c>
      <c r="H2090" s="12">
        <v>27</v>
      </c>
      <c r="I2090" s="26"/>
    </row>
    <row r="2091" spans="6:9" x14ac:dyDescent="0.25">
      <c r="F2091" s="17" t="s">
        <v>3702</v>
      </c>
      <c r="G2091" s="12" t="s">
        <v>8219</v>
      </c>
      <c r="H2091" s="12">
        <v>35</v>
      </c>
      <c r="I2091" s="26"/>
    </row>
    <row r="2092" spans="6:9" x14ac:dyDescent="0.25">
      <c r="F2092" s="17" t="s">
        <v>3703</v>
      </c>
      <c r="G2092" s="12" t="s">
        <v>8219</v>
      </c>
      <c r="H2092" s="12">
        <v>13</v>
      </c>
      <c r="I2092" s="26"/>
    </row>
    <row r="2093" spans="6:9" x14ac:dyDescent="0.25">
      <c r="F2093" s="17" t="s">
        <v>3704</v>
      </c>
      <c r="G2093" s="12" t="s">
        <v>8219</v>
      </c>
      <c r="H2093" s="12">
        <v>23</v>
      </c>
      <c r="I2093" s="26"/>
    </row>
    <row r="2094" spans="6:9" x14ac:dyDescent="0.25">
      <c r="F2094" s="17" t="s">
        <v>3705</v>
      </c>
      <c r="G2094" s="12" t="s">
        <v>8219</v>
      </c>
      <c r="H2094" s="12">
        <v>39</v>
      </c>
      <c r="I2094" s="26"/>
    </row>
    <row r="2095" spans="6:9" x14ac:dyDescent="0.25">
      <c r="F2095" s="17" t="s">
        <v>3706</v>
      </c>
      <c r="G2095" s="12" t="s">
        <v>8219</v>
      </c>
      <c r="H2095" s="12">
        <v>35</v>
      </c>
      <c r="I2095" s="26"/>
    </row>
    <row r="2096" spans="6:9" x14ac:dyDescent="0.25">
      <c r="F2096" s="17" t="s">
        <v>3707</v>
      </c>
      <c r="G2096" s="12" t="s">
        <v>8219</v>
      </c>
      <c r="H2096" s="12">
        <v>27</v>
      </c>
      <c r="I2096" s="26"/>
    </row>
    <row r="2097" spans="6:9" x14ac:dyDescent="0.25">
      <c r="F2097" s="17" t="s">
        <v>3708</v>
      </c>
      <c r="G2097" s="12" t="s">
        <v>8219</v>
      </c>
      <c r="H2097" s="12">
        <v>21</v>
      </c>
      <c r="I2097" s="26"/>
    </row>
    <row r="2098" spans="6:9" x14ac:dyDescent="0.25">
      <c r="F2098" s="17" t="s">
        <v>3709</v>
      </c>
      <c r="G2098" s="12" t="s">
        <v>8219</v>
      </c>
      <c r="H2098" s="12">
        <v>104</v>
      </c>
      <c r="I2098" s="26"/>
    </row>
    <row r="2099" spans="6:9" x14ac:dyDescent="0.25">
      <c r="F2099" s="17" t="s">
        <v>3710</v>
      </c>
      <c r="G2099" s="12" t="s">
        <v>8219</v>
      </c>
      <c r="H2099" s="12">
        <v>19</v>
      </c>
      <c r="I2099" s="26"/>
    </row>
    <row r="2100" spans="6:9" x14ac:dyDescent="0.25">
      <c r="F2100" s="17" t="s">
        <v>3711</v>
      </c>
      <c r="G2100" s="12" t="s">
        <v>8219</v>
      </c>
      <c r="H2100" s="12">
        <v>97</v>
      </c>
      <c r="I2100" s="26"/>
    </row>
    <row r="2101" spans="6:9" x14ac:dyDescent="0.25">
      <c r="F2101" s="17" t="s">
        <v>3712</v>
      </c>
      <c r="G2101" s="12" t="s">
        <v>8219</v>
      </c>
      <c r="H2101" s="12">
        <v>27</v>
      </c>
      <c r="I2101" s="26"/>
    </row>
    <row r="2102" spans="6:9" x14ac:dyDescent="0.25">
      <c r="F2102" s="17" t="s">
        <v>3713</v>
      </c>
      <c r="G2102" s="12" t="s">
        <v>8219</v>
      </c>
      <c r="H2102" s="12">
        <v>24</v>
      </c>
      <c r="I2102" s="26"/>
    </row>
    <row r="2103" spans="6:9" x14ac:dyDescent="0.25">
      <c r="F2103" s="17" t="s">
        <v>3714</v>
      </c>
      <c r="G2103" s="12" t="s">
        <v>8219</v>
      </c>
      <c r="H2103" s="12">
        <v>13</v>
      </c>
      <c r="I2103" s="26"/>
    </row>
    <row r="2104" spans="6:9" x14ac:dyDescent="0.25">
      <c r="F2104" s="17" t="s">
        <v>3715</v>
      </c>
      <c r="G2104" s="12" t="s">
        <v>8219</v>
      </c>
      <c r="H2104" s="12">
        <v>46</v>
      </c>
      <c r="I2104" s="26"/>
    </row>
    <row r="2105" spans="6:9" x14ac:dyDescent="0.25">
      <c r="F2105" s="17" t="s">
        <v>3716</v>
      </c>
      <c r="G2105" s="12" t="s">
        <v>8219</v>
      </c>
      <c r="H2105" s="12">
        <v>4</v>
      </c>
      <c r="I2105" s="26"/>
    </row>
    <row r="2106" spans="6:9" x14ac:dyDescent="0.25">
      <c r="F2106" s="17" t="s">
        <v>3717</v>
      </c>
      <c r="G2106" s="12" t="s">
        <v>8219</v>
      </c>
      <c r="H2106" s="12">
        <v>40</v>
      </c>
      <c r="I2106" s="26"/>
    </row>
    <row r="2107" spans="6:9" x14ac:dyDescent="0.25">
      <c r="F2107" s="17" t="s">
        <v>3718</v>
      </c>
      <c r="G2107" s="12" t="s">
        <v>8219</v>
      </c>
      <c r="H2107" s="12">
        <v>44</v>
      </c>
      <c r="I2107" s="26"/>
    </row>
    <row r="2108" spans="6:9" x14ac:dyDescent="0.25">
      <c r="F2108" s="17" t="s">
        <v>3719</v>
      </c>
      <c r="G2108" s="12" t="s">
        <v>8219</v>
      </c>
      <c r="H2108" s="12">
        <v>35</v>
      </c>
      <c r="I2108" s="26"/>
    </row>
    <row r="2109" spans="6:9" x14ac:dyDescent="0.25">
      <c r="F2109" s="17" t="s">
        <v>3720</v>
      </c>
      <c r="G2109" s="12" t="s">
        <v>8219</v>
      </c>
      <c r="H2109" s="12">
        <v>63</v>
      </c>
      <c r="I2109" s="26"/>
    </row>
    <row r="2110" spans="6:9" x14ac:dyDescent="0.25">
      <c r="F2110" s="17" t="s">
        <v>3721</v>
      </c>
      <c r="G2110" s="12" t="s">
        <v>8219</v>
      </c>
      <c r="H2110" s="12">
        <v>89</v>
      </c>
      <c r="I2110" s="26"/>
    </row>
    <row r="2111" spans="6:9" x14ac:dyDescent="0.25">
      <c r="F2111" s="17" t="s">
        <v>3722</v>
      </c>
      <c r="G2111" s="12" t="s">
        <v>8219</v>
      </c>
      <c r="H2111" s="12">
        <v>15</v>
      </c>
      <c r="I2111" s="26"/>
    </row>
    <row r="2112" spans="6:9" x14ac:dyDescent="0.25">
      <c r="F2112" s="17" t="s">
        <v>3723</v>
      </c>
      <c r="G2112" s="12" t="s">
        <v>8219</v>
      </c>
      <c r="H2112" s="12">
        <v>46</v>
      </c>
      <c r="I2112" s="26"/>
    </row>
    <row r="2113" spans="6:9" x14ac:dyDescent="0.25">
      <c r="F2113" s="17" t="s">
        <v>3724</v>
      </c>
      <c r="G2113" s="12" t="s">
        <v>8219</v>
      </c>
      <c r="H2113" s="12">
        <v>33</v>
      </c>
      <c r="I2113" s="26"/>
    </row>
    <row r="2114" spans="6:9" x14ac:dyDescent="0.25">
      <c r="F2114" s="17" t="s">
        <v>3745</v>
      </c>
      <c r="G2114" s="12" t="s">
        <v>8219</v>
      </c>
      <c r="H2114" s="12">
        <v>52</v>
      </c>
      <c r="I2114" s="26"/>
    </row>
    <row r="2115" spans="6:9" x14ac:dyDescent="0.25">
      <c r="F2115" s="17" t="s">
        <v>3746</v>
      </c>
      <c r="G2115" s="12" t="s">
        <v>8219</v>
      </c>
      <c r="H2115" s="12">
        <v>7</v>
      </c>
      <c r="I2115" s="26"/>
    </row>
    <row r="2116" spans="6:9" x14ac:dyDescent="0.25">
      <c r="F2116" s="17" t="s">
        <v>3747</v>
      </c>
      <c r="G2116" s="12" t="s">
        <v>8219</v>
      </c>
      <c r="H2116" s="12">
        <v>28</v>
      </c>
      <c r="I2116" s="26"/>
    </row>
    <row r="2117" spans="6:9" x14ac:dyDescent="0.25">
      <c r="F2117" s="17" t="s">
        <v>3748</v>
      </c>
      <c r="G2117" s="12" t="s">
        <v>8219</v>
      </c>
      <c r="H2117" s="12">
        <v>11</v>
      </c>
      <c r="I2117" s="26"/>
    </row>
    <row r="2118" spans="6:9" x14ac:dyDescent="0.25">
      <c r="F2118" s="17" t="s">
        <v>3749</v>
      </c>
      <c r="G2118" s="12" t="s">
        <v>8219</v>
      </c>
      <c r="H2118" s="12">
        <v>15</v>
      </c>
      <c r="I2118" s="26"/>
    </row>
    <row r="2119" spans="6:9" x14ac:dyDescent="0.25">
      <c r="F2119" s="17" t="s">
        <v>3750</v>
      </c>
      <c r="G2119" s="12" t="s">
        <v>8219</v>
      </c>
      <c r="H2119" s="12">
        <v>30</v>
      </c>
      <c r="I2119" s="26"/>
    </row>
    <row r="2120" spans="6:9" x14ac:dyDescent="0.25">
      <c r="F2120" s="17" t="s">
        <v>3751</v>
      </c>
      <c r="G2120" s="12" t="s">
        <v>8219</v>
      </c>
      <c r="H2120" s="12">
        <v>27</v>
      </c>
      <c r="I2120" s="26"/>
    </row>
    <row r="2121" spans="6:9" x14ac:dyDescent="0.25">
      <c r="F2121" s="17" t="s">
        <v>3752</v>
      </c>
      <c r="G2121" s="12" t="s">
        <v>8219</v>
      </c>
      <c r="H2121" s="12">
        <v>28</v>
      </c>
      <c r="I2121" s="26"/>
    </row>
    <row r="2122" spans="6:9" x14ac:dyDescent="0.25">
      <c r="F2122" s="17" t="s">
        <v>3753</v>
      </c>
      <c r="G2122" s="12" t="s">
        <v>8219</v>
      </c>
      <c r="H2122" s="12">
        <v>17</v>
      </c>
      <c r="I2122" s="26"/>
    </row>
    <row r="2123" spans="6:9" x14ac:dyDescent="0.25">
      <c r="F2123" s="17" t="s">
        <v>3754</v>
      </c>
      <c r="G2123" s="12" t="s">
        <v>8219</v>
      </c>
      <c r="H2123" s="12">
        <v>50</v>
      </c>
      <c r="I2123" s="26"/>
    </row>
    <row r="2124" spans="6:9" x14ac:dyDescent="0.25">
      <c r="F2124" s="17" t="s">
        <v>3755</v>
      </c>
      <c r="G2124" s="12" t="s">
        <v>8219</v>
      </c>
      <c r="H2124" s="12">
        <v>26</v>
      </c>
      <c r="I2124" s="26"/>
    </row>
    <row r="2125" spans="6:9" x14ac:dyDescent="0.25">
      <c r="F2125" s="17" t="s">
        <v>3756</v>
      </c>
      <c r="G2125" s="12" t="s">
        <v>8219</v>
      </c>
      <c r="H2125" s="12">
        <v>88</v>
      </c>
      <c r="I2125" s="26"/>
    </row>
    <row r="2126" spans="6:9" x14ac:dyDescent="0.25">
      <c r="F2126" s="17" t="s">
        <v>3757</v>
      </c>
      <c r="G2126" s="12" t="s">
        <v>8219</v>
      </c>
      <c r="H2126" s="12">
        <v>91</v>
      </c>
      <c r="I2126" s="26"/>
    </row>
    <row r="2127" spans="6:9" x14ac:dyDescent="0.25">
      <c r="F2127" s="17" t="s">
        <v>3758</v>
      </c>
      <c r="G2127" s="12" t="s">
        <v>8219</v>
      </c>
      <c r="H2127" s="12">
        <v>3</v>
      </c>
      <c r="I2127" s="26"/>
    </row>
    <row r="2128" spans="6:9" x14ac:dyDescent="0.25">
      <c r="F2128" s="17" t="s">
        <v>3759</v>
      </c>
      <c r="G2128" s="12" t="s">
        <v>8219</v>
      </c>
      <c r="H2128" s="12">
        <v>28</v>
      </c>
      <c r="I2128" s="26"/>
    </row>
    <row r="2129" spans="6:9" x14ac:dyDescent="0.25">
      <c r="F2129" s="17" t="s">
        <v>3760</v>
      </c>
      <c r="G2129" s="12" t="s">
        <v>8219</v>
      </c>
      <c r="H2129" s="12">
        <v>77</v>
      </c>
      <c r="I2129" s="26"/>
    </row>
    <row r="2130" spans="6:9" x14ac:dyDescent="0.25">
      <c r="F2130" s="17" t="s">
        <v>3761</v>
      </c>
      <c r="G2130" s="12" t="s">
        <v>8219</v>
      </c>
      <c r="H2130" s="12">
        <v>27</v>
      </c>
      <c r="I2130" s="26"/>
    </row>
    <row r="2131" spans="6:9" x14ac:dyDescent="0.25">
      <c r="F2131" s="17" t="s">
        <v>3762</v>
      </c>
      <c r="G2131" s="12" t="s">
        <v>8219</v>
      </c>
      <c r="H2131" s="12">
        <v>107</v>
      </c>
      <c r="I2131" s="26"/>
    </row>
    <row r="2132" spans="6:9" x14ac:dyDescent="0.25">
      <c r="F2132" s="17" t="s">
        <v>3763</v>
      </c>
      <c r="G2132" s="12" t="s">
        <v>8219</v>
      </c>
      <c r="H2132" s="12">
        <v>96</v>
      </c>
      <c r="I2132" s="26"/>
    </row>
    <row r="2133" spans="6:9" x14ac:dyDescent="0.25">
      <c r="F2133" s="17" t="s">
        <v>3764</v>
      </c>
      <c r="G2133" s="12" t="s">
        <v>8219</v>
      </c>
      <c r="H2133" s="12">
        <v>56</v>
      </c>
      <c r="I2133" s="26"/>
    </row>
    <row r="2134" spans="6:9" x14ac:dyDescent="0.25">
      <c r="F2134" s="17" t="s">
        <v>3765</v>
      </c>
      <c r="G2134" s="12" t="s">
        <v>8219</v>
      </c>
      <c r="H2134" s="12">
        <v>58</v>
      </c>
      <c r="I2134" s="26"/>
    </row>
    <row r="2135" spans="6:9" x14ac:dyDescent="0.25">
      <c r="F2135" s="17" t="s">
        <v>3766</v>
      </c>
      <c r="G2135" s="12" t="s">
        <v>8219</v>
      </c>
      <c r="H2135" s="12">
        <v>15</v>
      </c>
      <c r="I2135" s="26"/>
    </row>
    <row r="2136" spans="6:9" x14ac:dyDescent="0.25">
      <c r="F2136" s="17" t="s">
        <v>3767</v>
      </c>
      <c r="G2136" s="12" t="s">
        <v>8219</v>
      </c>
      <c r="H2136" s="12">
        <v>20</v>
      </c>
      <c r="I2136" s="26"/>
    </row>
    <row r="2137" spans="6:9" x14ac:dyDescent="0.25">
      <c r="F2137" s="17" t="s">
        <v>3768</v>
      </c>
      <c r="G2137" s="12" t="s">
        <v>8219</v>
      </c>
      <c r="H2137" s="12">
        <v>38</v>
      </c>
      <c r="I2137" s="26"/>
    </row>
    <row r="2138" spans="6:9" x14ac:dyDescent="0.25">
      <c r="F2138" s="17" t="s">
        <v>3769</v>
      </c>
      <c r="G2138" s="12" t="s">
        <v>8219</v>
      </c>
      <c r="H2138" s="12">
        <v>33</v>
      </c>
      <c r="I2138" s="26"/>
    </row>
    <row r="2139" spans="6:9" x14ac:dyDescent="0.25">
      <c r="F2139" s="17" t="s">
        <v>3770</v>
      </c>
      <c r="G2139" s="12" t="s">
        <v>8219</v>
      </c>
      <c r="H2139" s="12">
        <v>57</v>
      </c>
      <c r="I2139" s="26"/>
    </row>
    <row r="2140" spans="6:9" x14ac:dyDescent="0.25">
      <c r="F2140" s="17" t="s">
        <v>3771</v>
      </c>
      <c r="G2140" s="12" t="s">
        <v>8219</v>
      </c>
      <c r="H2140" s="12">
        <v>25</v>
      </c>
      <c r="I2140" s="26"/>
    </row>
    <row r="2141" spans="6:9" x14ac:dyDescent="0.25">
      <c r="F2141" s="17" t="s">
        <v>3772</v>
      </c>
      <c r="G2141" s="12" t="s">
        <v>8219</v>
      </c>
      <c r="H2141" s="12">
        <v>14</v>
      </c>
      <c r="I2141" s="26"/>
    </row>
    <row r="2142" spans="6:9" x14ac:dyDescent="0.25">
      <c r="F2142" s="17" t="s">
        <v>3773</v>
      </c>
      <c r="G2142" s="12" t="s">
        <v>8219</v>
      </c>
      <c r="H2142" s="12">
        <v>94</v>
      </c>
      <c r="I2142" s="26"/>
    </row>
    <row r="2143" spans="6:9" x14ac:dyDescent="0.25">
      <c r="F2143" s="17" t="s">
        <v>3774</v>
      </c>
      <c r="G2143" s="12" t="s">
        <v>8219</v>
      </c>
      <c r="H2143" s="12">
        <v>59</v>
      </c>
      <c r="I2143" s="26"/>
    </row>
    <row r="2144" spans="6:9" x14ac:dyDescent="0.25">
      <c r="F2144" s="17" t="s">
        <v>3775</v>
      </c>
      <c r="G2144" s="12" t="s">
        <v>8219</v>
      </c>
      <c r="H2144" s="12">
        <v>36</v>
      </c>
      <c r="I2144" s="26"/>
    </row>
    <row r="2145" spans="6:9" x14ac:dyDescent="0.25">
      <c r="F2145" s="17" t="s">
        <v>3776</v>
      </c>
      <c r="G2145" s="12" t="s">
        <v>8219</v>
      </c>
      <c r="H2145" s="12">
        <v>115</v>
      </c>
      <c r="I2145" s="26"/>
    </row>
    <row r="2146" spans="6:9" x14ac:dyDescent="0.25">
      <c r="F2146" s="17" t="s">
        <v>3777</v>
      </c>
      <c r="G2146" s="12" t="s">
        <v>8219</v>
      </c>
      <c r="H2146" s="12">
        <v>30</v>
      </c>
      <c r="I2146" s="26"/>
    </row>
    <row r="2147" spans="6:9" x14ac:dyDescent="0.25">
      <c r="F2147" s="17" t="s">
        <v>3778</v>
      </c>
      <c r="G2147" s="12" t="s">
        <v>8219</v>
      </c>
      <c r="H2147" s="12">
        <v>52</v>
      </c>
      <c r="I2147" s="26"/>
    </row>
    <row r="2148" spans="6:9" x14ac:dyDescent="0.25">
      <c r="F2148" s="17" t="s">
        <v>3779</v>
      </c>
      <c r="G2148" s="12" t="s">
        <v>8219</v>
      </c>
      <c r="H2148" s="12">
        <v>27</v>
      </c>
      <c r="I2148" s="26"/>
    </row>
    <row r="2149" spans="6:9" x14ac:dyDescent="0.25">
      <c r="F2149" s="17" t="s">
        <v>3780</v>
      </c>
      <c r="G2149" s="12" t="s">
        <v>8219</v>
      </c>
      <c r="H2149" s="12">
        <v>24</v>
      </c>
      <c r="I2149" s="26"/>
    </row>
    <row r="2150" spans="6:9" x14ac:dyDescent="0.25">
      <c r="F2150" s="17" t="s">
        <v>3781</v>
      </c>
      <c r="G2150" s="12" t="s">
        <v>8219</v>
      </c>
      <c r="H2150" s="12">
        <v>10</v>
      </c>
      <c r="I2150" s="26"/>
    </row>
    <row r="2151" spans="6:9" x14ac:dyDescent="0.25">
      <c r="F2151" s="17" t="s">
        <v>3782</v>
      </c>
      <c r="G2151" s="12" t="s">
        <v>8219</v>
      </c>
      <c r="H2151" s="12">
        <v>30</v>
      </c>
      <c r="I2151" s="26"/>
    </row>
    <row r="2152" spans="6:9" x14ac:dyDescent="0.25">
      <c r="F2152" s="17" t="s">
        <v>3783</v>
      </c>
      <c r="G2152" s="12" t="s">
        <v>8219</v>
      </c>
      <c r="H2152" s="12">
        <v>71</v>
      </c>
      <c r="I2152" s="26"/>
    </row>
    <row r="2153" spans="6:9" x14ac:dyDescent="0.25">
      <c r="F2153" s="17" t="s">
        <v>3784</v>
      </c>
      <c r="G2153" s="12" t="s">
        <v>8219</v>
      </c>
      <c r="H2153" s="12">
        <v>10</v>
      </c>
      <c r="I2153" s="26"/>
    </row>
    <row r="2154" spans="6:9" x14ac:dyDescent="0.25">
      <c r="F2154" s="17" t="s">
        <v>3805</v>
      </c>
      <c r="G2154" s="12" t="s">
        <v>8219</v>
      </c>
      <c r="H2154" s="12">
        <v>24</v>
      </c>
      <c r="I2154" s="26"/>
    </row>
    <row r="2155" spans="6:9" x14ac:dyDescent="0.25">
      <c r="F2155" s="17" t="s">
        <v>3806</v>
      </c>
      <c r="G2155" s="12" t="s">
        <v>8219</v>
      </c>
      <c r="H2155" s="12">
        <v>38</v>
      </c>
      <c r="I2155" s="26"/>
    </row>
    <row r="2156" spans="6:9" x14ac:dyDescent="0.25">
      <c r="F2156" s="17" t="s">
        <v>3807</v>
      </c>
      <c r="G2156" s="12" t="s">
        <v>8219</v>
      </c>
      <c r="H2156" s="12">
        <v>26</v>
      </c>
      <c r="I2156" s="26"/>
    </row>
    <row r="2157" spans="6:9" x14ac:dyDescent="0.25">
      <c r="F2157" s="17" t="s">
        <v>3808</v>
      </c>
      <c r="G2157" s="12" t="s">
        <v>8219</v>
      </c>
      <c r="H2157" s="12">
        <v>19</v>
      </c>
      <c r="I2157" s="26"/>
    </row>
    <row r="2158" spans="6:9" x14ac:dyDescent="0.25">
      <c r="F2158" s="17" t="s">
        <v>3809</v>
      </c>
      <c r="G2158" s="12" t="s">
        <v>8219</v>
      </c>
      <c r="H2158" s="12">
        <v>11</v>
      </c>
      <c r="I2158" s="26"/>
    </row>
    <row r="2159" spans="6:9" x14ac:dyDescent="0.25">
      <c r="F2159" s="17" t="s">
        <v>3810</v>
      </c>
      <c r="G2159" s="12" t="s">
        <v>8219</v>
      </c>
      <c r="H2159" s="12">
        <v>27</v>
      </c>
      <c r="I2159" s="26"/>
    </row>
    <row r="2160" spans="6:9" x14ac:dyDescent="0.25">
      <c r="F2160" s="17" t="s">
        <v>3811</v>
      </c>
      <c r="G2160" s="12" t="s">
        <v>8219</v>
      </c>
      <c r="H2160" s="12">
        <v>34</v>
      </c>
      <c r="I2160" s="26"/>
    </row>
    <row r="2161" spans="6:9" x14ac:dyDescent="0.25">
      <c r="F2161" s="17" t="s">
        <v>3812</v>
      </c>
      <c r="G2161" s="12" t="s">
        <v>8219</v>
      </c>
      <c r="H2161" s="12">
        <v>20</v>
      </c>
      <c r="I2161" s="26"/>
    </row>
    <row r="2162" spans="6:9" x14ac:dyDescent="0.25">
      <c r="F2162" s="17" t="s">
        <v>3813</v>
      </c>
      <c r="G2162" s="12" t="s">
        <v>8219</v>
      </c>
      <c r="H2162" s="12">
        <v>37</v>
      </c>
      <c r="I2162" s="26"/>
    </row>
    <row r="2163" spans="6:9" x14ac:dyDescent="0.25">
      <c r="F2163" s="17" t="s">
        <v>3814</v>
      </c>
      <c r="G2163" s="12" t="s">
        <v>8219</v>
      </c>
      <c r="H2163" s="12">
        <v>20</v>
      </c>
      <c r="I2163" s="26"/>
    </row>
    <row r="2164" spans="6:9" x14ac:dyDescent="0.25">
      <c r="F2164" s="17" t="s">
        <v>3815</v>
      </c>
      <c r="G2164" s="12" t="s">
        <v>8219</v>
      </c>
      <c r="H2164" s="12">
        <v>10</v>
      </c>
      <c r="I2164" s="26"/>
    </row>
    <row r="2165" spans="6:9" x14ac:dyDescent="0.25">
      <c r="F2165" s="17" t="s">
        <v>3816</v>
      </c>
      <c r="G2165" s="12" t="s">
        <v>8219</v>
      </c>
      <c r="H2165" s="12">
        <v>26</v>
      </c>
      <c r="I2165" s="26"/>
    </row>
    <row r="2166" spans="6:9" x14ac:dyDescent="0.25">
      <c r="F2166" s="17" t="s">
        <v>3817</v>
      </c>
      <c r="G2166" s="12" t="s">
        <v>8219</v>
      </c>
      <c r="H2166" s="12">
        <v>20</v>
      </c>
      <c r="I2166" s="26"/>
    </row>
    <row r="2167" spans="6:9" x14ac:dyDescent="0.25">
      <c r="F2167" s="17" t="s">
        <v>3818</v>
      </c>
      <c r="G2167" s="12" t="s">
        <v>8219</v>
      </c>
      <c r="H2167" s="12">
        <v>46</v>
      </c>
      <c r="I2167" s="26"/>
    </row>
    <row r="2168" spans="6:9" x14ac:dyDescent="0.25">
      <c r="F2168" s="17" t="s">
        <v>3819</v>
      </c>
      <c r="G2168" s="12" t="s">
        <v>8219</v>
      </c>
      <c r="H2168" s="12">
        <v>76</v>
      </c>
      <c r="I2168" s="26"/>
    </row>
    <row r="2169" spans="6:9" x14ac:dyDescent="0.25">
      <c r="F2169" s="17" t="s">
        <v>3820</v>
      </c>
      <c r="G2169" s="12" t="s">
        <v>8219</v>
      </c>
      <c r="H2169" s="12">
        <v>41</v>
      </c>
      <c r="I2169" s="26"/>
    </row>
    <row r="2170" spans="6:9" x14ac:dyDescent="0.25">
      <c r="F2170" s="17" t="s">
        <v>3821</v>
      </c>
      <c r="G2170" s="12" t="s">
        <v>8219</v>
      </c>
      <c r="H2170" s="12">
        <v>7</v>
      </c>
      <c r="I2170" s="26"/>
    </row>
    <row r="2171" spans="6:9" x14ac:dyDescent="0.25">
      <c r="F2171" s="17" t="s">
        <v>3822</v>
      </c>
      <c r="G2171" s="12" t="s">
        <v>8219</v>
      </c>
      <c r="H2171" s="12">
        <v>49</v>
      </c>
      <c r="I2171" s="26"/>
    </row>
    <row r="2172" spans="6:9" x14ac:dyDescent="0.25">
      <c r="F2172" s="17" t="s">
        <v>3823</v>
      </c>
      <c r="G2172" s="12" t="s">
        <v>8219</v>
      </c>
      <c r="H2172" s="12">
        <v>26</v>
      </c>
      <c r="I2172" s="26"/>
    </row>
    <row r="2173" spans="6:9" x14ac:dyDescent="0.25">
      <c r="F2173" s="17" t="s">
        <v>3824</v>
      </c>
      <c r="G2173" s="12" t="s">
        <v>8219</v>
      </c>
      <c r="H2173" s="12">
        <v>65</v>
      </c>
      <c r="I2173" s="26"/>
    </row>
    <row r="2174" spans="6:9" x14ac:dyDescent="0.25">
      <c r="F2174" s="17" t="s">
        <v>3825</v>
      </c>
      <c r="G2174" s="12" t="s">
        <v>8219</v>
      </c>
      <c r="H2174" s="12">
        <v>28</v>
      </c>
      <c r="I2174" s="26"/>
    </row>
    <row r="2175" spans="6:9" x14ac:dyDescent="0.25">
      <c r="F2175" s="17" t="s">
        <v>3826</v>
      </c>
      <c r="G2175" s="12" t="s">
        <v>8219</v>
      </c>
      <c r="H2175" s="12">
        <v>8</v>
      </c>
      <c r="I2175" s="26"/>
    </row>
    <row r="2176" spans="6:9" x14ac:dyDescent="0.25">
      <c r="F2176" s="17" t="s">
        <v>3827</v>
      </c>
      <c r="G2176" s="12" t="s">
        <v>8219</v>
      </c>
      <c r="H2176" s="12">
        <v>3</v>
      </c>
      <c r="I2176" s="26"/>
    </row>
    <row r="2177" spans="6:9" x14ac:dyDescent="0.25">
      <c r="F2177" s="17" t="s">
        <v>3828</v>
      </c>
      <c r="G2177" s="12" t="s">
        <v>8219</v>
      </c>
      <c r="H2177" s="12">
        <v>9</v>
      </c>
      <c r="I2177" s="26"/>
    </row>
    <row r="2178" spans="6:9" x14ac:dyDescent="0.25">
      <c r="F2178" s="17" t="s">
        <v>3829</v>
      </c>
      <c r="G2178" s="12" t="s">
        <v>8219</v>
      </c>
      <c r="H2178" s="12">
        <v>9</v>
      </c>
      <c r="I2178" s="26"/>
    </row>
    <row r="2179" spans="6:9" x14ac:dyDescent="0.25">
      <c r="F2179" s="17" t="s">
        <v>3830</v>
      </c>
      <c r="G2179" s="12" t="s">
        <v>8219</v>
      </c>
      <c r="H2179" s="12">
        <v>20</v>
      </c>
      <c r="I2179" s="26"/>
    </row>
    <row r="2180" spans="6:9" x14ac:dyDescent="0.25">
      <c r="F2180" s="17" t="s">
        <v>3831</v>
      </c>
      <c r="G2180" s="12" t="s">
        <v>8219</v>
      </c>
      <c r="H2180" s="12">
        <v>57</v>
      </c>
      <c r="I2180" s="26"/>
    </row>
    <row r="2181" spans="6:9" x14ac:dyDescent="0.25">
      <c r="F2181" s="17" t="s">
        <v>3832</v>
      </c>
      <c r="G2181" s="12" t="s">
        <v>8219</v>
      </c>
      <c r="H2181" s="12">
        <v>8</v>
      </c>
      <c r="I2181" s="26"/>
    </row>
    <row r="2182" spans="6:9" x14ac:dyDescent="0.25">
      <c r="F2182" s="17" t="s">
        <v>3833</v>
      </c>
      <c r="G2182" s="12" t="s">
        <v>8219</v>
      </c>
      <c r="H2182" s="12">
        <v>14</v>
      </c>
      <c r="I2182" s="26"/>
    </row>
    <row r="2183" spans="6:9" x14ac:dyDescent="0.25">
      <c r="F2183" s="17" t="s">
        <v>3834</v>
      </c>
      <c r="G2183" s="12" t="s">
        <v>8219</v>
      </c>
      <c r="H2183" s="12">
        <v>17</v>
      </c>
      <c r="I2183" s="26"/>
    </row>
    <row r="2184" spans="6:9" x14ac:dyDescent="0.25">
      <c r="F2184" s="17" t="s">
        <v>3835</v>
      </c>
      <c r="G2184" s="12" t="s">
        <v>8219</v>
      </c>
      <c r="H2184" s="12">
        <v>100</v>
      </c>
      <c r="I2184" s="26"/>
    </row>
    <row r="2185" spans="6:9" x14ac:dyDescent="0.25">
      <c r="F2185" s="17" t="s">
        <v>3836</v>
      </c>
      <c r="G2185" s="12" t="s">
        <v>8219</v>
      </c>
      <c r="H2185" s="12">
        <v>32</v>
      </c>
      <c r="I2185" s="26"/>
    </row>
    <row r="2186" spans="6:9" x14ac:dyDescent="0.25">
      <c r="F2186" s="17" t="s">
        <v>3837</v>
      </c>
      <c r="G2186" s="12" t="s">
        <v>8219</v>
      </c>
      <c r="H2186" s="12">
        <v>3</v>
      </c>
      <c r="I2186" s="2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Projects</vt:lpstr>
      <vt:lpstr>Category &amp; Outcome</vt:lpstr>
      <vt:lpstr>Sub-Category &amp; Outcome</vt:lpstr>
      <vt:lpstr>Date Created Conversion</vt:lpstr>
      <vt:lpstr>Bonus 1</vt:lpstr>
      <vt:lpstr>Bonus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 H</cp:lastModifiedBy>
  <dcterms:created xsi:type="dcterms:W3CDTF">2017-04-20T15:17:24Z</dcterms:created>
  <dcterms:modified xsi:type="dcterms:W3CDTF">2020-05-31T22:44:00Z</dcterms:modified>
</cp:coreProperties>
</file>