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ep00003/Library/CloudStorage/GoogleDrive-zep00003@mix.wvu.edu/My Drive/Experiments/Oilcane/Final Spreadsheets/"/>
    </mc:Choice>
  </mc:AlternateContent>
  <xr:revisionPtr revIDLastSave="0" documentId="13_ncr:1_{23ADCFAE-5769-4C4C-AE18-21D1C0DAD81D}" xr6:coauthVersionLast="47" xr6:coauthVersionMax="47" xr10:uidLastSave="{00000000-0000-0000-0000-000000000000}"/>
  <bookViews>
    <workbookView xWindow="0" yWindow="500" windowWidth="28800" windowHeight="16420" xr2:uid="{B6FED6CB-D4AC-2B4B-AF08-3CD1CFD94965}"/>
  </bookViews>
  <sheets>
    <sheet name="Incubation Setup" sheetId="1" r:id="rId1"/>
    <sheet name="Respiration Data" sheetId="2" r:id="rId2"/>
    <sheet name="Soil Fracs" sheetId="3" r:id="rId3"/>
    <sheet name="Soil Frac Recovery" sheetId="5" r:id="rId4"/>
    <sheet name="Litter C Balance g dry soil" sheetId="11" r:id="rId5"/>
    <sheet name="Litter C Balance" sheetId="9" r:id="rId6"/>
    <sheet name="Soil C Balance" sheetId="12" r:id="rId7"/>
  </sheets>
  <definedNames>
    <definedName name="_xlnm._FilterDatabase" localSheetId="1" hidden="1">'Respiration Data'!$A$2:$F$653</definedName>
    <definedName name="LFS">'Soil Frac Recovery'!$AA$2</definedName>
    <definedName name="OCL">'Soil Frac Recovery'!$X$2</definedName>
    <definedName name="OCS">'Soil Frac Recovery'!$W$2</definedName>
    <definedName name="POMS">'Soil Frac Recovery'!$AA$3</definedName>
    <definedName name="SCS">'Soil Frac Recovery'!$AA$4</definedName>
    <definedName name="WTL">'Soil Frac Recovery'!$V$2</definedName>
    <definedName name="WTS">'Soil Frac Recovery'!$U$2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3" l="1"/>
  <c r="I31" i="1"/>
  <c r="N2" i="3" l="1"/>
  <c r="AA12" i="11"/>
  <c r="AA11" i="11"/>
  <c r="AA10" i="11"/>
  <c r="AA9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33" i="11"/>
  <c r="K34" i="11"/>
  <c r="K35" i="11"/>
  <c r="K36" i="11"/>
  <c r="K37" i="11"/>
  <c r="K38" i="11"/>
  <c r="K39" i="11"/>
  <c r="K40" i="11"/>
  <c r="K41" i="11"/>
  <c r="K42" i="11"/>
  <c r="K3" i="11"/>
  <c r="L29" i="1"/>
  <c r="S36" i="11" l="1"/>
  <c r="S28" i="11"/>
  <c r="S20" i="11"/>
  <c r="S12" i="11"/>
  <c r="S4" i="11"/>
  <c r="S27" i="11"/>
  <c r="S19" i="11"/>
  <c r="S11" i="11"/>
  <c r="S42" i="11"/>
  <c r="S34" i="11"/>
  <c r="S26" i="11"/>
  <c r="S25" i="11"/>
  <c r="S9" i="11"/>
  <c r="S31" i="11"/>
  <c r="S16" i="11"/>
  <c r="S8" i="11"/>
  <c r="E41" i="12"/>
  <c r="E40" i="12"/>
  <c r="E39" i="12"/>
  <c r="G39" i="12" s="1"/>
  <c r="E38" i="12"/>
  <c r="G38" i="12" s="1"/>
  <c r="E37" i="12"/>
  <c r="G37" i="12" s="1"/>
  <c r="E36" i="12"/>
  <c r="G36" i="12" s="1"/>
  <c r="E35" i="12"/>
  <c r="G35" i="12" s="1"/>
  <c r="E34" i="12"/>
  <c r="G34" i="12" s="1"/>
  <c r="E33" i="12"/>
  <c r="G33" i="12" s="1"/>
  <c r="E32" i="12"/>
  <c r="E31" i="12"/>
  <c r="E30" i="12"/>
  <c r="E29" i="12"/>
  <c r="G29" i="12" s="1"/>
  <c r="E28" i="12"/>
  <c r="G28" i="12" s="1"/>
  <c r="E27" i="12"/>
  <c r="G27" i="12" s="1"/>
  <c r="E26" i="12"/>
  <c r="G26" i="12" s="1"/>
  <c r="E25" i="12"/>
  <c r="E24" i="12"/>
  <c r="G24" i="12" s="1"/>
  <c r="E23" i="12"/>
  <c r="E22" i="12"/>
  <c r="E21" i="12"/>
  <c r="E20" i="12"/>
  <c r="G20" i="12" s="1"/>
  <c r="E19" i="12"/>
  <c r="G19" i="12" s="1"/>
  <c r="E18" i="12"/>
  <c r="G18" i="12" s="1"/>
  <c r="E17" i="12"/>
  <c r="E16" i="12"/>
  <c r="G16" i="12" s="1"/>
  <c r="E15" i="12"/>
  <c r="E14" i="12"/>
  <c r="G14" i="12" s="1"/>
  <c r="E13" i="12"/>
  <c r="E12" i="12"/>
  <c r="E11" i="12"/>
  <c r="G11" i="12" s="1"/>
  <c r="E10" i="12"/>
  <c r="G10" i="12" s="1"/>
  <c r="E9" i="12"/>
  <c r="G9" i="12" s="1"/>
  <c r="E8" i="12"/>
  <c r="E7" i="12"/>
  <c r="E6" i="12"/>
  <c r="E5" i="12"/>
  <c r="E4" i="12"/>
  <c r="G4" i="12" s="1"/>
  <c r="E3" i="12"/>
  <c r="G3" i="12" s="1"/>
  <c r="G5" i="12"/>
  <c r="G17" i="12"/>
  <c r="G21" i="12"/>
  <c r="G31" i="12"/>
  <c r="G30" i="12"/>
  <c r="G7" i="12"/>
  <c r="G6" i="12"/>
  <c r="G15" i="12"/>
  <c r="G22" i="12"/>
  <c r="G23" i="12"/>
  <c r="G25" i="12"/>
  <c r="G40" i="12"/>
  <c r="G13" i="12"/>
  <c r="G41" i="12"/>
  <c r="E2" i="12"/>
  <c r="G8" i="12"/>
  <c r="N5" i="12"/>
  <c r="K5" i="12"/>
  <c r="N4" i="12"/>
  <c r="K4" i="12"/>
  <c r="N3" i="12"/>
  <c r="K3" i="12"/>
  <c r="N2" i="12"/>
  <c r="K2" i="12"/>
  <c r="P2" i="12" s="1"/>
  <c r="T3" i="9"/>
  <c r="U3" i="9"/>
  <c r="T4" i="9"/>
  <c r="U4" i="9"/>
  <c r="T5" i="9"/>
  <c r="U5" i="9"/>
  <c r="T6" i="9"/>
  <c r="U6" i="9"/>
  <c r="N3" i="9"/>
  <c r="M4" i="9"/>
  <c r="M5" i="9"/>
  <c r="M6" i="9"/>
  <c r="M7" i="9"/>
  <c r="M8" i="9"/>
  <c r="M9" i="9"/>
  <c r="M10" i="9"/>
  <c r="M11" i="9"/>
  <c r="M12" i="9"/>
  <c r="M13" i="9"/>
  <c r="M14" i="9"/>
  <c r="M15" i="9"/>
  <c r="M16" i="9"/>
  <c r="M17" i="9"/>
  <c r="M18" i="9"/>
  <c r="M19" i="9"/>
  <c r="M20" i="9"/>
  <c r="M21" i="9"/>
  <c r="M22" i="9"/>
  <c r="M23" i="9"/>
  <c r="M24" i="9"/>
  <c r="M25" i="9"/>
  <c r="M26" i="9"/>
  <c r="M27" i="9"/>
  <c r="M28" i="9"/>
  <c r="M29" i="9"/>
  <c r="M30" i="9"/>
  <c r="M31" i="9"/>
  <c r="M32" i="9"/>
  <c r="M33" i="9"/>
  <c r="M34" i="9"/>
  <c r="M35" i="9"/>
  <c r="M36" i="9"/>
  <c r="M37" i="9"/>
  <c r="M38" i="9"/>
  <c r="M39" i="9"/>
  <c r="M40" i="9"/>
  <c r="M41" i="9"/>
  <c r="M42" i="9"/>
  <c r="E42" i="11"/>
  <c r="F42" i="11" s="1"/>
  <c r="G42" i="11" s="1"/>
  <c r="E41" i="11"/>
  <c r="F41" i="11" s="1"/>
  <c r="G41" i="11" s="1"/>
  <c r="E40" i="11"/>
  <c r="F40" i="11" s="1"/>
  <c r="G40" i="11" s="1"/>
  <c r="E39" i="11"/>
  <c r="F39" i="11" s="1"/>
  <c r="G39" i="11" s="1"/>
  <c r="E38" i="11"/>
  <c r="F38" i="11" s="1"/>
  <c r="G38" i="11" s="1"/>
  <c r="E37" i="11"/>
  <c r="F37" i="11" s="1"/>
  <c r="G37" i="11" s="1"/>
  <c r="S37" i="11" s="1"/>
  <c r="E36" i="11"/>
  <c r="F36" i="11" s="1"/>
  <c r="G36" i="11" s="1"/>
  <c r="E35" i="11"/>
  <c r="F35" i="11" s="1"/>
  <c r="G35" i="11" s="1"/>
  <c r="E34" i="11"/>
  <c r="F34" i="11" s="1"/>
  <c r="G34" i="11" s="1"/>
  <c r="E33" i="11"/>
  <c r="F33" i="11" s="1"/>
  <c r="G33" i="11" s="1"/>
  <c r="E32" i="11"/>
  <c r="F32" i="11" s="1"/>
  <c r="G32" i="11" s="1"/>
  <c r="S32" i="11" s="1"/>
  <c r="E31" i="11"/>
  <c r="F31" i="11" s="1"/>
  <c r="G31" i="11" s="1"/>
  <c r="E30" i="11"/>
  <c r="F30" i="11" s="1"/>
  <c r="G30" i="11" s="1"/>
  <c r="E29" i="11"/>
  <c r="F29" i="11" s="1"/>
  <c r="G29" i="11" s="1"/>
  <c r="E28" i="11"/>
  <c r="F28" i="11" s="1"/>
  <c r="G28" i="11" s="1"/>
  <c r="E27" i="11"/>
  <c r="F27" i="11" s="1"/>
  <c r="G27" i="11" s="1"/>
  <c r="E26" i="11"/>
  <c r="F26" i="11" s="1"/>
  <c r="G26" i="11" s="1"/>
  <c r="E25" i="11"/>
  <c r="F25" i="11" s="1"/>
  <c r="G25" i="11" s="1"/>
  <c r="E24" i="11"/>
  <c r="F24" i="11" s="1"/>
  <c r="G24" i="11" s="1"/>
  <c r="S24" i="11" s="1"/>
  <c r="E23" i="11"/>
  <c r="F23" i="11" s="1"/>
  <c r="G23" i="11" s="1"/>
  <c r="E22" i="11"/>
  <c r="F22" i="11" s="1"/>
  <c r="G22" i="11" s="1"/>
  <c r="E21" i="11"/>
  <c r="F21" i="11" s="1"/>
  <c r="G21" i="11" s="1"/>
  <c r="E20" i="11"/>
  <c r="F20" i="11" s="1"/>
  <c r="G20" i="11" s="1"/>
  <c r="E19" i="11"/>
  <c r="F19" i="11" s="1"/>
  <c r="G19" i="11" s="1"/>
  <c r="E18" i="11"/>
  <c r="F18" i="11" s="1"/>
  <c r="G18" i="11" s="1"/>
  <c r="E17" i="11"/>
  <c r="F17" i="11" s="1"/>
  <c r="G17" i="11" s="1"/>
  <c r="S17" i="11" s="1"/>
  <c r="E16" i="11"/>
  <c r="F16" i="11" s="1"/>
  <c r="G16" i="11" s="1"/>
  <c r="E15" i="11"/>
  <c r="F15" i="11" s="1"/>
  <c r="G15" i="11" s="1"/>
  <c r="E14" i="11"/>
  <c r="F14" i="11" s="1"/>
  <c r="G14" i="11" s="1"/>
  <c r="S14" i="11" s="1"/>
  <c r="E13" i="11"/>
  <c r="F13" i="11" s="1"/>
  <c r="G13" i="11" s="1"/>
  <c r="S13" i="11" s="1"/>
  <c r="E12" i="11"/>
  <c r="F12" i="11" s="1"/>
  <c r="G12" i="11" s="1"/>
  <c r="E11" i="11"/>
  <c r="F11" i="11" s="1"/>
  <c r="G11" i="11" s="1"/>
  <c r="E10" i="11"/>
  <c r="F10" i="11" s="1"/>
  <c r="G10" i="11" s="1"/>
  <c r="S10" i="11" s="1"/>
  <c r="E9" i="11"/>
  <c r="F9" i="11" s="1"/>
  <c r="G9" i="11" s="1"/>
  <c r="E8" i="11"/>
  <c r="F8" i="11" s="1"/>
  <c r="G8" i="11" s="1"/>
  <c r="E7" i="11"/>
  <c r="F7" i="11" s="1"/>
  <c r="G7" i="11" s="1"/>
  <c r="E6" i="11"/>
  <c r="F6" i="11" s="1"/>
  <c r="G6" i="11" s="1"/>
  <c r="E5" i="11"/>
  <c r="F5" i="11" s="1"/>
  <c r="G5" i="11" s="1"/>
  <c r="E4" i="11"/>
  <c r="F4" i="11" s="1"/>
  <c r="G4" i="11" s="1"/>
  <c r="E3" i="11"/>
  <c r="F3" i="11" s="1"/>
  <c r="G3" i="11" s="1"/>
  <c r="AI11" i="5"/>
  <c r="AI12" i="5"/>
  <c r="AI13" i="5"/>
  <c r="AI14" i="5"/>
  <c r="AI15" i="5"/>
  <c r="AI16" i="5"/>
  <c r="AI17" i="5"/>
  <c r="AI18" i="5"/>
  <c r="AI19" i="5"/>
  <c r="AI20" i="5"/>
  <c r="AI21" i="5"/>
  <c r="AI22" i="5"/>
  <c r="AI23" i="5"/>
  <c r="AI24" i="5"/>
  <c r="AI25" i="5"/>
  <c r="AI26" i="5"/>
  <c r="AI27" i="5"/>
  <c r="AI28" i="5"/>
  <c r="AI29" i="5"/>
  <c r="AI30" i="5"/>
  <c r="AI31" i="5"/>
  <c r="AI32" i="5"/>
  <c r="AI33" i="5"/>
  <c r="AI34" i="5"/>
  <c r="AI35" i="5"/>
  <c r="AI36" i="5"/>
  <c r="AI37" i="5"/>
  <c r="AI38" i="5"/>
  <c r="AI39" i="5"/>
  <c r="AI40" i="5"/>
  <c r="AI41" i="5"/>
  <c r="AI42" i="5"/>
  <c r="AI43" i="5"/>
  <c r="AI44" i="5"/>
  <c r="AI45" i="5"/>
  <c r="AI46" i="5"/>
  <c r="AI47" i="5"/>
  <c r="AI48" i="5"/>
  <c r="AI49" i="5"/>
  <c r="AI50" i="5"/>
  <c r="AI51" i="5"/>
  <c r="AI52" i="5"/>
  <c r="AI53" i="5"/>
  <c r="AI54" i="5"/>
  <c r="AI55" i="5"/>
  <c r="AI56" i="5"/>
  <c r="AI57" i="5"/>
  <c r="AI58" i="5"/>
  <c r="AI59" i="5"/>
  <c r="AI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10" i="5"/>
  <c r="P3" i="12" l="1"/>
  <c r="P4" i="12"/>
  <c r="R29" i="11"/>
  <c r="Q29" i="11"/>
  <c r="P29" i="11"/>
  <c r="R6" i="11"/>
  <c r="Q6" i="11"/>
  <c r="P6" i="11"/>
  <c r="R38" i="11"/>
  <c r="Q38" i="11"/>
  <c r="P38" i="11"/>
  <c r="N7" i="11"/>
  <c r="R7" i="11"/>
  <c r="Q7" i="11"/>
  <c r="P7" i="11"/>
  <c r="N15" i="11"/>
  <c r="R15" i="11"/>
  <c r="Q15" i="11"/>
  <c r="P15" i="11"/>
  <c r="N23" i="11"/>
  <c r="R23" i="11"/>
  <c r="Q23" i="11"/>
  <c r="P23" i="11"/>
  <c r="N31" i="11"/>
  <c r="R31" i="11"/>
  <c r="Q31" i="11"/>
  <c r="P31" i="11"/>
  <c r="N39" i="11"/>
  <c r="R39" i="11"/>
  <c r="Q39" i="11"/>
  <c r="P39" i="11"/>
  <c r="R21" i="11"/>
  <c r="Q21" i="11"/>
  <c r="P21" i="11"/>
  <c r="S29" i="11"/>
  <c r="R22" i="11"/>
  <c r="Q22" i="11"/>
  <c r="P22" i="11"/>
  <c r="P24" i="11"/>
  <c r="R24" i="11"/>
  <c r="Q24" i="11"/>
  <c r="R18" i="11"/>
  <c r="Q18" i="11"/>
  <c r="P18" i="11"/>
  <c r="R5" i="11"/>
  <c r="Q5" i="11"/>
  <c r="P5" i="11"/>
  <c r="R37" i="11"/>
  <c r="Q37" i="11"/>
  <c r="P37" i="11"/>
  <c r="R30" i="11"/>
  <c r="Q30" i="11"/>
  <c r="P30" i="11"/>
  <c r="Q16" i="11"/>
  <c r="R16" i="11"/>
  <c r="P16" i="11"/>
  <c r="R40" i="11"/>
  <c r="P40" i="11"/>
  <c r="Q40" i="11"/>
  <c r="S22" i="11"/>
  <c r="N17" i="11"/>
  <c r="R17" i="11"/>
  <c r="Q17" i="11"/>
  <c r="P17" i="11"/>
  <c r="N33" i="11"/>
  <c r="R33" i="11"/>
  <c r="Q33" i="11"/>
  <c r="P33" i="11"/>
  <c r="R35" i="11"/>
  <c r="Q35" i="11"/>
  <c r="P35" i="11"/>
  <c r="R13" i="11"/>
  <c r="Q13" i="11"/>
  <c r="P13" i="11"/>
  <c r="R14" i="11"/>
  <c r="Q14" i="11"/>
  <c r="P14" i="11"/>
  <c r="N8" i="11"/>
  <c r="R8" i="11"/>
  <c r="P8" i="11"/>
  <c r="Q8" i="11"/>
  <c r="N32" i="11"/>
  <c r="Q32" i="11"/>
  <c r="R32" i="11"/>
  <c r="P32" i="11"/>
  <c r="M9" i="11"/>
  <c r="R9" i="11"/>
  <c r="Q9" i="11"/>
  <c r="P9" i="11"/>
  <c r="N25" i="11"/>
  <c r="R25" i="11"/>
  <c r="Q25" i="11"/>
  <c r="P25" i="11"/>
  <c r="M41" i="11"/>
  <c r="R41" i="11"/>
  <c r="Q41" i="11"/>
  <c r="P41" i="11"/>
  <c r="S40" i="11"/>
  <c r="S33" i="11"/>
  <c r="S38" i="11"/>
  <c r="R10" i="11"/>
  <c r="Q10" i="11"/>
  <c r="P10" i="11"/>
  <c r="R26" i="11"/>
  <c r="Q26" i="11"/>
  <c r="P26" i="11"/>
  <c r="R34" i="11"/>
  <c r="Q34" i="11"/>
  <c r="P34" i="11"/>
  <c r="R42" i="11"/>
  <c r="Q42" i="11"/>
  <c r="P42" i="11"/>
  <c r="S6" i="11"/>
  <c r="S41" i="11"/>
  <c r="S5" i="11"/>
  <c r="S15" i="11"/>
  <c r="T4" i="11"/>
  <c r="T12" i="11"/>
  <c r="T20" i="11"/>
  <c r="T28" i="11"/>
  <c r="T36" i="11"/>
  <c r="T13" i="11"/>
  <c r="T21" i="11"/>
  <c r="T29" i="11"/>
  <c r="T37" i="11"/>
  <c r="T6" i="11"/>
  <c r="T14" i="11"/>
  <c r="T22" i="11"/>
  <c r="T30" i="11"/>
  <c r="T38" i="11"/>
  <c r="R3" i="11"/>
  <c r="Q3" i="11"/>
  <c r="P3" i="11"/>
  <c r="T5" i="11"/>
  <c r="T7" i="11"/>
  <c r="T15" i="11"/>
  <c r="T23" i="11"/>
  <c r="T31" i="11"/>
  <c r="T39" i="11"/>
  <c r="T8" i="11"/>
  <c r="T16" i="11"/>
  <c r="T24" i="11"/>
  <c r="T32" i="11"/>
  <c r="T40" i="11"/>
  <c r="N3" i="11"/>
  <c r="T9" i="11"/>
  <c r="T17" i="11"/>
  <c r="T25" i="11"/>
  <c r="T33" i="11"/>
  <c r="T41" i="11"/>
  <c r="T10" i="11"/>
  <c r="T18" i="11"/>
  <c r="T26" i="11"/>
  <c r="T34" i="11"/>
  <c r="T42" i="11"/>
  <c r="T11" i="11"/>
  <c r="T19" i="11"/>
  <c r="T27" i="11"/>
  <c r="T35" i="11"/>
  <c r="N11" i="11"/>
  <c r="R11" i="11"/>
  <c r="Q11" i="11"/>
  <c r="P11" i="11"/>
  <c r="R19" i="11"/>
  <c r="Q19" i="11"/>
  <c r="P19" i="11"/>
  <c r="R27" i="11"/>
  <c r="Q27" i="11"/>
  <c r="P27" i="11"/>
  <c r="S30" i="11"/>
  <c r="S35" i="11"/>
  <c r="S23" i="11"/>
  <c r="M4" i="11"/>
  <c r="R4" i="11"/>
  <c r="Q4" i="11"/>
  <c r="P4" i="11"/>
  <c r="R12" i="11"/>
  <c r="Q12" i="11"/>
  <c r="P12" i="11"/>
  <c r="N20" i="11"/>
  <c r="R20" i="11"/>
  <c r="Q20" i="11"/>
  <c r="P20" i="11"/>
  <c r="N28" i="11"/>
  <c r="R28" i="11"/>
  <c r="Q28" i="11"/>
  <c r="P28" i="11"/>
  <c r="N36" i="11"/>
  <c r="R36" i="11"/>
  <c r="Q36" i="11"/>
  <c r="P36" i="11"/>
  <c r="S7" i="11"/>
  <c r="S18" i="11"/>
  <c r="S3" i="11"/>
  <c r="S44" i="11" s="1"/>
  <c r="S21" i="11"/>
  <c r="S39" i="11"/>
  <c r="N18" i="11"/>
  <c r="M18" i="11"/>
  <c r="M10" i="11"/>
  <c r="N10" i="11"/>
  <c r="N26" i="11"/>
  <c r="M26" i="11"/>
  <c r="N34" i="11"/>
  <c r="M34" i="11"/>
  <c r="N42" i="11"/>
  <c r="M42" i="11"/>
  <c r="N19" i="11"/>
  <c r="M19" i="11"/>
  <c r="M27" i="11"/>
  <c r="N27" i="11"/>
  <c r="M35" i="11"/>
  <c r="N35" i="11"/>
  <c r="N29" i="11"/>
  <c r="M29" i="11"/>
  <c r="N12" i="11"/>
  <c r="M12" i="11"/>
  <c r="N13" i="11"/>
  <c r="M13" i="11"/>
  <c r="N37" i="11"/>
  <c r="M37" i="11"/>
  <c r="M6" i="11"/>
  <c r="N6" i="11"/>
  <c r="M30" i="11"/>
  <c r="N30" i="11"/>
  <c r="N5" i="11"/>
  <c r="M5" i="11"/>
  <c r="M21" i="11"/>
  <c r="N21" i="11"/>
  <c r="M14" i="11"/>
  <c r="N14" i="11"/>
  <c r="N22" i="11"/>
  <c r="M22" i="11"/>
  <c r="M38" i="11"/>
  <c r="N38" i="11"/>
  <c r="N4" i="11"/>
  <c r="M20" i="11"/>
  <c r="T3" i="11"/>
  <c r="M3" i="11"/>
  <c r="M28" i="11"/>
  <c r="M36" i="11"/>
  <c r="M11" i="11"/>
  <c r="M2" i="12"/>
  <c r="M4" i="12"/>
  <c r="M5" i="12"/>
  <c r="J2" i="12"/>
  <c r="L2" i="12" s="1"/>
  <c r="J4" i="12"/>
  <c r="L4" i="12" s="1"/>
  <c r="M3" i="12"/>
  <c r="J5" i="12"/>
  <c r="L5" i="12" s="1"/>
  <c r="G2" i="12"/>
  <c r="J3" i="12"/>
  <c r="L3" i="12" s="1"/>
  <c r="G12" i="12"/>
  <c r="G32" i="12"/>
  <c r="M33" i="11"/>
  <c r="M17" i="11"/>
  <c r="N9" i="11"/>
  <c r="M40" i="11"/>
  <c r="M32" i="11"/>
  <c r="M24" i="11"/>
  <c r="M16" i="11"/>
  <c r="M8" i="11"/>
  <c r="N40" i="11"/>
  <c r="N24" i="11"/>
  <c r="N16" i="11"/>
  <c r="M25" i="11"/>
  <c r="N41" i="11"/>
  <c r="M39" i="11"/>
  <c r="M31" i="11"/>
  <c r="M23" i="11"/>
  <c r="M15" i="11"/>
  <c r="M7" i="11"/>
  <c r="T44" i="11" l="1"/>
  <c r="P44" i="11"/>
  <c r="W3" i="11"/>
  <c r="Q44" i="11"/>
  <c r="R44" i="11"/>
  <c r="AA5" i="11"/>
  <c r="Y3" i="11"/>
  <c r="AC4" i="11"/>
  <c r="AE3" i="11"/>
  <c r="AG4" i="11"/>
  <c r="AG3" i="11"/>
  <c r="AD4" i="11"/>
  <c r="AE4" i="11"/>
  <c r="AC3" i="11"/>
  <c r="AD3" i="11"/>
  <c r="W4" i="11"/>
  <c r="W5" i="11"/>
  <c r="W6" i="11"/>
  <c r="Z12" i="11"/>
  <c r="N43" i="11"/>
  <c r="Y4" i="11"/>
  <c r="W9" i="11"/>
  <c r="Y10" i="11"/>
  <c r="Z10" i="11"/>
  <c r="Z11" i="11"/>
  <c r="Z5" i="11"/>
  <c r="Y11" i="11"/>
  <c r="Y5" i="11"/>
  <c r="Z9" i="11"/>
  <c r="Z3" i="11"/>
  <c r="Z4" i="11"/>
  <c r="X6" i="11"/>
  <c r="X12" i="11"/>
  <c r="Z6" i="11"/>
  <c r="W12" i="11"/>
  <c r="W10" i="11"/>
  <c r="Y9" i="11"/>
  <c r="Y6" i="11"/>
  <c r="Y12" i="11"/>
  <c r="X11" i="11"/>
  <c r="X5" i="11"/>
  <c r="X9" i="11"/>
  <c r="X3" i="11"/>
  <c r="X4" i="11"/>
  <c r="X10" i="11"/>
  <c r="W11" i="11"/>
  <c r="AA4" i="11" l="1"/>
  <c r="AE9" i="11"/>
  <c r="AE8" i="11"/>
  <c r="AA3" i="11"/>
  <c r="AF3" i="11"/>
  <c r="AA6" i="11"/>
  <c r="AD9" i="11" s="1"/>
  <c r="AF4" i="11"/>
  <c r="X7" i="11"/>
  <c r="W7" i="11"/>
  <c r="Z7" i="11"/>
  <c r="Y7" i="11"/>
  <c r="AD8" i="11" l="1"/>
  <c r="AA7" i="11"/>
  <c r="AE11" i="11"/>
  <c r="D4" i="9"/>
  <c r="E4" i="9" s="1"/>
  <c r="K4" i="9" s="1"/>
  <c r="D5" i="9"/>
  <c r="E5" i="9" s="1"/>
  <c r="K5" i="9" s="1"/>
  <c r="D6" i="9"/>
  <c r="E6" i="9" s="1"/>
  <c r="K6" i="9" s="1"/>
  <c r="D7" i="9"/>
  <c r="E7" i="9" s="1"/>
  <c r="K7" i="9" s="1"/>
  <c r="D8" i="9"/>
  <c r="E8" i="9" s="1"/>
  <c r="K8" i="9" s="1"/>
  <c r="D9" i="9"/>
  <c r="E9" i="9" s="1"/>
  <c r="K9" i="9" s="1"/>
  <c r="D10" i="9"/>
  <c r="E10" i="9" s="1"/>
  <c r="K10" i="9" s="1"/>
  <c r="D11" i="9"/>
  <c r="E11" i="9" s="1"/>
  <c r="K11" i="9" s="1"/>
  <c r="D12" i="9"/>
  <c r="E12" i="9" s="1"/>
  <c r="K12" i="9" s="1"/>
  <c r="D13" i="9"/>
  <c r="E13" i="9" s="1"/>
  <c r="K13" i="9" s="1"/>
  <c r="D14" i="9"/>
  <c r="E14" i="9" s="1"/>
  <c r="K14" i="9" s="1"/>
  <c r="D15" i="9"/>
  <c r="E15" i="9" s="1"/>
  <c r="K15" i="9" s="1"/>
  <c r="D16" i="9"/>
  <c r="E16" i="9" s="1"/>
  <c r="K16" i="9" s="1"/>
  <c r="D17" i="9"/>
  <c r="E17" i="9" s="1"/>
  <c r="K17" i="9" s="1"/>
  <c r="D18" i="9"/>
  <c r="E18" i="9" s="1"/>
  <c r="K18" i="9" s="1"/>
  <c r="D19" i="9"/>
  <c r="E19" i="9" s="1"/>
  <c r="K19" i="9" s="1"/>
  <c r="D20" i="9"/>
  <c r="E20" i="9" s="1"/>
  <c r="K20" i="9" s="1"/>
  <c r="D21" i="9"/>
  <c r="E21" i="9" s="1"/>
  <c r="K21" i="9" s="1"/>
  <c r="D22" i="9"/>
  <c r="E22" i="9" s="1"/>
  <c r="K22" i="9" s="1"/>
  <c r="D23" i="9"/>
  <c r="E23" i="9" s="1"/>
  <c r="K23" i="9" s="1"/>
  <c r="D24" i="9"/>
  <c r="E24" i="9" s="1"/>
  <c r="K24" i="9" s="1"/>
  <c r="D25" i="9"/>
  <c r="E25" i="9" s="1"/>
  <c r="K25" i="9" s="1"/>
  <c r="D26" i="9"/>
  <c r="E26" i="9" s="1"/>
  <c r="K26" i="9" s="1"/>
  <c r="D27" i="9"/>
  <c r="E27" i="9" s="1"/>
  <c r="K27" i="9" s="1"/>
  <c r="D28" i="9"/>
  <c r="E28" i="9" s="1"/>
  <c r="K28" i="9" s="1"/>
  <c r="D29" i="9"/>
  <c r="E29" i="9" s="1"/>
  <c r="K29" i="9" s="1"/>
  <c r="D30" i="9"/>
  <c r="E30" i="9" s="1"/>
  <c r="K30" i="9" s="1"/>
  <c r="D31" i="9"/>
  <c r="E31" i="9" s="1"/>
  <c r="K31" i="9" s="1"/>
  <c r="D32" i="9"/>
  <c r="E32" i="9" s="1"/>
  <c r="K32" i="9" s="1"/>
  <c r="D33" i="9"/>
  <c r="E33" i="9" s="1"/>
  <c r="K33" i="9" s="1"/>
  <c r="D34" i="9"/>
  <c r="E34" i="9" s="1"/>
  <c r="K34" i="9" s="1"/>
  <c r="D35" i="9"/>
  <c r="E35" i="9" s="1"/>
  <c r="K35" i="9" s="1"/>
  <c r="D36" i="9"/>
  <c r="E36" i="9" s="1"/>
  <c r="K36" i="9" s="1"/>
  <c r="D37" i="9"/>
  <c r="E37" i="9" s="1"/>
  <c r="K37" i="9" s="1"/>
  <c r="D38" i="9"/>
  <c r="E38" i="9" s="1"/>
  <c r="K38" i="9" s="1"/>
  <c r="D39" i="9"/>
  <c r="E39" i="9" s="1"/>
  <c r="K39" i="9" s="1"/>
  <c r="D40" i="9"/>
  <c r="E40" i="9" s="1"/>
  <c r="K40" i="9" s="1"/>
  <c r="D41" i="9"/>
  <c r="E41" i="9" s="1"/>
  <c r="K41" i="9" s="1"/>
  <c r="D42" i="9"/>
  <c r="E42" i="9" s="1"/>
  <c r="K42" i="9" s="1"/>
  <c r="D3" i="9"/>
  <c r="E3" i="9" s="1"/>
  <c r="K3" i="9" s="1"/>
  <c r="F10" i="5"/>
  <c r="U10" i="5" s="1"/>
  <c r="AA2" i="5"/>
  <c r="X10" i="5" s="1"/>
  <c r="AJ10" i="5" s="1"/>
  <c r="AM10" i="5" s="1"/>
  <c r="AP10" i="5" s="1"/>
  <c r="K2" i="5"/>
  <c r="X9" i="5" s="1"/>
  <c r="L19" i="1"/>
  <c r="L20" i="1"/>
  <c r="L21" i="1"/>
  <c r="L32" i="1" s="1"/>
  <c r="L22" i="1"/>
  <c r="L23" i="1"/>
  <c r="L24" i="1"/>
  <c r="L33" i="1" s="1"/>
  <c r="L25" i="1"/>
  <c r="L26" i="1"/>
  <c r="L27" i="1"/>
  <c r="L34" i="1" s="1"/>
  <c r="L28" i="1"/>
  <c r="L18" i="1"/>
  <c r="J34" i="1"/>
  <c r="K34" i="1"/>
  <c r="J33" i="1"/>
  <c r="K33" i="1"/>
  <c r="J32" i="1"/>
  <c r="K32" i="1"/>
  <c r="I34" i="1"/>
  <c r="I33" i="1"/>
  <c r="I32" i="1"/>
  <c r="J31" i="1"/>
  <c r="K31" i="1"/>
  <c r="H59" i="5"/>
  <c r="W59" i="5" s="1"/>
  <c r="G59" i="5"/>
  <c r="V59" i="5" s="1"/>
  <c r="F59" i="5"/>
  <c r="U59" i="5" s="1"/>
  <c r="H58" i="5"/>
  <c r="W58" i="5" s="1"/>
  <c r="G58" i="5"/>
  <c r="V58" i="5" s="1"/>
  <c r="F58" i="5"/>
  <c r="U58" i="5" s="1"/>
  <c r="H57" i="5"/>
  <c r="W57" i="5" s="1"/>
  <c r="G57" i="5"/>
  <c r="V57" i="5" s="1"/>
  <c r="F57" i="5"/>
  <c r="U57" i="5" s="1"/>
  <c r="H56" i="5"/>
  <c r="W56" i="5" s="1"/>
  <c r="G56" i="5"/>
  <c r="V56" i="5" s="1"/>
  <c r="F56" i="5"/>
  <c r="U56" i="5" s="1"/>
  <c r="H55" i="5"/>
  <c r="W55" i="5" s="1"/>
  <c r="G55" i="5"/>
  <c r="V55" i="5" s="1"/>
  <c r="F55" i="5"/>
  <c r="U55" i="5" s="1"/>
  <c r="H54" i="5"/>
  <c r="W54" i="5" s="1"/>
  <c r="G54" i="5"/>
  <c r="V54" i="5" s="1"/>
  <c r="F54" i="5"/>
  <c r="U54" i="5" s="1"/>
  <c r="H53" i="5"/>
  <c r="W53" i="5" s="1"/>
  <c r="G53" i="5"/>
  <c r="V53" i="5" s="1"/>
  <c r="F53" i="5"/>
  <c r="U53" i="5" s="1"/>
  <c r="H52" i="5"/>
  <c r="W52" i="5" s="1"/>
  <c r="G52" i="5"/>
  <c r="V52" i="5" s="1"/>
  <c r="F52" i="5"/>
  <c r="U52" i="5" s="1"/>
  <c r="H51" i="5"/>
  <c r="W51" i="5" s="1"/>
  <c r="G51" i="5"/>
  <c r="V51" i="5" s="1"/>
  <c r="F51" i="5"/>
  <c r="U51" i="5" s="1"/>
  <c r="H50" i="5"/>
  <c r="W50" i="5" s="1"/>
  <c r="G50" i="5"/>
  <c r="V50" i="5" s="1"/>
  <c r="F50" i="5"/>
  <c r="U50" i="5" s="1"/>
  <c r="H49" i="5"/>
  <c r="W49" i="5" s="1"/>
  <c r="G49" i="5"/>
  <c r="V49" i="5" s="1"/>
  <c r="F49" i="5"/>
  <c r="U49" i="5" s="1"/>
  <c r="H48" i="5"/>
  <c r="W48" i="5" s="1"/>
  <c r="G48" i="5"/>
  <c r="V48" i="5" s="1"/>
  <c r="F48" i="5"/>
  <c r="U48" i="5" s="1"/>
  <c r="H47" i="5"/>
  <c r="W47" i="5" s="1"/>
  <c r="G47" i="5"/>
  <c r="V47" i="5" s="1"/>
  <c r="F47" i="5"/>
  <c r="U47" i="5" s="1"/>
  <c r="H46" i="5"/>
  <c r="W46" i="5" s="1"/>
  <c r="G46" i="5"/>
  <c r="V46" i="5" s="1"/>
  <c r="F46" i="5"/>
  <c r="U46" i="5" s="1"/>
  <c r="H45" i="5"/>
  <c r="W45" i="5" s="1"/>
  <c r="G45" i="5"/>
  <c r="V45" i="5" s="1"/>
  <c r="F45" i="5"/>
  <c r="U45" i="5" s="1"/>
  <c r="H44" i="5"/>
  <c r="W44" i="5" s="1"/>
  <c r="G44" i="5"/>
  <c r="V44" i="5" s="1"/>
  <c r="F44" i="5"/>
  <c r="U44" i="5" s="1"/>
  <c r="H43" i="5"/>
  <c r="W43" i="5" s="1"/>
  <c r="G43" i="5"/>
  <c r="V43" i="5" s="1"/>
  <c r="F43" i="5"/>
  <c r="U43" i="5" s="1"/>
  <c r="H42" i="5"/>
  <c r="W42" i="5" s="1"/>
  <c r="G42" i="5"/>
  <c r="V42" i="5" s="1"/>
  <c r="F42" i="5"/>
  <c r="U42" i="5" s="1"/>
  <c r="H41" i="5"/>
  <c r="W41" i="5" s="1"/>
  <c r="G41" i="5"/>
  <c r="V41" i="5" s="1"/>
  <c r="F41" i="5"/>
  <c r="U41" i="5" s="1"/>
  <c r="H40" i="5"/>
  <c r="W40" i="5" s="1"/>
  <c r="G40" i="5"/>
  <c r="V40" i="5" s="1"/>
  <c r="F40" i="5"/>
  <c r="U40" i="5" s="1"/>
  <c r="H39" i="5"/>
  <c r="W39" i="5" s="1"/>
  <c r="G39" i="5"/>
  <c r="V39" i="5" s="1"/>
  <c r="F39" i="5"/>
  <c r="U39" i="5" s="1"/>
  <c r="H38" i="5"/>
  <c r="W38" i="5" s="1"/>
  <c r="G38" i="5"/>
  <c r="V38" i="5" s="1"/>
  <c r="F38" i="5"/>
  <c r="U38" i="5" s="1"/>
  <c r="H37" i="5"/>
  <c r="W37" i="5" s="1"/>
  <c r="G37" i="5"/>
  <c r="V37" i="5" s="1"/>
  <c r="F37" i="5"/>
  <c r="U37" i="5" s="1"/>
  <c r="H36" i="5"/>
  <c r="W36" i="5" s="1"/>
  <c r="G36" i="5"/>
  <c r="V36" i="5" s="1"/>
  <c r="F36" i="5"/>
  <c r="U36" i="5" s="1"/>
  <c r="H35" i="5"/>
  <c r="W35" i="5" s="1"/>
  <c r="G35" i="5"/>
  <c r="V35" i="5" s="1"/>
  <c r="F35" i="5"/>
  <c r="U35" i="5" s="1"/>
  <c r="H34" i="5"/>
  <c r="W34" i="5" s="1"/>
  <c r="G34" i="5"/>
  <c r="V34" i="5" s="1"/>
  <c r="F34" i="5"/>
  <c r="U34" i="5" s="1"/>
  <c r="H33" i="5"/>
  <c r="W33" i="5" s="1"/>
  <c r="G33" i="5"/>
  <c r="V33" i="5" s="1"/>
  <c r="F33" i="5"/>
  <c r="U33" i="5" s="1"/>
  <c r="H32" i="5"/>
  <c r="W32" i="5" s="1"/>
  <c r="G32" i="5"/>
  <c r="V32" i="5" s="1"/>
  <c r="F32" i="5"/>
  <c r="U32" i="5" s="1"/>
  <c r="H31" i="5"/>
  <c r="W31" i="5" s="1"/>
  <c r="G31" i="5"/>
  <c r="V31" i="5" s="1"/>
  <c r="F31" i="5"/>
  <c r="U31" i="5" s="1"/>
  <c r="H30" i="5"/>
  <c r="W30" i="5" s="1"/>
  <c r="G30" i="5"/>
  <c r="V30" i="5" s="1"/>
  <c r="F30" i="5"/>
  <c r="U30" i="5" s="1"/>
  <c r="H29" i="5"/>
  <c r="W29" i="5" s="1"/>
  <c r="G29" i="5"/>
  <c r="V29" i="5" s="1"/>
  <c r="F29" i="5"/>
  <c r="U29" i="5" s="1"/>
  <c r="H28" i="5"/>
  <c r="W28" i="5" s="1"/>
  <c r="G28" i="5"/>
  <c r="V28" i="5" s="1"/>
  <c r="F28" i="5"/>
  <c r="U28" i="5" s="1"/>
  <c r="H27" i="5"/>
  <c r="W27" i="5" s="1"/>
  <c r="G27" i="5"/>
  <c r="V27" i="5" s="1"/>
  <c r="F27" i="5"/>
  <c r="U27" i="5" s="1"/>
  <c r="H26" i="5"/>
  <c r="W26" i="5" s="1"/>
  <c r="G26" i="5"/>
  <c r="V26" i="5" s="1"/>
  <c r="F26" i="5"/>
  <c r="U26" i="5" s="1"/>
  <c r="H25" i="5"/>
  <c r="W25" i="5" s="1"/>
  <c r="G25" i="5"/>
  <c r="V25" i="5" s="1"/>
  <c r="F25" i="5"/>
  <c r="U25" i="5" s="1"/>
  <c r="H24" i="5"/>
  <c r="W24" i="5" s="1"/>
  <c r="G24" i="5"/>
  <c r="V24" i="5" s="1"/>
  <c r="F24" i="5"/>
  <c r="U24" i="5" s="1"/>
  <c r="H23" i="5"/>
  <c r="W23" i="5" s="1"/>
  <c r="G23" i="5"/>
  <c r="V23" i="5" s="1"/>
  <c r="F23" i="5"/>
  <c r="U23" i="5" s="1"/>
  <c r="H22" i="5"/>
  <c r="W22" i="5" s="1"/>
  <c r="G22" i="5"/>
  <c r="V22" i="5" s="1"/>
  <c r="F22" i="5"/>
  <c r="U22" i="5" s="1"/>
  <c r="H21" i="5"/>
  <c r="W21" i="5" s="1"/>
  <c r="G21" i="5"/>
  <c r="V21" i="5" s="1"/>
  <c r="F21" i="5"/>
  <c r="U21" i="5" s="1"/>
  <c r="H20" i="5"/>
  <c r="W20" i="5" s="1"/>
  <c r="G20" i="5"/>
  <c r="V20" i="5" s="1"/>
  <c r="F20" i="5"/>
  <c r="U20" i="5" s="1"/>
  <c r="H19" i="5"/>
  <c r="W19" i="5" s="1"/>
  <c r="G19" i="5"/>
  <c r="V19" i="5" s="1"/>
  <c r="F19" i="5"/>
  <c r="U19" i="5" s="1"/>
  <c r="H18" i="5"/>
  <c r="W18" i="5" s="1"/>
  <c r="G18" i="5"/>
  <c r="V18" i="5" s="1"/>
  <c r="F18" i="5"/>
  <c r="U18" i="5" s="1"/>
  <c r="H17" i="5"/>
  <c r="W17" i="5" s="1"/>
  <c r="G17" i="5"/>
  <c r="V17" i="5" s="1"/>
  <c r="F17" i="5"/>
  <c r="U17" i="5" s="1"/>
  <c r="H16" i="5"/>
  <c r="W16" i="5" s="1"/>
  <c r="G16" i="5"/>
  <c r="V16" i="5" s="1"/>
  <c r="F16" i="5"/>
  <c r="U16" i="5" s="1"/>
  <c r="H15" i="5"/>
  <c r="W15" i="5" s="1"/>
  <c r="G15" i="5"/>
  <c r="V15" i="5" s="1"/>
  <c r="F15" i="5"/>
  <c r="U15" i="5" s="1"/>
  <c r="H14" i="5"/>
  <c r="W14" i="5" s="1"/>
  <c r="G14" i="5"/>
  <c r="V14" i="5" s="1"/>
  <c r="F14" i="5"/>
  <c r="U14" i="5" s="1"/>
  <c r="H13" i="5"/>
  <c r="W13" i="5" s="1"/>
  <c r="G13" i="5"/>
  <c r="V13" i="5" s="1"/>
  <c r="F13" i="5"/>
  <c r="U13" i="5" s="1"/>
  <c r="H12" i="5"/>
  <c r="W12" i="5" s="1"/>
  <c r="G12" i="5"/>
  <c r="V12" i="5" s="1"/>
  <c r="F12" i="5"/>
  <c r="U12" i="5" s="1"/>
  <c r="H11" i="5"/>
  <c r="W11" i="5" s="1"/>
  <c r="G11" i="5"/>
  <c r="V11" i="5" s="1"/>
  <c r="F11" i="5"/>
  <c r="U11" i="5" s="1"/>
  <c r="H10" i="5"/>
  <c r="W10" i="5" s="1"/>
  <c r="G10" i="5"/>
  <c r="V10" i="5" s="1"/>
  <c r="H9" i="5"/>
  <c r="W9" i="5" s="1"/>
  <c r="G9" i="5"/>
  <c r="V9" i="5" s="1"/>
  <c r="F9" i="5"/>
  <c r="U9" i="5" s="1"/>
  <c r="AA4" i="5"/>
  <c r="Z57" i="5" s="1"/>
  <c r="K4" i="5"/>
  <c r="Z9" i="5" s="1"/>
  <c r="AA3" i="5"/>
  <c r="Y56" i="5" s="1"/>
  <c r="K3" i="5"/>
  <c r="Y9" i="5" s="1"/>
  <c r="P11" i="3"/>
  <c r="P27" i="3"/>
  <c r="P51" i="3"/>
  <c r="O3" i="3"/>
  <c r="O17" i="3"/>
  <c r="O41" i="3"/>
  <c r="O42" i="3"/>
  <c r="N5" i="3"/>
  <c r="N13" i="3"/>
  <c r="N17" i="3"/>
  <c r="N29" i="3"/>
  <c r="N31" i="3"/>
  <c r="Q16" i="3"/>
  <c r="Q19" i="3"/>
  <c r="Q31" i="3"/>
  <c r="Q45" i="3"/>
  <c r="M3" i="3"/>
  <c r="P3" i="3" s="1"/>
  <c r="M4" i="3"/>
  <c r="P4" i="3" s="1"/>
  <c r="M5" i="3"/>
  <c r="P5" i="3" s="1"/>
  <c r="M6" i="3"/>
  <c r="Q6" i="3" s="1"/>
  <c r="M7" i="3"/>
  <c r="M8" i="3"/>
  <c r="M9" i="3"/>
  <c r="M10" i="3"/>
  <c r="P10" i="3" s="1"/>
  <c r="M11" i="3"/>
  <c r="M12" i="3"/>
  <c r="P12" i="3" s="1"/>
  <c r="M13" i="3"/>
  <c r="P13" i="3" s="1"/>
  <c r="M14" i="3"/>
  <c r="P14" i="3" s="1"/>
  <c r="M15" i="3"/>
  <c r="M16" i="3"/>
  <c r="M17" i="3"/>
  <c r="M18" i="3"/>
  <c r="P18" i="3" s="1"/>
  <c r="M19" i="3"/>
  <c r="P19" i="3" s="1"/>
  <c r="M20" i="3"/>
  <c r="P20" i="3" s="1"/>
  <c r="M21" i="3"/>
  <c r="P21" i="3" s="1"/>
  <c r="M22" i="3"/>
  <c r="Q22" i="3" s="1"/>
  <c r="M23" i="3"/>
  <c r="M24" i="3"/>
  <c r="M25" i="3"/>
  <c r="M26" i="3"/>
  <c r="P26" i="3" s="1"/>
  <c r="M27" i="3"/>
  <c r="M28" i="3"/>
  <c r="P28" i="3" s="1"/>
  <c r="M29" i="3"/>
  <c r="P29" i="3" s="1"/>
  <c r="M30" i="3"/>
  <c r="P30" i="3" s="1"/>
  <c r="M31" i="3"/>
  <c r="M32" i="3"/>
  <c r="M33" i="3"/>
  <c r="P33" i="3" s="1"/>
  <c r="M34" i="3"/>
  <c r="P34" i="3" s="1"/>
  <c r="M35" i="3"/>
  <c r="P35" i="3" s="1"/>
  <c r="M36" i="3"/>
  <c r="P36" i="3" s="1"/>
  <c r="M37" i="3"/>
  <c r="P37" i="3" s="1"/>
  <c r="M38" i="3"/>
  <c r="P38" i="3" s="1"/>
  <c r="M39" i="3"/>
  <c r="M40" i="3"/>
  <c r="M41" i="3"/>
  <c r="M42" i="3"/>
  <c r="P42" i="3" s="1"/>
  <c r="M43" i="3"/>
  <c r="P43" i="3" s="1"/>
  <c r="M44" i="3"/>
  <c r="P44" i="3" s="1"/>
  <c r="M45" i="3"/>
  <c r="P45" i="3" s="1"/>
  <c r="M46" i="3"/>
  <c r="Q46" i="3" s="1"/>
  <c r="M47" i="3"/>
  <c r="M48" i="3"/>
  <c r="M49" i="3"/>
  <c r="M50" i="3"/>
  <c r="P50" i="3" s="1"/>
  <c r="M51" i="3"/>
  <c r="M2" i="3"/>
  <c r="P2" i="3" s="1"/>
  <c r="L3" i="3"/>
  <c r="Q3" i="3" s="1"/>
  <c r="L4" i="3"/>
  <c r="Q4" i="3" s="1"/>
  <c r="L5" i="3"/>
  <c r="O5" i="3" s="1"/>
  <c r="L6" i="3"/>
  <c r="L7" i="3"/>
  <c r="O7" i="3" s="1"/>
  <c r="L8" i="3"/>
  <c r="L9" i="3"/>
  <c r="O9" i="3" s="1"/>
  <c r="L10" i="3"/>
  <c r="O10" i="3" s="1"/>
  <c r="L11" i="3"/>
  <c r="Q11" i="3" s="1"/>
  <c r="L12" i="3"/>
  <c r="Q12" i="3" s="1"/>
  <c r="L13" i="3"/>
  <c r="O13" i="3" s="1"/>
  <c r="L14" i="3"/>
  <c r="L15" i="3"/>
  <c r="L16" i="3"/>
  <c r="L17" i="3"/>
  <c r="L18" i="3"/>
  <c r="O18" i="3" s="1"/>
  <c r="L19" i="3"/>
  <c r="O19" i="3" s="1"/>
  <c r="L20" i="3"/>
  <c r="Q20" i="3" s="1"/>
  <c r="L21" i="3"/>
  <c r="O21" i="3" s="1"/>
  <c r="L22" i="3"/>
  <c r="L23" i="3"/>
  <c r="O23" i="3" s="1"/>
  <c r="L24" i="3"/>
  <c r="L25" i="3"/>
  <c r="O25" i="3" s="1"/>
  <c r="L26" i="3"/>
  <c r="O26" i="3" s="1"/>
  <c r="L27" i="3"/>
  <c r="Q27" i="3" s="1"/>
  <c r="L28" i="3"/>
  <c r="Q28" i="3" s="1"/>
  <c r="L29" i="3"/>
  <c r="O29" i="3" s="1"/>
  <c r="L30" i="3"/>
  <c r="L31" i="3"/>
  <c r="O31" i="3" s="1"/>
  <c r="L32" i="3"/>
  <c r="L33" i="3"/>
  <c r="O33" i="3" s="1"/>
  <c r="L34" i="3"/>
  <c r="O34" i="3" s="1"/>
  <c r="L35" i="3"/>
  <c r="Q35" i="3" s="1"/>
  <c r="L36" i="3"/>
  <c r="Q36" i="3" s="1"/>
  <c r="L37" i="3"/>
  <c r="O37" i="3" s="1"/>
  <c r="L38" i="3"/>
  <c r="L39" i="3"/>
  <c r="L40" i="3"/>
  <c r="L41" i="3"/>
  <c r="L42" i="3"/>
  <c r="L43" i="3"/>
  <c r="O43" i="3" s="1"/>
  <c r="L44" i="3"/>
  <c r="Q44" i="3" s="1"/>
  <c r="L45" i="3"/>
  <c r="O45" i="3" s="1"/>
  <c r="L46" i="3"/>
  <c r="L47" i="3"/>
  <c r="O47" i="3" s="1"/>
  <c r="L48" i="3"/>
  <c r="L49" i="3"/>
  <c r="O49" i="3" s="1"/>
  <c r="L50" i="3"/>
  <c r="O50" i="3" s="1"/>
  <c r="L51" i="3"/>
  <c r="Q51" i="3" s="1"/>
  <c r="L2" i="3"/>
  <c r="Q2" i="3" s="1"/>
  <c r="K3" i="3"/>
  <c r="K4" i="3"/>
  <c r="N4" i="3" s="1"/>
  <c r="K5" i="3"/>
  <c r="K6" i="3"/>
  <c r="K7" i="3"/>
  <c r="N7" i="3" s="1"/>
  <c r="K8" i="3"/>
  <c r="N8" i="3" s="1"/>
  <c r="K9" i="3"/>
  <c r="Q9" i="3" s="1"/>
  <c r="K10" i="3"/>
  <c r="Q10" i="3" s="1"/>
  <c r="K11" i="3"/>
  <c r="K12" i="3"/>
  <c r="N12" i="3" s="1"/>
  <c r="K13" i="3"/>
  <c r="Q13" i="3" s="1"/>
  <c r="K14" i="3"/>
  <c r="K15" i="3"/>
  <c r="K16" i="3"/>
  <c r="N16" i="3" s="1"/>
  <c r="K17" i="3"/>
  <c r="Q17" i="3" s="1"/>
  <c r="K18" i="3"/>
  <c r="Q18" i="3" s="1"/>
  <c r="K19" i="3"/>
  <c r="K20" i="3"/>
  <c r="N20" i="3" s="1"/>
  <c r="K21" i="3"/>
  <c r="Q21" i="3" s="1"/>
  <c r="K22" i="3"/>
  <c r="K23" i="3"/>
  <c r="N23" i="3" s="1"/>
  <c r="K24" i="3"/>
  <c r="N24" i="3" s="1"/>
  <c r="K25" i="3"/>
  <c r="Q25" i="3" s="1"/>
  <c r="K26" i="3"/>
  <c r="Q26" i="3" s="1"/>
  <c r="K27" i="3"/>
  <c r="K28" i="3"/>
  <c r="N28" i="3" s="1"/>
  <c r="K29" i="3"/>
  <c r="K30" i="3"/>
  <c r="K31" i="3"/>
  <c r="K32" i="3"/>
  <c r="N32" i="3" s="1"/>
  <c r="K33" i="3"/>
  <c r="Q33" i="3" s="1"/>
  <c r="K34" i="3"/>
  <c r="Q34" i="3" s="1"/>
  <c r="K35" i="3"/>
  <c r="K36" i="3"/>
  <c r="N36" i="3" s="1"/>
  <c r="K37" i="3"/>
  <c r="Q37" i="3" s="1"/>
  <c r="K38" i="3"/>
  <c r="K39" i="3"/>
  <c r="Q39" i="3" s="1"/>
  <c r="K40" i="3"/>
  <c r="N40" i="3" s="1"/>
  <c r="K41" i="3"/>
  <c r="Q41" i="3" s="1"/>
  <c r="K42" i="3"/>
  <c r="Q42" i="3" s="1"/>
  <c r="K43" i="3"/>
  <c r="K44" i="3"/>
  <c r="N44" i="3" s="1"/>
  <c r="K45" i="3"/>
  <c r="N45" i="3" s="1"/>
  <c r="K46" i="3"/>
  <c r="K47" i="3"/>
  <c r="N47" i="3" s="1"/>
  <c r="K48" i="3"/>
  <c r="N48" i="3" s="1"/>
  <c r="K49" i="3"/>
  <c r="Q49" i="3" s="1"/>
  <c r="K50" i="3"/>
  <c r="Q50" i="3" s="1"/>
  <c r="K51" i="3"/>
  <c r="K2" i="3"/>
  <c r="D51" i="3"/>
  <c r="D50" i="3"/>
  <c r="D49" i="3"/>
  <c r="P49" i="3" s="1"/>
  <c r="D48" i="3"/>
  <c r="D47" i="3"/>
  <c r="D46" i="3"/>
  <c r="D45" i="3"/>
  <c r="D44" i="3"/>
  <c r="D43" i="3"/>
  <c r="D42" i="3"/>
  <c r="D41" i="3"/>
  <c r="D40" i="3"/>
  <c r="D39" i="3"/>
  <c r="O39" i="3" s="1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N15" i="3" s="1"/>
  <c r="D14" i="3"/>
  <c r="D13" i="3"/>
  <c r="D12" i="3"/>
  <c r="D11" i="3"/>
  <c r="D10" i="3"/>
  <c r="D9" i="3"/>
  <c r="D8" i="3"/>
  <c r="D7" i="3"/>
  <c r="D5" i="3"/>
  <c r="D4" i="3"/>
  <c r="D3" i="3"/>
  <c r="D2" i="3"/>
  <c r="E652" i="2"/>
  <c r="F652" i="2" s="1"/>
  <c r="H652" i="2" s="1"/>
  <c r="E639" i="2"/>
  <c r="F639" i="2" s="1"/>
  <c r="E626" i="2"/>
  <c r="F626" i="2" s="1"/>
  <c r="E613" i="2"/>
  <c r="F613" i="2" s="1"/>
  <c r="E600" i="2"/>
  <c r="F600" i="2" s="1"/>
  <c r="E587" i="2"/>
  <c r="F587" i="2" s="1"/>
  <c r="E574" i="2"/>
  <c r="F574" i="2" s="1"/>
  <c r="H574" i="2" s="1"/>
  <c r="E561" i="2"/>
  <c r="F561" i="2" s="1"/>
  <c r="E548" i="2"/>
  <c r="F548" i="2" s="1"/>
  <c r="E535" i="2"/>
  <c r="F535" i="2" s="1"/>
  <c r="E522" i="2"/>
  <c r="F522" i="2" s="1"/>
  <c r="E509" i="2"/>
  <c r="F509" i="2" s="1"/>
  <c r="E496" i="2"/>
  <c r="F496" i="2" s="1"/>
  <c r="E483" i="2"/>
  <c r="F483" i="2" s="1"/>
  <c r="E470" i="2"/>
  <c r="F470" i="2" s="1"/>
  <c r="H470" i="2" s="1"/>
  <c r="E457" i="2"/>
  <c r="F457" i="2" s="1"/>
  <c r="E444" i="2"/>
  <c r="F444" i="2" s="1"/>
  <c r="H444" i="2" s="1"/>
  <c r="E431" i="2"/>
  <c r="F431" i="2" s="1"/>
  <c r="E418" i="2"/>
  <c r="F418" i="2" s="1"/>
  <c r="E405" i="2"/>
  <c r="F405" i="2" s="1"/>
  <c r="E392" i="2"/>
  <c r="F392" i="2" s="1"/>
  <c r="E379" i="2"/>
  <c r="F379" i="2" s="1"/>
  <c r="E366" i="2"/>
  <c r="F366" i="2" s="1"/>
  <c r="E353" i="2"/>
  <c r="F353" i="2" s="1"/>
  <c r="E340" i="2"/>
  <c r="F340" i="2" s="1"/>
  <c r="E327" i="2"/>
  <c r="F327" i="2" s="1"/>
  <c r="E314" i="2"/>
  <c r="F314" i="2" s="1"/>
  <c r="E301" i="2"/>
  <c r="F301" i="2" s="1"/>
  <c r="E288" i="2"/>
  <c r="F288" i="2" s="1"/>
  <c r="E275" i="2"/>
  <c r="E262" i="2"/>
  <c r="F262" i="2" s="1"/>
  <c r="E249" i="2"/>
  <c r="F249" i="2" s="1"/>
  <c r="E236" i="2"/>
  <c r="F236" i="2" s="1"/>
  <c r="E223" i="2"/>
  <c r="F223" i="2" s="1"/>
  <c r="E210" i="2"/>
  <c r="F210" i="2" s="1"/>
  <c r="E197" i="2"/>
  <c r="F197" i="2" s="1"/>
  <c r="E184" i="2"/>
  <c r="F184" i="2" s="1"/>
  <c r="E171" i="2"/>
  <c r="F171" i="2" s="1"/>
  <c r="E158" i="2"/>
  <c r="F158" i="2" s="1"/>
  <c r="E145" i="2"/>
  <c r="E132" i="2"/>
  <c r="F132" i="2" s="1"/>
  <c r="E119" i="2"/>
  <c r="F119" i="2" s="1"/>
  <c r="E106" i="2"/>
  <c r="F106" i="2" s="1"/>
  <c r="E93" i="2"/>
  <c r="F93" i="2" s="1"/>
  <c r="E80" i="2"/>
  <c r="F80" i="2" s="1"/>
  <c r="E67" i="2"/>
  <c r="F67" i="2" s="1"/>
  <c r="E54" i="2"/>
  <c r="F54" i="2" s="1"/>
  <c r="E41" i="2"/>
  <c r="F41" i="2" s="1"/>
  <c r="E28" i="2"/>
  <c r="F28" i="2" s="1"/>
  <c r="E15" i="2"/>
  <c r="F15" i="2" s="1"/>
  <c r="E651" i="2"/>
  <c r="F651" i="2" s="1"/>
  <c r="E638" i="2"/>
  <c r="F638" i="2" s="1"/>
  <c r="E625" i="2"/>
  <c r="F625" i="2" s="1"/>
  <c r="E612" i="2"/>
  <c r="F612" i="2" s="1"/>
  <c r="E599" i="2"/>
  <c r="F599" i="2" s="1"/>
  <c r="H599" i="2" s="1"/>
  <c r="E586" i="2"/>
  <c r="F586" i="2" s="1"/>
  <c r="E573" i="2"/>
  <c r="F573" i="2" s="1"/>
  <c r="H573" i="2" s="1"/>
  <c r="E560" i="2"/>
  <c r="F560" i="2" s="1"/>
  <c r="E547" i="2"/>
  <c r="F547" i="2" s="1"/>
  <c r="E534" i="2"/>
  <c r="F534" i="2" s="1"/>
  <c r="E521" i="2"/>
  <c r="F521" i="2" s="1"/>
  <c r="E508" i="2"/>
  <c r="F508" i="2" s="1"/>
  <c r="H508" i="2" s="1"/>
  <c r="E495" i="2"/>
  <c r="F495" i="2" s="1"/>
  <c r="E482" i="2"/>
  <c r="F482" i="2" s="1"/>
  <c r="E469" i="2"/>
  <c r="F469" i="2" s="1"/>
  <c r="E456" i="2"/>
  <c r="F456" i="2" s="1"/>
  <c r="E443" i="2"/>
  <c r="F443" i="2" s="1"/>
  <c r="E430" i="2"/>
  <c r="F430" i="2" s="1"/>
  <c r="E417" i="2"/>
  <c r="F417" i="2" s="1"/>
  <c r="E404" i="2"/>
  <c r="F404" i="2" s="1"/>
  <c r="E391" i="2"/>
  <c r="F391" i="2" s="1"/>
  <c r="H391" i="2" s="1"/>
  <c r="E378" i="2"/>
  <c r="F378" i="2" s="1"/>
  <c r="E365" i="2"/>
  <c r="F365" i="2" s="1"/>
  <c r="E352" i="2"/>
  <c r="F352" i="2" s="1"/>
  <c r="E339" i="2"/>
  <c r="F339" i="2" s="1"/>
  <c r="E326" i="2"/>
  <c r="F326" i="2" s="1"/>
  <c r="E313" i="2"/>
  <c r="F313" i="2" s="1"/>
  <c r="E300" i="2"/>
  <c r="F300" i="2" s="1"/>
  <c r="H300" i="2" s="1"/>
  <c r="E287" i="2"/>
  <c r="F287" i="2" s="1"/>
  <c r="E274" i="2"/>
  <c r="F274" i="2" s="1"/>
  <c r="E261" i="2"/>
  <c r="F261" i="2" s="1"/>
  <c r="E248" i="2"/>
  <c r="F248" i="2" s="1"/>
  <c r="E235" i="2"/>
  <c r="F235" i="2" s="1"/>
  <c r="E222" i="2"/>
  <c r="F222" i="2" s="1"/>
  <c r="E209" i="2"/>
  <c r="F209" i="2" s="1"/>
  <c r="E196" i="2"/>
  <c r="F196" i="2" s="1"/>
  <c r="E183" i="2"/>
  <c r="F183" i="2" s="1"/>
  <c r="E170" i="2"/>
  <c r="F170" i="2" s="1"/>
  <c r="E157" i="2"/>
  <c r="F157" i="2" s="1"/>
  <c r="E144" i="2"/>
  <c r="F144" i="2" s="1"/>
  <c r="E131" i="2"/>
  <c r="F131" i="2" s="1"/>
  <c r="E118" i="2"/>
  <c r="F118" i="2" s="1"/>
  <c r="E105" i="2"/>
  <c r="F105" i="2" s="1"/>
  <c r="E92" i="2"/>
  <c r="F92" i="2" s="1"/>
  <c r="E79" i="2"/>
  <c r="F79" i="2" s="1"/>
  <c r="E66" i="2"/>
  <c r="F66" i="2" s="1"/>
  <c r="E53" i="2"/>
  <c r="F53" i="2" s="1"/>
  <c r="E40" i="2"/>
  <c r="F40" i="2" s="1"/>
  <c r="E27" i="2"/>
  <c r="F27" i="2" s="1"/>
  <c r="E14" i="2"/>
  <c r="F14" i="2" s="1"/>
  <c r="E650" i="2"/>
  <c r="F650" i="2" s="1"/>
  <c r="E637" i="2"/>
  <c r="F637" i="2" s="1"/>
  <c r="H637" i="2" s="1"/>
  <c r="E624" i="2"/>
  <c r="F624" i="2" s="1"/>
  <c r="E611" i="2"/>
  <c r="F611" i="2" s="1"/>
  <c r="E598" i="2"/>
  <c r="F598" i="2" s="1"/>
  <c r="E585" i="2"/>
  <c r="F585" i="2" s="1"/>
  <c r="E572" i="2"/>
  <c r="F572" i="2" s="1"/>
  <c r="E559" i="2"/>
  <c r="F559" i="2" s="1"/>
  <c r="E546" i="2"/>
  <c r="F546" i="2" s="1"/>
  <c r="E533" i="2"/>
  <c r="E520" i="2"/>
  <c r="F520" i="2" s="1"/>
  <c r="E507" i="2"/>
  <c r="F507" i="2" s="1"/>
  <c r="E494" i="2"/>
  <c r="F494" i="2" s="1"/>
  <c r="H494" i="2" s="1"/>
  <c r="E481" i="2"/>
  <c r="F481" i="2" s="1"/>
  <c r="E468" i="2"/>
  <c r="F468" i="2" s="1"/>
  <c r="E455" i="2"/>
  <c r="F455" i="2" s="1"/>
  <c r="E442" i="2"/>
  <c r="F442" i="2" s="1"/>
  <c r="E429" i="2"/>
  <c r="F429" i="2" s="1"/>
  <c r="H429" i="2" s="1"/>
  <c r="E416" i="2"/>
  <c r="F416" i="2" s="1"/>
  <c r="E403" i="2"/>
  <c r="E390" i="2"/>
  <c r="F390" i="2" s="1"/>
  <c r="E377" i="2"/>
  <c r="F377" i="2" s="1"/>
  <c r="E364" i="2"/>
  <c r="F364" i="2" s="1"/>
  <c r="E351" i="2"/>
  <c r="F351" i="2" s="1"/>
  <c r="E338" i="2"/>
  <c r="F338" i="2" s="1"/>
  <c r="E325" i="2"/>
  <c r="F325" i="2" s="1"/>
  <c r="E312" i="2"/>
  <c r="F312" i="2" s="1"/>
  <c r="E299" i="2"/>
  <c r="F299" i="2" s="1"/>
  <c r="E286" i="2"/>
  <c r="F286" i="2" s="1"/>
  <c r="E273" i="2"/>
  <c r="F273" i="2" s="1"/>
  <c r="E260" i="2"/>
  <c r="F260" i="2" s="1"/>
  <c r="E247" i="2"/>
  <c r="F247" i="2" s="1"/>
  <c r="E234" i="2"/>
  <c r="F234" i="2" s="1"/>
  <c r="E221" i="2"/>
  <c r="F221" i="2" s="1"/>
  <c r="E208" i="2"/>
  <c r="F208" i="2" s="1"/>
  <c r="E195" i="2"/>
  <c r="F195" i="2" s="1"/>
  <c r="E182" i="2"/>
  <c r="F182" i="2" s="1"/>
  <c r="E169" i="2"/>
  <c r="F169" i="2" s="1"/>
  <c r="E156" i="2"/>
  <c r="F156" i="2" s="1"/>
  <c r="E143" i="2"/>
  <c r="E130" i="2"/>
  <c r="F130" i="2" s="1"/>
  <c r="E117" i="2"/>
  <c r="F117" i="2" s="1"/>
  <c r="E104" i="2"/>
  <c r="F104" i="2" s="1"/>
  <c r="E91" i="2"/>
  <c r="F91" i="2" s="1"/>
  <c r="E78" i="2"/>
  <c r="F78" i="2" s="1"/>
  <c r="E65" i="2"/>
  <c r="F65" i="2" s="1"/>
  <c r="E52" i="2"/>
  <c r="F52" i="2" s="1"/>
  <c r="E39" i="2"/>
  <c r="F39" i="2" s="1"/>
  <c r="E26" i="2"/>
  <c r="F26" i="2" s="1"/>
  <c r="E13" i="2"/>
  <c r="F13" i="2" s="1"/>
  <c r="E649" i="2"/>
  <c r="F649" i="2" s="1"/>
  <c r="E636" i="2"/>
  <c r="F636" i="2" s="1"/>
  <c r="H636" i="2" s="1"/>
  <c r="E623" i="2"/>
  <c r="F623" i="2" s="1"/>
  <c r="E610" i="2"/>
  <c r="F610" i="2" s="1"/>
  <c r="E597" i="2"/>
  <c r="F597" i="2" s="1"/>
  <c r="E584" i="2"/>
  <c r="F584" i="2" s="1"/>
  <c r="E571" i="2"/>
  <c r="F571" i="2" s="1"/>
  <c r="E558" i="2"/>
  <c r="F558" i="2" s="1"/>
  <c r="H558" i="2" s="1"/>
  <c r="E545" i="2"/>
  <c r="F545" i="2" s="1"/>
  <c r="E532" i="2"/>
  <c r="F532" i="2" s="1"/>
  <c r="E519" i="2"/>
  <c r="F519" i="2" s="1"/>
  <c r="E506" i="2"/>
  <c r="F506" i="2" s="1"/>
  <c r="E493" i="2"/>
  <c r="F493" i="2" s="1"/>
  <c r="E480" i="2"/>
  <c r="F480" i="2" s="1"/>
  <c r="E467" i="2"/>
  <c r="F467" i="2" s="1"/>
  <c r="E454" i="2"/>
  <c r="F454" i="2" s="1"/>
  <c r="H454" i="2" s="1"/>
  <c r="E441" i="2"/>
  <c r="F441" i="2" s="1"/>
  <c r="E428" i="2"/>
  <c r="F428" i="2" s="1"/>
  <c r="H428" i="2" s="1"/>
  <c r="E415" i="2"/>
  <c r="F415" i="2" s="1"/>
  <c r="E402" i="2"/>
  <c r="F402" i="2" s="1"/>
  <c r="E389" i="2"/>
  <c r="F389" i="2" s="1"/>
  <c r="E376" i="2"/>
  <c r="F376" i="2" s="1"/>
  <c r="E363" i="2"/>
  <c r="F363" i="2" s="1"/>
  <c r="E350" i="2"/>
  <c r="F350" i="2" s="1"/>
  <c r="E337" i="2"/>
  <c r="F337" i="2" s="1"/>
  <c r="E324" i="2"/>
  <c r="F324" i="2" s="1"/>
  <c r="H324" i="2" s="1"/>
  <c r="E311" i="2"/>
  <c r="F311" i="2" s="1"/>
  <c r="E298" i="2"/>
  <c r="F298" i="2" s="1"/>
  <c r="E285" i="2"/>
  <c r="F285" i="2" s="1"/>
  <c r="E272" i="2"/>
  <c r="F272" i="2" s="1"/>
  <c r="E259" i="2"/>
  <c r="F259" i="2" s="1"/>
  <c r="E246" i="2"/>
  <c r="F246" i="2" s="1"/>
  <c r="E233" i="2"/>
  <c r="F233" i="2" s="1"/>
  <c r="E220" i="2"/>
  <c r="F220" i="2" s="1"/>
  <c r="E207" i="2"/>
  <c r="F207" i="2" s="1"/>
  <c r="E194" i="2"/>
  <c r="F194" i="2" s="1"/>
  <c r="E181" i="2"/>
  <c r="F181" i="2" s="1"/>
  <c r="E168" i="2"/>
  <c r="F168" i="2" s="1"/>
  <c r="E155" i="2"/>
  <c r="F155" i="2" s="1"/>
  <c r="E142" i="2"/>
  <c r="F142" i="2" s="1"/>
  <c r="E129" i="2"/>
  <c r="F129" i="2" s="1"/>
  <c r="E116" i="2"/>
  <c r="F116" i="2" s="1"/>
  <c r="E103" i="2"/>
  <c r="F103" i="2" s="1"/>
  <c r="E90" i="2"/>
  <c r="F90" i="2" s="1"/>
  <c r="E77" i="2"/>
  <c r="F77" i="2" s="1"/>
  <c r="E64" i="2"/>
  <c r="F64" i="2" s="1"/>
  <c r="E51" i="2"/>
  <c r="F51" i="2" s="1"/>
  <c r="E38" i="2"/>
  <c r="F38" i="2" s="1"/>
  <c r="E25" i="2"/>
  <c r="F25" i="2" s="1"/>
  <c r="E12" i="2"/>
  <c r="E648" i="2"/>
  <c r="F648" i="2" s="1"/>
  <c r="E635" i="2"/>
  <c r="F635" i="2" s="1"/>
  <c r="E622" i="2"/>
  <c r="F622" i="2" s="1"/>
  <c r="H622" i="2" s="1"/>
  <c r="E609" i="2"/>
  <c r="F609" i="2" s="1"/>
  <c r="E596" i="2"/>
  <c r="F596" i="2" s="1"/>
  <c r="H596" i="2" s="1"/>
  <c r="E583" i="2"/>
  <c r="F583" i="2" s="1"/>
  <c r="H583" i="2" s="1"/>
  <c r="E570" i="2"/>
  <c r="F570" i="2" s="1"/>
  <c r="E557" i="2"/>
  <c r="F557" i="2" s="1"/>
  <c r="H557" i="2" s="1"/>
  <c r="E544" i="2"/>
  <c r="E531" i="2"/>
  <c r="F531" i="2" s="1"/>
  <c r="E518" i="2"/>
  <c r="F518" i="2" s="1"/>
  <c r="E505" i="2"/>
  <c r="F505" i="2" s="1"/>
  <c r="E492" i="2"/>
  <c r="F492" i="2" s="1"/>
  <c r="H492" i="2" s="1"/>
  <c r="E479" i="2"/>
  <c r="F479" i="2" s="1"/>
  <c r="E466" i="2"/>
  <c r="F466" i="2" s="1"/>
  <c r="E453" i="2"/>
  <c r="F453" i="2" s="1"/>
  <c r="E440" i="2"/>
  <c r="F440" i="2" s="1"/>
  <c r="E427" i="2"/>
  <c r="F427" i="2" s="1"/>
  <c r="E414" i="2"/>
  <c r="F414" i="2" s="1"/>
  <c r="H414" i="2" s="1"/>
  <c r="E401" i="2"/>
  <c r="F401" i="2" s="1"/>
  <c r="E388" i="2"/>
  <c r="F388" i="2" s="1"/>
  <c r="H388" i="2" s="1"/>
  <c r="E375" i="2"/>
  <c r="F375" i="2" s="1"/>
  <c r="E362" i="2"/>
  <c r="F362" i="2" s="1"/>
  <c r="E349" i="2"/>
  <c r="F349" i="2" s="1"/>
  <c r="E336" i="2"/>
  <c r="F336" i="2" s="1"/>
  <c r="E323" i="2"/>
  <c r="F323" i="2" s="1"/>
  <c r="E310" i="2"/>
  <c r="F310" i="2" s="1"/>
  <c r="E297" i="2"/>
  <c r="F297" i="2" s="1"/>
  <c r="E284" i="2"/>
  <c r="F284" i="2" s="1"/>
  <c r="H284" i="2" s="1"/>
  <c r="E271" i="2"/>
  <c r="F271" i="2" s="1"/>
  <c r="E258" i="2"/>
  <c r="F258" i="2" s="1"/>
  <c r="E245" i="2"/>
  <c r="F245" i="2" s="1"/>
  <c r="E232" i="2"/>
  <c r="F232" i="2" s="1"/>
  <c r="E219" i="2"/>
  <c r="F219" i="2" s="1"/>
  <c r="E206" i="2"/>
  <c r="F206" i="2" s="1"/>
  <c r="E193" i="2"/>
  <c r="F193" i="2" s="1"/>
  <c r="E180" i="2"/>
  <c r="F180" i="2" s="1"/>
  <c r="E167" i="2"/>
  <c r="F167" i="2" s="1"/>
  <c r="E154" i="2"/>
  <c r="F154" i="2" s="1"/>
  <c r="E141" i="2"/>
  <c r="F141" i="2" s="1"/>
  <c r="E128" i="2"/>
  <c r="F128" i="2" s="1"/>
  <c r="E115" i="2"/>
  <c r="F115" i="2" s="1"/>
  <c r="E102" i="2"/>
  <c r="F102" i="2" s="1"/>
  <c r="E89" i="2"/>
  <c r="F89" i="2" s="1"/>
  <c r="E76" i="2"/>
  <c r="F76" i="2" s="1"/>
  <c r="E63" i="2"/>
  <c r="F63" i="2" s="1"/>
  <c r="E50" i="2"/>
  <c r="F50" i="2" s="1"/>
  <c r="E37" i="2"/>
  <c r="F37" i="2" s="1"/>
  <c r="E24" i="2"/>
  <c r="F24" i="2" s="1"/>
  <c r="E11" i="2"/>
  <c r="F11" i="2" s="1"/>
  <c r="E647" i="2"/>
  <c r="F647" i="2" s="1"/>
  <c r="E634" i="2"/>
  <c r="F634" i="2" s="1"/>
  <c r="E621" i="2"/>
  <c r="F621" i="2" s="1"/>
  <c r="H621" i="2" s="1"/>
  <c r="E608" i="2"/>
  <c r="F608" i="2" s="1"/>
  <c r="E595" i="2"/>
  <c r="F595" i="2" s="1"/>
  <c r="E582" i="2"/>
  <c r="F582" i="2" s="1"/>
  <c r="E569" i="2"/>
  <c r="F569" i="2" s="1"/>
  <c r="E556" i="2"/>
  <c r="F556" i="2" s="1"/>
  <c r="E543" i="2"/>
  <c r="F543" i="2" s="1"/>
  <c r="E530" i="2"/>
  <c r="F530" i="2" s="1"/>
  <c r="E517" i="2"/>
  <c r="F517" i="2" s="1"/>
  <c r="H517" i="2" s="1"/>
  <c r="E504" i="2"/>
  <c r="F504" i="2" s="1"/>
  <c r="E491" i="2"/>
  <c r="F491" i="2" s="1"/>
  <c r="E478" i="2"/>
  <c r="F478" i="2" s="1"/>
  <c r="H478" i="2" s="1"/>
  <c r="E465" i="2"/>
  <c r="F465" i="2" s="1"/>
  <c r="E452" i="2"/>
  <c r="F452" i="2" s="1"/>
  <c r="E439" i="2"/>
  <c r="F439" i="2" s="1"/>
  <c r="E426" i="2"/>
  <c r="F426" i="2" s="1"/>
  <c r="E413" i="2"/>
  <c r="F413" i="2" s="1"/>
  <c r="H413" i="2" s="1"/>
  <c r="E400" i="2"/>
  <c r="E387" i="2"/>
  <c r="F387" i="2" s="1"/>
  <c r="E374" i="2"/>
  <c r="F374" i="2" s="1"/>
  <c r="E361" i="2"/>
  <c r="F361" i="2" s="1"/>
  <c r="E348" i="2"/>
  <c r="F348" i="2" s="1"/>
  <c r="E335" i="2"/>
  <c r="F335" i="2" s="1"/>
  <c r="E322" i="2"/>
  <c r="F322" i="2" s="1"/>
  <c r="E309" i="2"/>
  <c r="F309" i="2" s="1"/>
  <c r="E296" i="2"/>
  <c r="F296" i="2" s="1"/>
  <c r="E283" i="2"/>
  <c r="F283" i="2" s="1"/>
  <c r="E270" i="2"/>
  <c r="E257" i="2"/>
  <c r="F257" i="2" s="1"/>
  <c r="E244" i="2"/>
  <c r="F244" i="2" s="1"/>
  <c r="E231" i="2"/>
  <c r="F231" i="2" s="1"/>
  <c r="E218" i="2"/>
  <c r="F218" i="2" s="1"/>
  <c r="E205" i="2"/>
  <c r="F205" i="2" s="1"/>
  <c r="E192" i="2"/>
  <c r="F192" i="2" s="1"/>
  <c r="E179" i="2"/>
  <c r="F179" i="2" s="1"/>
  <c r="E166" i="2"/>
  <c r="F166" i="2" s="1"/>
  <c r="E153" i="2"/>
  <c r="E140" i="2"/>
  <c r="F140" i="2" s="1"/>
  <c r="E127" i="2"/>
  <c r="F127" i="2" s="1"/>
  <c r="E114" i="2"/>
  <c r="F114" i="2" s="1"/>
  <c r="E101" i="2"/>
  <c r="F101" i="2" s="1"/>
  <c r="E88" i="2"/>
  <c r="F88" i="2" s="1"/>
  <c r="E75" i="2"/>
  <c r="F75" i="2" s="1"/>
  <c r="E62" i="2"/>
  <c r="F62" i="2" s="1"/>
  <c r="E49" i="2"/>
  <c r="F49" i="2" s="1"/>
  <c r="E36" i="2"/>
  <c r="F36" i="2" s="1"/>
  <c r="E23" i="2"/>
  <c r="F23" i="2" s="1"/>
  <c r="E10" i="2"/>
  <c r="E646" i="2"/>
  <c r="F646" i="2" s="1"/>
  <c r="H646" i="2" s="1"/>
  <c r="E633" i="2"/>
  <c r="F633" i="2" s="1"/>
  <c r="E620" i="2"/>
  <c r="F620" i="2" s="1"/>
  <c r="H620" i="2" s="1"/>
  <c r="E607" i="2"/>
  <c r="F607" i="2" s="1"/>
  <c r="E594" i="2"/>
  <c r="F594" i="2" s="1"/>
  <c r="E581" i="2"/>
  <c r="F581" i="2" s="1"/>
  <c r="E568" i="2"/>
  <c r="F568" i="2" s="1"/>
  <c r="E555" i="2"/>
  <c r="F555" i="2" s="1"/>
  <c r="E542" i="2"/>
  <c r="F542" i="2" s="1"/>
  <c r="H542" i="2" s="1"/>
  <c r="E529" i="2"/>
  <c r="F529" i="2" s="1"/>
  <c r="E516" i="2"/>
  <c r="F516" i="2" s="1"/>
  <c r="E503" i="2"/>
  <c r="F503" i="2" s="1"/>
  <c r="H503" i="2" s="1"/>
  <c r="E490" i="2"/>
  <c r="F490" i="2" s="1"/>
  <c r="E477" i="2"/>
  <c r="F477" i="2" s="1"/>
  <c r="H477" i="2" s="1"/>
  <c r="E464" i="2"/>
  <c r="F464" i="2" s="1"/>
  <c r="E451" i="2"/>
  <c r="F451" i="2" s="1"/>
  <c r="E438" i="2"/>
  <c r="F438" i="2" s="1"/>
  <c r="H438" i="2" s="1"/>
  <c r="E425" i="2"/>
  <c r="F425" i="2" s="1"/>
  <c r="E412" i="2"/>
  <c r="F412" i="2" s="1"/>
  <c r="H412" i="2" s="1"/>
  <c r="E399" i="2"/>
  <c r="F399" i="2" s="1"/>
  <c r="E386" i="2"/>
  <c r="F386" i="2" s="1"/>
  <c r="E373" i="2"/>
  <c r="F373" i="2" s="1"/>
  <c r="E360" i="2"/>
  <c r="F360" i="2" s="1"/>
  <c r="E347" i="2"/>
  <c r="F347" i="2" s="1"/>
  <c r="E334" i="2"/>
  <c r="F334" i="2" s="1"/>
  <c r="E321" i="2"/>
  <c r="F321" i="2" s="1"/>
  <c r="E308" i="2"/>
  <c r="F308" i="2" s="1"/>
  <c r="H308" i="2" s="1"/>
  <c r="E295" i="2"/>
  <c r="F295" i="2" s="1"/>
  <c r="E282" i="2"/>
  <c r="F282" i="2" s="1"/>
  <c r="E269" i="2"/>
  <c r="F269" i="2" s="1"/>
  <c r="E256" i="2"/>
  <c r="F256" i="2" s="1"/>
  <c r="E243" i="2"/>
  <c r="F243" i="2" s="1"/>
  <c r="E230" i="2"/>
  <c r="F230" i="2" s="1"/>
  <c r="E217" i="2"/>
  <c r="F217" i="2" s="1"/>
  <c r="E204" i="2"/>
  <c r="F204" i="2" s="1"/>
  <c r="E191" i="2"/>
  <c r="F191" i="2" s="1"/>
  <c r="E178" i="2"/>
  <c r="F178" i="2" s="1"/>
  <c r="E165" i="2"/>
  <c r="F165" i="2" s="1"/>
  <c r="E152" i="2"/>
  <c r="F152" i="2" s="1"/>
  <c r="E139" i="2"/>
  <c r="F139" i="2" s="1"/>
  <c r="E126" i="2"/>
  <c r="F126" i="2" s="1"/>
  <c r="E113" i="2"/>
  <c r="F113" i="2" s="1"/>
  <c r="E100" i="2"/>
  <c r="F100" i="2" s="1"/>
  <c r="E87" i="2"/>
  <c r="F87" i="2" s="1"/>
  <c r="E74" i="2"/>
  <c r="F74" i="2" s="1"/>
  <c r="E61" i="2"/>
  <c r="F61" i="2" s="1"/>
  <c r="E48" i="2"/>
  <c r="F48" i="2" s="1"/>
  <c r="E35" i="2"/>
  <c r="F35" i="2" s="1"/>
  <c r="E22" i="2"/>
  <c r="F22" i="2" s="1"/>
  <c r="E9" i="2"/>
  <c r="E645" i="2"/>
  <c r="F645" i="2" s="1"/>
  <c r="E632" i="2"/>
  <c r="F632" i="2" s="1"/>
  <c r="E619" i="2"/>
  <c r="F619" i="2" s="1"/>
  <c r="E606" i="2"/>
  <c r="F606" i="2" s="1"/>
  <c r="H606" i="2" s="1"/>
  <c r="E593" i="2"/>
  <c r="F593" i="2" s="1"/>
  <c r="E580" i="2"/>
  <c r="F580" i="2" s="1"/>
  <c r="E567" i="2"/>
  <c r="F567" i="2" s="1"/>
  <c r="H567" i="2" s="1"/>
  <c r="E554" i="2"/>
  <c r="F554" i="2" s="1"/>
  <c r="E541" i="2"/>
  <c r="F541" i="2" s="1"/>
  <c r="H541" i="2" s="1"/>
  <c r="E528" i="2"/>
  <c r="E515" i="2"/>
  <c r="F515" i="2" s="1"/>
  <c r="E502" i="2"/>
  <c r="F502" i="2" s="1"/>
  <c r="E489" i="2"/>
  <c r="F489" i="2" s="1"/>
  <c r="E476" i="2"/>
  <c r="F476" i="2" s="1"/>
  <c r="E463" i="2"/>
  <c r="F463" i="2" s="1"/>
  <c r="E450" i="2"/>
  <c r="F450" i="2" s="1"/>
  <c r="E437" i="2"/>
  <c r="F437" i="2" s="1"/>
  <c r="E424" i="2"/>
  <c r="F424" i="2" s="1"/>
  <c r="E411" i="2"/>
  <c r="E398" i="2"/>
  <c r="F398" i="2" s="1"/>
  <c r="H398" i="2" s="1"/>
  <c r="E385" i="2"/>
  <c r="F385" i="2" s="1"/>
  <c r="E372" i="2"/>
  <c r="F372" i="2" s="1"/>
  <c r="E359" i="2"/>
  <c r="F359" i="2" s="1"/>
  <c r="E346" i="2"/>
  <c r="F346" i="2" s="1"/>
  <c r="E333" i="2"/>
  <c r="F333" i="2" s="1"/>
  <c r="E320" i="2"/>
  <c r="F320" i="2" s="1"/>
  <c r="E307" i="2"/>
  <c r="F307" i="2" s="1"/>
  <c r="E294" i="2"/>
  <c r="F294" i="2" s="1"/>
  <c r="E281" i="2"/>
  <c r="F281" i="2" s="1"/>
  <c r="E268" i="2"/>
  <c r="E255" i="2"/>
  <c r="F255" i="2" s="1"/>
  <c r="E242" i="2"/>
  <c r="F242" i="2" s="1"/>
  <c r="E229" i="2"/>
  <c r="F229" i="2" s="1"/>
  <c r="E216" i="2"/>
  <c r="F216" i="2" s="1"/>
  <c r="E203" i="2"/>
  <c r="F203" i="2" s="1"/>
  <c r="E190" i="2"/>
  <c r="F190" i="2" s="1"/>
  <c r="E177" i="2"/>
  <c r="F177" i="2" s="1"/>
  <c r="E164" i="2"/>
  <c r="F164" i="2" s="1"/>
  <c r="E151" i="2"/>
  <c r="F151" i="2" s="1"/>
  <c r="E138" i="2"/>
  <c r="F138" i="2" s="1"/>
  <c r="E125" i="2"/>
  <c r="F125" i="2" s="1"/>
  <c r="E112" i="2"/>
  <c r="F112" i="2" s="1"/>
  <c r="E99" i="2"/>
  <c r="F99" i="2" s="1"/>
  <c r="E86" i="2"/>
  <c r="F86" i="2" s="1"/>
  <c r="E73" i="2"/>
  <c r="F73" i="2" s="1"/>
  <c r="E60" i="2"/>
  <c r="F60" i="2" s="1"/>
  <c r="E47" i="2"/>
  <c r="F47" i="2" s="1"/>
  <c r="E34" i="2"/>
  <c r="F34" i="2" s="1"/>
  <c r="E21" i="2"/>
  <c r="E8" i="2"/>
  <c r="F8" i="2" s="1"/>
  <c r="E644" i="2"/>
  <c r="F644" i="2" s="1"/>
  <c r="E631" i="2"/>
  <c r="F631" i="2" s="1"/>
  <c r="E618" i="2"/>
  <c r="F618" i="2" s="1"/>
  <c r="E605" i="2"/>
  <c r="F605" i="2" s="1"/>
  <c r="E592" i="2"/>
  <c r="F592" i="2" s="1"/>
  <c r="E579" i="2"/>
  <c r="F579" i="2" s="1"/>
  <c r="E566" i="2"/>
  <c r="F566" i="2" s="1"/>
  <c r="H566" i="2" s="1"/>
  <c r="E553" i="2"/>
  <c r="F553" i="2" s="1"/>
  <c r="E540" i="2"/>
  <c r="F540" i="2" s="1"/>
  <c r="H540" i="2" s="1"/>
  <c r="E527" i="2"/>
  <c r="F527" i="2" s="1"/>
  <c r="E514" i="2"/>
  <c r="F514" i="2" s="1"/>
  <c r="E501" i="2"/>
  <c r="F501" i="2" s="1"/>
  <c r="E488" i="2"/>
  <c r="F488" i="2" s="1"/>
  <c r="E475" i="2"/>
  <c r="F475" i="2" s="1"/>
  <c r="E462" i="2"/>
  <c r="F462" i="2" s="1"/>
  <c r="H462" i="2" s="1"/>
  <c r="E449" i="2"/>
  <c r="F449" i="2" s="1"/>
  <c r="E436" i="2"/>
  <c r="F436" i="2" s="1"/>
  <c r="E423" i="2"/>
  <c r="F423" i="2" s="1"/>
  <c r="E410" i="2"/>
  <c r="F410" i="2" s="1"/>
  <c r="E397" i="2"/>
  <c r="F397" i="2" s="1"/>
  <c r="E384" i="2"/>
  <c r="F384" i="2" s="1"/>
  <c r="E371" i="2"/>
  <c r="F371" i="2" s="1"/>
  <c r="E358" i="2"/>
  <c r="F358" i="2" s="1"/>
  <c r="E345" i="2"/>
  <c r="F345" i="2" s="1"/>
  <c r="E332" i="2"/>
  <c r="F332" i="2" s="1"/>
  <c r="H332" i="2" s="1"/>
  <c r="E319" i="2"/>
  <c r="F319" i="2" s="1"/>
  <c r="E306" i="2"/>
  <c r="F306" i="2" s="1"/>
  <c r="E293" i="2"/>
  <c r="F293" i="2" s="1"/>
  <c r="E280" i="2"/>
  <c r="F280" i="2" s="1"/>
  <c r="E267" i="2"/>
  <c r="F267" i="2" s="1"/>
  <c r="E254" i="2"/>
  <c r="F254" i="2" s="1"/>
  <c r="E241" i="2"/>
  <c r="F241" i="2" s="1"/>
  <c r="E228" i="2"/>
  <c r="F228" i="2" s="1"/>
  <c r="E215" i="2"/>
  <c r="F215" i="2" s="1"/>
  <c r="E202" i="2"/>
  <c r="F202" i="2" s="1"/>
  <c r="E189" i="2"/>
  <c r="F189" i="2" s="1"/>
  <c r="E176" i="2"/>
  <c r="F176" i="2" s="1"/>
  <c r="E163" i="2"/>
  <c r="F163" i="2" s="1"/>
  <c r="E150" i="2"/>
  <c r="F150" i="2" s="1"/>
  <c r="E137" i="2"/>
  <c r="E124" i="2"/>
  <c r="F124" i="2" s="1"/>
  <c r="E111" i="2"/>
  <c r="F111" i="2" s="1"/>
  <c r="E98" i="2"/>
  <c r="F98" i="2" s="1"/>
  <c r="E85" i="2"/>
  <c r="F85" i="2" s="1"/>
  <c r="E72" i="2"/>
  <c r="F72" i="2" s="1"/>
  <c r="E59" i="2"/>
  <c r="F59" i="2" s="1"/>
  <c r="E46" i="2"/>
  <c r="F46" i="2" s="1"/>
  <c r="E33" i="2"/>
  <c r="F33" i="2" s="1"/>
  <c r="E20" i="2"/>
  <c r="F20" i="2" s="1"/>
  <c r="E7" i="2"/>
  <c r="F7" i="2" s="1"/>
  <c r="E643" i="2"/>
  <c r="F643" i="2" s="1"/>
  <c r="E630" i="2"/>
  <c r="F630" i="2" s="1"/>
  <c r="E617" i="2"/>
  <c r="F617" i="2" s="1"/>
  <c r="E604" i="2"/>
  <c r="F604" i="2" s="1"/>
  <c r="H604" i="2" s="1"/>
  <c r="E591" i="2"/>
  <c r="F591" i="2" s="1"/>
  <c r="E578" i="2"/>
  <c r="F578" i="2" s="1"/>
  <c r="E565" i="2"/>
  <c r="F565" i="2" s="1"/>
  <c r="E552" i="2"/>
  <c r="F552" i="2" s="1"/>
  <c r="E539" i="2"/>
  <c r="F539" i="2" s="1"/>
  <c r="E526" i="2"/>
  <c r="E513" i="2"/>
  <c r="F513" i="2" s="1"/>
  <c r="E500" i="2"/>
  <c r="F500" i="2" s="1"/>
  <c r="E487" i="2"/>
  <c r="F487" i="2" s="1"/>
  <c r="H487" i="2" s="1"/>
  <c r="E474" i="2"/>
  <c r="F474" i="2" s="1"/>
  <c r="E461" i="2"/>
  <c r="F461" i="2" s="1"/>
  <c r="E448" i="2"/>
  <c r="F448" i="2" s="1"/>
  <c r="E435" i="2"/>
  <c r="F435" i="2" s="1"/>
  <c r="E422" i="2"/>
  <c r="F422" i="2" s="1"/>
  <c r="E409" i="2"/>
  <c r="F409" i="2" s="1"/>
  <c r="E396" i="2"/>
  <c r="F396" i="2" s="1"/>
  <c r="H396" i="2" s="1"/>
  <c r="E383" i="2"/>
  <c r="F383" i="2" s="1"/>
  <c r="E370" i="2"/>
  <c r="F370" i="2" s="1"/>
  <c r="E357" i="2"/>
  <c r="F357" i="2" s="1"/>
  <c r="E344" i="2"/>
  <c r="F344" i="2" s="1"/>
  <c r="E331" i="2"/>
  <c r="F331" i="2" s="1"/>
  <c r="E318" i="2"/>
  <c r="F318" i="2" s="1"/>
  <c r="E305" i="2"/>
  <c r="F305" i="2" s="1"/>
  <c r="E292" i="2"/>
  <c r="F292" i="2" s="1"/>
  <c r="H292" i="2" s="1"/>
  <c r="E279" i="2"/>
  <c r="F279" i="2" s="1"/>
  <c r="E266" i="2"/>
  <c r="F266" i="2" s="1"/>
  <c r="E253" i="2"/>
  <c r="F253" i="2" s="1"/>
  <c r="E240" i="2"/>
  <c r="F240" i="2" s="1"/>
  <c r="E227" i="2"/>
  <c r="F227" i="2" s="1"/>
  <c r="E214" i="2"/>
  <c r="F214" i="2" s="1"/>
  <c r="E201" i="2"/>
  <c r="F201" i="2" s="1"/>
  <c r="E188" i="2"/>
  <c r="F188" i="2" s="1"/>
  <c r="E175" i="2"/>
  <c r="F175" i="2" s="1"/>
  <c r="E162" i="2"/>
  <c r="E149" i="2"/>
  <c r="F149" i="2" s="1"/>
  <c r="E136" i="2"/>
  <c r="F136" i="2" s="1"/>
  <c r="E123" i="2"/>
  <c r="F123" i="2" s="1"/>
  <c r="E110" i="2"/>
  <c r="F110" i="2" s="1"/>
  <c r="E97" i="2"/>
  <c r="F97" i="2" s="1"/>
  <c r="E84" i="2"/>
  <c r="F84" i="2" s="1"/>
  <c r="E71" i="2"/>
  <c r="F71" i="2" s="1"/>
  <c r="E58" i="2"/>
  <c r="F58" i="2" s="1"/>
  <c r="E45" i="2"/>
  <c r="F45" i="2" s="1"/>
  <c r="E32" i="2"/>
  <c r="F32" i="2" s="1"/>
  <c r="E19" i="2"/>
  <c r="F19" i="2" s="1"/>
  <c r="E6" i="2"/>
  <c r="E642" i="2"/>
  <c r="F642" i="2" s="1"/>
  <c r="E629" i="2"/>
  <c r="F629" i="2" s="1"/>
  <c r="H629" i="2" s="1"/>
  <c r="E616" i="2"/>
  <c r="F616" i="2" s="1"/>
  <c r="E603" i="2"/>
  <c r="F603" i="2" s="1"/>
  <c r="E590" i="2"/>
  <c r="F590" i="2" s="1"/>
  <c r="E577" i="2"/>
  <c r="F577" i="2" s="1"/>
  <c r="E564" i="2"/>
  <c r="F564" i="2" s="1"/>
  <c r="E551" i="2"/>
  <c r="F551" i="2" s="1"/>
  <c r="E538" i="2"/>
  <c r="F538" i="2" s="1"/>
  <c r="E525" i="2"/>
  <c r="E512" i="2"/>
  <c r="F512" i="2" s="1"/>
  <c r="E499" i="2"/>
  <c r="F499" i="2" s="1"/>
  <c r="E486" i="2"/>
  <c r="F486" i="2" s="1"/>
  <c r="E473" i="2"/>
  <c r="F473" i="2" s="1"/>
  <c r="E460" i="2"/>
  <c r="F460" i="2" s="1"/>
  <c r="E447" i="2"/>
  <c r="F447" i="2" s="1"/>
  <c r="E434" i="2"/>
  <c r="F434" i="2" s="1"/>
  <c r="E421" i="2"/>
  <c r="F421" i="2" s="1"/>
  <c r="H421" i="2" s="1"/>
  <c r="E408" i="2"/>
  <c r="F408" i="2" s="1"/>
  <c r="E395" i="2"/>
  <c r="F395" i="2" s="1"/>
  <c r="E382" i="2"/>
  <c r="F382" i="2" s="1"/>
  <c r="H382" i="2" s="1"/>
  <c r="E369" i="2"/>
  <c r="F369" i="2" s="1"/>
  <c r="E356" i="2"/>
  <c r="F356" i="2" s="1"/>
  <c r="E343" i="2"/>
  <c r="F343" i="2" s="1"/>
  <c r="E330" i="2"/>
  <c r="F330" i="2" s="1"/>
  <c r="E317" i="2"/>
  <c r="F317" i="2" s="1"/>
  <c r="E304" i="2"/>
  <c r="F304" i="2" s="1"/>
  <c r="E291" i="2"/>
  <c r="F291" i="2" s="1"/>
  <c r="E278" i="2"/>
  <c r="F278" i="2" s="1"/>
  <c r="E265" i="2"/>
  <c r="F265" i="2" s="1"/>
  <c r="E252" i="2"/>
  <c r="F252" i="2" s="1"/>
  <c r="E239" i="2"/>
  <c r="F239" i="2" s="1"/>
  <c r="E226" i="2"/>
  <c r="F226" i="2" s="1"/>
  <c r="E213" i="2"/>
  <c r="F213" i="2" s="1"/>
  <c r="E200" i="2"/>
  <c r="F200" i="2" s="1"/>
  <c r="E187" i="2"/>
  <c r="F187" i="2" s="1"/>
  <c r="E174" i="2"/>
  <c r="F174" i="2" s="1"/>
  <c r="E161" i="2"/>
  <c r="F161" i="2" s="1"/>
  <c r="E148" i="2"/>
  <c r="F148" i="2" s="1"/>
  <c r="E135" i="2"/>
  <c r="F135" i="2" s="1"/>
  <c r="E122" i="2"/>
  <c r="F122" i="2" s="1"/>
  <c r="E109" i="2"/>
  <c r="F109" i="2" s="1"/>
  <c r="E96" i="2"/>
  <c r="F96" i="2" s="1"/>
  <c r="E83" i="2"/>
  <c r="F83" i="2" s="1"/>
  <c r="E70" i="2"/>
  <c r="F70" i="2" s="1"/>
  <c r="E57" i="2"/>
  <c r="F57" i="2" s="1"/>
  <c r="E44" i="2"/>
  <c r="F44" i="2" s="1"/>
  <c r="E31" i="2"/>
  <c r="F31" i="2" s="1"/>
  <c r="E18" i="2"/>
  <c r="F18" i="2" s="1"/>
  <c r="E5" i="2"/>
  <c r="F5" i="2" s="1"/>
  <c r="E641" i="2"/>
  <c r="F641" i="2" s="1"/>
  <c r="E628" i="2"/>
  <c r="F628" i="2" s="1"/>
  <c r="E615" i="2"/>
  <c r="F615" i="2" s="1"/>
  <c r="H615" i="2" s="1"/>
  <c r="E602" i="2"/>
  <c r="F602" i="2" s="1"/>
  <c r="E589" i="2"/>
  <c r="F589" i="2" s="1"/>
  <c r="E576" i="2"/>
  <c r="F576" i="2" s="1"/>
  <c r="E563" i="2"/>
  <c r="F563" i="2" s="1"/>
  <c r="E550" i="2"/>
  <c r="F550" i="2" s="1"/>
  <c r="H550" i="2" s="1"/>
  <c r="E537" i="2"/>
  <c r="F537" i="2" s="1"/>
  <c r="E524" i="2"/>
  <c r="F524" i="2" s="1"/>
  <c r="H524" i="2" s="1"/>
  <c r="E511" i="2"/>
  <c r="F511" i="2" s="1"/>
  <c r="E498" i="2"/>
  <c r="F498" i="2" s="1"/>
  <c r="E485" i="2"/>
  <c r="F485" i="2" s="1"/>
  <c r="E472" i="2"/>
  <c r="F472" i="2" s="1"/>
  <c r="E459" i="2"/>
  <c r="F459" i="2" s="1"/>
  <c r="E446" i="2"/>
  <c r="F446" i="2" s="1"/>
  <c r="H446" i="2" s="1"/>
  <c r="E433" i="2"/>
  <c r="F433" i="2" s="1"/>
  <c r="E420" i="2"/>
  <c r="F420" i="2" s="1"/>
  <c r="E407" i="2"/>
  <c r="F407" i="2" s="1"/>
  <c r="H407" i="2" s="1"/>
  <c r="E394" i="2"/>
  <c r="F394" i="2" s="1"/>
  <c r="E381" i="2"/>
  <c r="F381" i="2" s="1"/>
  <c r="E368" i="2"/>
  <c r="F368" i="2" s="1"/>
  <c r="E355" i="2"/>
  <c r="F355" i="2" s="1"/>
  <c r="E342" i="2"/>
  <c r="F342" i="2" s="1"/>
  <c r="E329" i="2"/>
  <c r="F329" i="2" s="1"/>
  <c r="E316" i="2"/>
  <c r="F316" i="2" s="1"/>
  <c r="H316" i="2" s="1"/>
  <c r="E303" i="2"/>
  <c r="F303" i="2" s="1"/>
  <c r="E290" i="2"/>
  <c r="F290" i="2" s="1"/>
  <c r="E277" i="2"/>
  <c r="F277" i="2" s="1"/>
  <c r="E264" i="2"/>
  <c r="F264" i="2" s="1"/>
  <c r="E251" i="2"/>
  <c r="F251" i="2" s="1"/>
  <c r="E238" i="2"/>
  <c r="F238" i="2" s="1"/>
  <c r="E225" i="2"/>
  <c r="F225" i="2" s="1"/>
  <c r="E212" i="2"/>
  <c r="F212" i="2" s="1"/>
  <c r="E199" i="2"/>
  <c r="F199" i="2" s="1"/>
  <c r="E186" i="2"/>
  <c r="F186" i="2" s="1"/>
  <c r="E173" i="2"/>
  <c r="F173" i="2" s="1"/>
  <c r="E160" i="2"/>
  <c r="F160" i="2" s="1"/>
  <c r="E147" i="2"/>
  <c r="F147" i="2" s="1"/>
  <c r="E134" i="2"/>
  <c r="F134" i="2" s="1"/>
  <c r="E121" i="2"/>
  <c r="F121" i="2" s="1"/>
  <c r="E108" i="2"/>
  <c r="F108" i="2" s="1"/>
  <c r="E95" i="2"/>
  <c r="F95" i="2" s="1"/>
  <c r="E82" i="2"/>
  <c r="F82" i="2" s="1"/>
  <c r="E69" i="2"/>
  <c r="F69" i="2" s="1"/>
  <c r="E56" i="2"/>
  <c r="F56" i="2" s="1"/>
  <c r="E43" i="2"/>
  <c r="F43" i="2" s="1"/>
  <c r="E30" i="2"/>
  <c r="F30" i="2" s="1"/>
  <c r="E17" i="2"/>
  <c r="F17" i="2" s="1"/>
  <c r="E4" i="2"/>
  <c r="E640" i="2"/>
  <c r="F640" i="2" s="1"/>
  <c r="E627" i="2"/>
  <c r="F627" i="2" s="1"/>
  <c r="E614" i="2"/>
  <c r="F614" i="2" s="1"/>
  <c r="E601" i="2"/>
  <c r="F601" i="2" s="1"/>
  <c r="E588" i="2"/>
  <c r="F588" i="2" s="1"/>
  <c r="H588" i="2" s="1"/>
  <c r="E575" i="2"/>
  <c r="F575" i="2" s="1"/>
  <c r="E562" i="2"/>
  <c r="F562" i="2" s="1"/>
  <c r="E549" i="2"/>
  <c r="E536" i="2"/>
  <c r="F536" i="2" s="1"/>
  <c r="E523" i="2"/>
  <c r="F523" i="2" s="1"/>
  <c r="E510" i="2"/>
  <c r="F510" i="2" s="1"/>
  <c r="H510" i="2" s="1"/>
  <c r="E497" i="2"/>
  <c r="F497" i="2" s="1"/>
  <c r="E484" i="2"/>
  <c r="F484" i="2" s="1"/>
  <c r="H484" i="2" s="1"/>
  <c r="E471" i="2"/>
  <c r="F471" i="2" s="1"/>
  <c r="H471" i="2" s="1"/>
  <c r="E458" i="2"/>
  <c r="F458" i="2" s="1"/>
  <c r="E445" i="2"/>
  <c r="F445" i="2" s="1"/>
  <c r="H445" i="2" s="1"/>
  <c r="E432" i="2"/>
  <c r="F432" i="2" s="1"/>
  <c r="E419" i="2"/>
  <c r="F419" i="2" s="1"/>
  <c r="E406" i="2"/>
  <c r="F406" i="2" s="1"/>
  <c r="E393" i="2"/>
  <c r="F393" i="2" s="1"/>
  <c r="E380" i="2"/>
  <c r="F380" i="2" s="1"/>
  <c r="H380" i="2" s="1"/>
  <c r="E367" i="2"/>
  <c r="F367" i="2" s="1"/>
  <c r="E354" i="2"/>
  <c r="F354" i="2" s="1"/>
  <c r="E341" i="2"/>
  <c r="F341" i="2" s="1"/>
  <c r="E328" i="2"/>
  <c r="F328" i="2" s="1"/>
  <c r="E315" i="2"/>
  <c r="F315" i="2" s="1"/>
  <c r="E302" i="2"/>
  <c r="F302" i="2" s="1"/>
  <c r="E289" i="2"/>
  <c r="F289" i="2" s="1"/>
  <c r="E276" i="2"/>
  <c r="F276" i="2" s="1"/>
  <c r="E263" i="2"/>
  <c r="F263" i="2" s="1"/>
  <c r="E250" i="2"/>
  <c r="F250" i="2" s="1"/>
  <c r="E237" i="2"/>
  <c r="F237" i="2" s="1"/>
  <c r="E224" i="2"/>
  <c r="F224" i="2" s="1"/>
  <c r="E211" i="2"/>
  <c r="F211" i="2" s="1"/>
  <c r="E198" i="2"/>
  <c r="F198" i="2" s="1"/>
  <c r="E185" i="2"/>
  <c r="F185" i="2" s="1"/>
  <c r="E172" i="2"/>
  <c r="F172" i="2" s="1"/>
  <c r="E159" i="2"/>
  <c r="F159" i="2" s="1"/>
  <c r="E146" i="2"/>
  <c r="F146" i="2" s="1"/>
  <c r="E133" i="2"/>
  <c r="F133" i="2" s="1"/>
  <c r="E120" i="2"/>
  <c r="F120" i="2" s="1"/>
  <c r="E107" i="2"/>
  <c r="F107" i="2" s="1"/>
  <c r="E94" i="2"/>
  <c r="F94" i="2" s="1"/>
  <c r="E81" i="2"/>
  <c r="F81" i="2" s="1"/>
  <c r="E68" i="2"/>
  <c r="F68" i="2" s="1"/>
  <c r="E55" i="2"/>
  <c r="F55" i="2" s="1"/>
  <c r="E42" i="2"/>
  <c r="F42" i="2" s="1"/>
  <c r="E29" i="2"/>
  <c r="F29" i="2" s="1"/>
  <c r="E16" i="2"/>
  <c r="F16" i="2" s="1"/>
  <c r="E3" i="2"/>
  <c r="F3" i="2" s="1"/>
  <c r="L5" i="1"/>
  <c r="L6" i="1"/>
  <c r="L7" i="1"/>
  <c r="L8" i="1"/>
  <c r="L9" i="1"/>
  <c r="L10" i="1"/>
  <c r="L11" i="1"/>
  <c r="L12" i="1"/>
  <c r="L4" i="1"/>
  <c r="L3" i="1"/>
  <c r="L13" i="1" s="1"/>
  <c r="F9" i="1" s="1"/>
  <c r="Y29" i="5" l="1"/>
  <c r="Y33" i="5"/>
  <c r="Y19" i="5"/>
  <c r="Y16" i="5"/>
  <c r="AB16" i="5" s="1"/>
  <c r="AE16" i="5" s="1"/>
  <c r="X37" i="5"/>
  <c r="AA37" i="5" s="1"/>
  <c r="AD37" i="5" s="1"/>
  <c r="X50" i="5"/>
  <c r="AA50" i="5" s="1"/>
  <c r="AD50" i="5" s="1"/>
  <c r="X11" i="5"/>
  <c r="AJ11" i="5" s="1"/>
  <c r="AM11" i="5" s="1"/>
  <c r="AP11" i="5" s="1"/>
  <c r="X29" i="5"/>
  <c r="X22" i="5"/>
  <c r="AA22" i="5" s="1"/>
  <c r="AD22" i="5" s="1"/>
  <c r="X13" i="5"/>
  <c r="AA13" i="5" s="1"/>
  <c r="AD13" i="5" s="1"/>
  <c r="X14" i="5"/>
  <c r="Y22" i="5"/>
  <c r="AK22" i="5" s="1"/>
  <c r="AN22" i="5" s="1"/>
  <c r="AQ22" i="5" s="1"/>
  <c r="Y41" i="5"/>
  <c r="AK41" i="5" s="1"/>
  <c r="AN41" i="5" s="1"/>
  <c r="AQ41" i="5" s="1"/>
  <c r="Y43" i="5"/>
  <c r="AK43" i="5" s="1"/>
  <c r="AN43" i="5" s="1"/>
  <c r="AQ43" i="5" s="1"/>
  <c r="Y10" i="5"/>
  <c r="AK10" i="5" s="1"/>
  <c r="AN10" i="5" s="1"/>
  <c r="AQ10" i="5" s="1"/>
  <c r="Y14" i="5"/>
  <c r="X16" i="5"/>
  <c r="AA16" i="5" s="1"/>
  <c r="AD16" i="5" s="1"/>
  <c r="X32" i="5"/>
  <c r="AA32" i="5" s="1"/>
  <c r="AD32" i="5" s="1"/>
  <c r="X34" i="5"/>
  <c r="Q43" i="3"/>
  <c r="Q30" i="3"/>
  <c r="Q5" i="3"/>
  <c r="N41" i="3"/>
  <c r="O2" i="3"/>
  <c r="O27" i="3"/>
  <c r="O15" i="3"/>
  <c r="P22" i="3"/>
  <c r="P6" i="3"/>
  <c r="Q40" i="3"/>
  <c r="Q29" i="3"/>
  <c r="Q15" i="3"/>
  <c r="N26" i="3"/>
  <c r="O51" i="3"/>
  <c r="O12" i="3"/>
  <c r="N39" i="3"/>
  <c r="F43" i="1"/>
  <c r="F4" i="1"/>
  <c r="F28" i="1"/>
  <c r="F27" i="1"/>
  <c r="F26" i="1"/>
  <c r="F3" i="1"/>
  <c r="Q14" i="3"/>
  <c r="N50" i="3"/>
  <c r="N25" i="3"/>
  <c r="O36" i="3"/>
  <c r="O11" i="3"/>
  <c r="F50" i="1"/>
  <c r="F36" i="1"/>
  <c r="F25" i="1"/>
  <c r="F11" i="1"/>
  <c r="N46" i="3"/>
  <c r="N38" i="3"/>
  <c r="N30" i="3"/>
  <c r="N22" i="3"/>
  <c r="N14" i="3"/>
  <c r="N6" i="3"/>
  <c r="O48" i="3"/>
  <c r="O40" i="3"/>
  <c r="O32" i="3"/>
  <c r="O24" i="3"/>
  <c r="O16" i="3"/>
  <c r="O8" i="3"/>
  <c r="Q38" i="3"/>
  <c r="Q24" i="3"/>
  <c r="N49" i="3"/>
  <c r="N37" i="3"/>
  <c r="N10" i="3"/>
  <c r="O35" i="3"/>
  <c r="P46" i="3"/>
  <c r="F18" i="1"/>
  <c r="N42" i="3"/>
  <c r="O28" i="3"/>
  <c r="F42" i="1"/>
  <c r="F52" i="1"/>
  <c r="F15" i="1"/>
  <c r="F51" i="1"/>
  <c r="F12" i="1"/>
  <c r="F35" i="1"/>
  <c r="F10" i="1"/>
  <c r="P41" i="3"/>
  <c r="P17" i="3"/>
  <c r="P9" i="3"/>
  <c r="Q48" i="3"/>
  <c r="Q23" i="3"/>
  <c r="N34" i="3"/>
  <c r="N9" i="3"/>
  <c r="O20" i="3"/>
  <c r="F47" i="1"/>
  <c r="F34" i="1"/>
  <c r="F20" i="1"/>
  <c r="O46" i="3"/>
  <c r="O38" i="3"/>
  <c r="O30" i="3"/>
  <c r="O22" i="3"/>
  <c r="O14" i="3"/>
  <c r="O6" i="3"/>
  <c r="P48" i="3"/>
  <c r="P40" i="3"/>
  <c r="P32" i="3"/>
  <c r="P24" i="3"/>
  <c r="P16" i="3"/>
  <c r="P8" i="3"/>
  <c r="Q47" i="3"/>
  <c r="Q8" i="3"/>
  <c r="N33" i="3"/>
  <c r="N21" i="3"/>
  <c r="O44" i="3"/>
  <c r="L31" i="1"/>
  <c r="F5" i="1"/>
  <c r="F13" i="1"/>
  <c r="F21" i="1"/>
  <c r="F29" i="1"/>
  <c r="F37" i="1"/>
  <c r="F45" i="1"/>
  <c r="F6" i="1"/>
  <c r="F14" i="1"/>
  <c r="F22" i="1"/>
  <c r="F30" i="1"/>
  <c r="F38" i="1"/>
  <c r="F46" i="1"/>
  <c r="F8" i="1"/>
  <c r="F16" i="1"/>
  <c r="F24" i="1"/>
  <c r="F32" i="1"/>
  <c r="F40" i="1"/>
  <c r="F48" i="1"/>
  <c r="F31" i="1"/>
  <c r="F17" i="1"/>
  <c r="F41" i="1"/>
  <c r="F39" i="1"/>
  <c r="F49" i="1"/>
  <c r="F23" i="1"/>
  <c r="P25" i="3"/>
  <c r="F44" i="1"/>
  <c r="F33" i="1"/>
  <c r="F19" i="1"/>
  <c r="F7" i="1"/>
  <c r="N51" i="3"/>
  <c r="N43" i="3"/>
  <c r="N35" i="3"/>
  <c r="N27" i="3"/>
  <c r="N19" i="3"/>
  <c r="N11" i="3"/>
  <c r="N3" i="3"/>
  <c r="P47" i="3"/>
  <c r="P39" i="3"/>
  <c r="P31" i="3"/>
  <c r="P23" i="3"/>
  <c r="P15" i="3"/>
  <c r="P7" i="3"/>
  <c r="Q32" i="3"/>
  <c r="Q7" i="3"/>
  <c r="N18" i="3"/>
  <c r="O4" i="3"/>
  <c r="AK33" i="5"/>
  <c r="AN33" i="5" s="1"/>
  <c r="AQ33" i="5" s="1"/>
  <c r="Y11" i="5"/>
  <c r="AB11" i="5" s="1"/>
  <c r="AE11" i="5" s="1"/>
  <c r="Y25" i="5"/>
  <c r="AK25" i="5" s="1"/>
  <c r="AN25" i="5" s="1"/>
  <c r="AQ25" i="5" s="1"/>
  <c r="Y38" i="5"/>
  <c r="AK38" i="5" s="1"/>
  <c r="AN38" i="5" s="1"/>
  <c r="AQ38" i="5" s="1"/>
  <c r="AB10" i="5"/>
  <c r="AE10" i="5" s="1"/>
  <c r="Y17" i="5"/>
  <c r="AB17" i="5" s="1"/>
  <c r="AE17" i="5" s="1"/>
  <c r="X19" i="5"/>
  <c r="AA19" i="5" s="1"/>
  <c r="AD19" i="5" s="1"/>
  <c r="X21" i="5"/>
  <c r="AA21" i="5" s="1"/>
  <c r="AD21" i="5" s="1"/>
  <c r="N11" i="9"/>
  <c r="N13" i="9"/>
  <c r="O42" i="9"/>
  <c r="O33" i="9"/>
  <c r="P3" i="9"/>
  <c r="O10" i="9"/>
  <c r="O9" i="9"/>
  <c r="N37" i="9"/>
  <c r="P40" i="9"/>
  <c r="N29" i="9"/>
  <c r="P27" i="9"/>
  <c r="N41" i="9"/>
  <c r="N5" i="9"/>
  <c r="P41" i="9"/>
  <c r="N27" i="9"/>
  <c r="O28" i="9"/>
  <c r="P25" i="9"/>
  <c r="N25" i="9"/>
  <c r="O25" i="9"/>
  <c r="N21" i="9"/>
  <c r="O20" i="9"/>
  <c r="P17" i="9"/>
  <c r="N42" i="9"/>
  <c r="N26" i="9"/>
  <c r="N10" i="9"/>
  <c r="O26" i="9"/>
  <c r="O4" i="9"/>
  <c r="P24" i="9"/>
  <c r="N35" i="9"/>
  <c r="N19" i="9"/>
  <c r="O41" i="9"/>
  <c r="O18" i="9"/>
  <c r="P35" i="9"/>
  <c r="P16" i="9"/>
  <c r="N34" i="9"/>
  <c r="N18" i="9"/>
  <c r="O36" i="9"/>
  <c r="O17" i="9"/>
  <c r="P33" i="9"/>
  <c r="P11" i="9"/>
  <c r="N33" i="9"/>
  <c r="N17" i="9"/>
  <c r="O34" i="9"/>
  <c r="O12" i="9"/>
  <c r="P32" i="9"/>
  <c r="P9" i="9"/>
  <c r="J42" i="9"/>
  <c r="J34" i="9"/>
  <c r="J26" i="9"/>
  <c r="J18" i="9"/>
  <c r="J10" i="9"/>
  <c r="J41" i="9"/>
  <c r="J33" i="9"/>
  <c r="J25" i="9"/>
  <c r="J17" i="9"/>
  <c r="J9" i="9"/>
  <c r="O3" i="9"/>
  <c r="N36" i="9"/>
  <c r="N28" i="9"/>
  <c r="N20" i="9"/>
  <c r="N12" i="9"/>
  <c r="N4" i="9"/>
  <c r="O35" i="9"/>
  <c r="O27" i="9"/>
  <c r="O19" i="9"/>
  <c r="O11" i="9"/>
  <c r="P42" i="9"/>
  <c r="P26" i="9"/>
  <c r="P18" i="9"/>
  <c r="P10" i="9"/>
  <c r="J40" i="9"/>
  <c r="J32" i="9"/>
  <c r="J24" i="9"/>
  <c r="J16" i="9"/>
  <c r="J8" i="9"/>
  <c r="J39" i="9"/>
  <c r="J31" i="9"/>
  <c r="J23" i="9"/>
  <c r="J15" i="9"/>
  <c r="J7" i="9"/>
  <c r="P8" i="9"/>
  <c r="J38" i="9"/>
  <c r="J30" i="9"/>
  <c r="J22" i="9"/>
  <c r="J14" i="9"/>
  <c r="J6" i="9"/>
  <c r="N9" i="9"/>
  <c r="O40" i="9"/>
  <c r="O32" i="9"/>
  <c r="O24" i="9"/>
  <c r="O16" i="9"/>
  <c r="O8" i="9"/>
  <c r="P39" i="9"/>
  <c r="P31" i="9"/>
  <c r="P23" i="9"/>
  <c r="P15" i="9"/>
  <c r="P7" i="9"/>
  <c r="J37" i="9"/>
  <c r="J29" i="9"/>
  <c r="J21" i="9"/>
  <c r="J13" i="9"/>
  <c r="J5" i="9"/>
  <c r="N40" i="9"/>
  <c r="N32" i="9"/>
  <c r="N24" i="9"/>
  <c r="N16" i="9"/>
  <c r="N8" i="9"/>
  <c r="O39" i="9"/>
  <c r="O31" i="9"/>
  <c r="O23" i="9"/>
  <c r="O15" i="9"/>
  <c r="O7" i="9"/>
  <c r="P38" i="9"/>
  <c r="P30" i="9"/>
  <c r="P22" i="9"/>
  <c r="P14" i="9"/>
  <c r="P6" i="9"/>
  <c r="J36" i="9"/>
  <c r="J28" i="9"/>
  <c r="J20" i="9"/>
  <c r="J12" i="9"/>
  <c r="J4" i="9"/>
  <c r="N39" i="9"/>
  <c r="N31" i="9"/>
  <c r="N23" i="9"/>
  <c r="N15" i="9"/>
  <c r="N7" i="9"/>
  <c r="O38" i="9"/>
  <c r="O30" i="9"/>
  <c r="O22" i="9"/>
  <c r="O14" i="9"/>
  <c r="O6" i="9"/>
  <c r="P37" i="9"/>
  <c r="P29" i="9"/>
  <c r="P21" i="9"/>
  <c r="P5" i="9"/>
  <c r="K43" i="9"/>
  <c r="J3" i="9"/>
  <c r="J35" i="9"/>
  <c r="J27" i="9"/>
  <c r="J19" i="9"/>
  <c r="J11" i="9"/>
  <c r="M3" i="9"/>
  <c r="N38" i="9"/>
  <c r="N30" i="9"/>
  <c r="N22" i="9"/>
  <c r="N14" i="9"/>
  <c r="N6" i="9"/>
  <c r="O37" i="9"/>
  <c r="O29" i="9"/>
  <c r="O21" i="9"/>
  <c r="O13" i="9"/>
  <c r="O5" i="9"/>
  <c r="P36" i="9"/>
  <c r="P28" i="9"/>
  <c r="P12" i="9"/>
  <c r="P4" i="9"/>
  <c r="AB19" i="5"/>
  <c r="AE19" i="5" s="1"/>
  <c r="AA9" i="5"/>
  <c r="AD9" i="5" s="1"/>
  <c r="AJ9" i="5"/>
  <c r="AM9" i="5" s="1"/>
  <c r="AB9" i="5"/>
  <c r="AE9" i="5" s="1"/>
  <c r="AC9" i="5"/>
  <c r="AF9" i="5" s="1"/>
  <c r="AB56" i="5"/>
  <c r="AE56" i="5" s="1"/>
  <c r="AK56" i="5"/>
  <c r="AN56" i="5" s="1"/>
  <c r="AQ56" i="5" s="1"/>
  <c r="AA14" i="5"/>
  <c r="AD14" i="5" s="1"/>
  <c r="AL57" i="5"/>
  <c r="AO57" i="5" s="1"/>
  <c r="AR57" i="5" s="1"/>
  <c r="AC57" i="5"/>
  <c r="AF57" i="5" s="1"/>
  <c r="AB14" i="5"/>
  <c r="AE14" i="5" s="1"/>
  <c r="AJ29" i="5"/>
  <c r="AM29" i="5" s="1"/>
  <c r="AP29" i="5" s="1"/>
  <c r="Y12" i="5"/>
  <c r="Z15" i="5"/>
  <c r="X17" i="5"/>
  <c r="Y20" i="5"/>
  <c r="Y24" i="5"/>
  <c r="Y27" i="5"/>
  <c r="Z28" i="5"/>
  <c r="Z30" i="5"/>
  <c r="Z35" i="5"/>
  <c r="X38" i="5"/>
  <c r="Z40" i="5"/>
  <c r="X43" i="5"/>
  <c r="X48" i="5"/>
  <c r="Z51" i="5"/>
  <c r="Z55" i="5"/>
  <c r="Z47" i="5"/>
  <c r="Z39" i="5"/>
  <c r="Z31" i="5"/>
  <c r="Z23" i="5"/>
  <c r="Z58" i="5"/>
  <c r="Z50" i="5"/>
  <c r="Z42" i="5"/>
  <c r="Z34" i="5"/>
  <c r="Z53" i="5"/>
  <c r="Z45" i="5"/>
  <c r="Z37" i="5"/>
  <c r="Z52" i="5"/>
  <c r="Z12" i="5"/>
  <c r="Z20" i="5"/>
  <c r="AJ22" i="5"/>
  <c r="AM22" i="5" s="1"/>
  <c r="AP22" i="5" s="1"/>
  <c r="Z24" i="5"/>
  <c r="Z27" i="5"/>
  <c r="AA29" i="5"/>
  <c r="AD29" i="5" s="1"/>
  <c r="AA34" i="5"/>
  <c r="AD34" i="5" s="1"/>
  <c r="AJ34" i="5"/>
  <c r="AM34" i="5" s="1"/>
  <c r="AP34" i="5" s="1"/>
  <c r="Y48" i="5"/>
  <c r="X53" i="5"/>
  <c r="X59" i="5"/>
  <c r="AK9" i="5"/>
  <c r="AN9" i="5" s="1"/>
  <c r="AJ14" i="5"/>
  <c r="AM14" i="5" s="1"/>
  <c r="AP14" i="5" s="1"/>
  <c r="Z17" i="5"/>
  <c r="AK17" i="5"/>
  <c r="AN17" i="5" s="1"/>
  <c r="AQ17" i="5" s="1"/>
  <c r="AB29" i="5"/>
  <c r="AE29" i="5" s="1"/>
  <c r="AK29" i="5"/>
  <c r="AN29" i="5" s="1"/>
  <c r="AQ29" i="5" s="1"/>
  <c r="AJ32" i="5"/>
  <c r="AM32" i="5" s="1"/>
  <c r="AP32" i="5" s="1"/>
  <c r="Z33" i="5"/>
  <c r="AJ37" i="5"/>
  <c r="AM37" i="5" s="1"/>
  <c r="AP37" i="5" s="1"/>
  <c r="Z38" i="5"/>
  <c r="Z43" i="5"/>
  <c r="X46" i="5"/>
  <c r="Z48" i="5"/>
  <c r="Y53" i="5"/>
  <c r="Y59" i="5"/>
  <c r="AL9" i="5"/>
  <c r="AO9" i="5" s="1"/>
  <c r="Z14" i="5"/>
  <c r="AK14" i="5"/>
  <c r="AN14" i="5" s="1"/>
  <c r="AQ14" i="5" s="1"/>
  <c r="Z22" i="5"/>
  <c r="Z25" i="5"/>
  <c r="Z29" i="5"/>
  <c r="X42" i="5"/>
  <c r="Y46" i="5"/>
  <c r="Y54" i="5"/>
  <c r="Z59" i="5"/>
  <c r="Z11" i="5"/>
  <c r="Z19" i="5"/>
  <c r="AK19" i="5"/>
  <c r="AN19" i="5" s="1"/>
  <c r="AQ19" i="5" s="1"/>
  <c r="AB33" i="5"/>
  <c r="AE33" i="5" s="1"/>
  <c r="Z36" i="5"/>
  <c r="AB38" i="5"/>
  <c r="AE38" i="5" s="1"/>
  <c r="Z41" i="5"/>
  <c r="Z46" i="5"/>
  <c r="Z54" i="5"/>
  <c r="X57" i="5"/>
  <c r="X49" i="5"/>
  <c r="X41" i="5"/>
  <c r="X33" i="5"/>
  <c r="X25" i="5"/>
  <c r="X52" i="5"/>
  <c r="X44" i="5"/>
  <c r="X36" i="5"/>
  <c r="X28" i="5"/>
  <c r="X55" i="5"/>
  <c r="X47" i="5"/>
  <c r="X39" i="5"/>
  <c r="X31" i="5"/>
  <c r="X54" i="5"/>
  <c r="Y13" i="5"/>
  <c r="Z16" i="5"/>
  <c r="X18" i="5"/>
  <c r="Y21" i="5"/>
  <c r="X23" i="5"/>
  <c r="X26" i="5"/>
  <c r="Y32" i="5"/>
  <c r="Y37" i="5"/>
  <c r="Z49" i="5"/>
  <c r="X56" i="5"/>
  <c r="Z13" i="5"/>
  <c r="X15" i="5"/>
  <c r="Y18" i="5"/>
  <c r="Z21" i="5"/>
  <c r="Y23" i="5"/>
  <c r="Y26" i="5"/>
  <c r="X30" i="5"/>
  <c r="Z32" i="5"/>
  <c r="X35" i="5"/>
  <c r="X40" i="5"/>
  <c r="Z44" i="5"/>
  <c r="X45" i="5"/>
  <c r="X51" i="5"/>
  <c r="X58" i="5"/>
  <c r="Y52" i="5"/>
  <c r="Y44" i="5"/>
  <c r="Y36" i="5"/>
  <c r="Y28" i="5"/>
  <c r="Y55" i="5"/>
  <c r="Y47" i="5"/>
  <c r="Y39" i="5"/>
  <c r="Y31" i="5"/>
  <c r="Y58" i="5"/>
  <c r="Y50" i="5"/>
  <c r="Y42" i="5"/>
  <c r="Y34" i="5"/>
  <c r="Y57" i="5"/>
  <c r="Y49" i="5"/>
  <c r="Z10" i="5"/>
  <c r="X12" i="5"/>
  <c r="Y15" i="5"/>
  <c r="Z18" i="5"/>
  <c r="X20" i="5"/>
  <c r="X24" i="5"/>
  <c r="Z26" i="5"/>
  <c r="X27" i="5"/>
  <c r="Y30" i="5"/>
  <c r="Y35" i="5"/>
  <c r="Y40" i="5"/>
  <c r="Y45" i="5"/>
  <c r="Y51" i="5"/>
  <c r="Z56" i="5"/>
  <c r="L10" i="2"/>
  <c r="R10" i="2" s="1"/>
  <c r="H94" i="2"/>
  <c r="H82" i="2"/>
  <c r="I82" i="2"/>
  <c r="H394" i="2"/>
  <c r="I394" i="2" s="1"/>
  <c r="H16" i="2"/>
  <c r="H95" i="2"/>
  <c r="I95" i="2" s="1"/>
  <c r="H70" i="2"/>
  <c r="I70" i="2" s="1"/>
  <c r="H237" i="2"/>
  <c r="H108" i="2"/>
  <c r="I108" i="2" s="1"/>
  <c r="H291" i="2"/>
  <c r="I291" i="2" s="1"/>
  <c r="H499" i="2"/>
  <c r="I499" i="2" s="1"/>
  <c r="H58" i="2"/>
  <c r="I58" i="2" s="1"/>
  <c r="H266" i="2"/>
  <c r="I266" i="2" s="1"/>
  <c r="H474" i="2"/>
  <c r="I474" i="2" s="1"/>
  <c r="H578" i="2"/>
  <c r="I578" i="2" s="1"/>
  <c r="H449" i="2"/>
  <c r="I449" i="2" s="1"/>
  <c r="H112" i="2"/>
  <c r="I112" i="2" s="1"/>
  <c r="H216" i="2"/>
  <c r="I216" i="2" s="1"/>
  <c r="H320" i="2"/>
  <c r="I320" i="2" s="1"/>
  <c r="H191" i="2"/>
  <c r="I191" i="2" s="1"/>
  <c r="H62" i="2"/>
  <c r="I62" i="2" s="1"/>
  <c r="H611" i="2"/>
  <c r="I611" i="2" s="1"/>
  <c r="H146" i="2"/>
  <c r="H354" i="2"/>
  <c r="H562" i="2"/>
  <c r="H121" i="2"/>
  <c r="I121" i="2" s="1"/>
  <c r="H55" i="2"/>
  <c r="H263" i="2"/>
  <c r="H81" i="2"/>
  <c r="H185" i="2"/>
  <c r="H289" i="2"/>
  <c r="H393" i="2"/>
  <c r="H497" i="2"/>
  <c r="H601" i="2"/>
  <c r="I601" i="2" s="1"/>
  <c r="H56" i="2"/>
  <c r="I56" i="2" s="1"/>
  <c r="H160" i="2"/>
  <c r="I160" i="2" s="1"/>
  <c r="H264" i="2"/>
  <c r="I264" i="2" s="1"/>
  <c r="H368" i="2"/>
  <c r="I368" i="2" s="1"/>
  <c r="H472" i="2"/>
  <c r="I472" i="2" s="1"/>
  <c r="H576" i="2"/>
  <c r="I576" i="2" s="1"/>
  <c r="H31" i="2"/>
  <c r="I31" i="2" s="1"/>
  <c r="H135" i="2"/>
  <c r="I135" i="2" s="1"/>
  <c r="H239" i="2"/>
  <c r="I239" i="2" s="1"/>
  <c r="H343" i="2"/>
  <c r="I343" i="2" s="1"/>
  <c r="H110" i="2"/>
  <c r="I110" i="2" s="1"/>
  <c r="H214" i="2"/>
  <c r="I214" i="2" s="1"/>
  <c r="H318" i="2"/>
  <c r="I318" i="2" s="1"/>
  <c r="H85" i="2"/>
  <c r="I85" i="2" s="1"/>
  <c r="H189" i="2"/>
  <c r="I189" i="2" s="1"/>
  <c r="H293" i="2"/>
  <c r="I293" i="2" s="1"/>
  <c r="H60" i="2"/>
  <c r="I60" i="2" s="1"/>
  <c r="H164" i="2"/>
  <c r="I164" i="2" s="1"/>
  <c r="H35" i="2"/>
  <c r="I35" i="2" s="1"/>
  <c r="H139" i="2"/>
  <c r="I139" i="2" s="1"/>
  <c r="H243" i="2"/>
  <c r="I243" i="2" s="1"/>
  <c r="H347" i="2"/>
  <c r="I347" i="2" s="1"/>
  <c r="H451" i="2"/>
  <c r="I451" i="2" s="1"/>
  <c r="H555" i="2"/>
  <c r="I555" i="2" s="1"/>
  <c r="H114" i="2"/>
  <c r="I114" i="2" s="1"/>
  <c r="H218" i="2"/>
  <c r="I218" i="2" s="1"/>
  <c r="H322" i="2"/>
  <c r="I322" i="2" s="1"/>
  <c r="H426" i="2"/>
  <c r="I426" i="2" s="1"/>
  <c r="H530" i="2"/>
  <c r="I530" i="2" s="1"/>
  <c r="H634" i="2"/>
  <c r="I634" i="2" s="1"/>
  <c r="H89" i="2"/>
  <c r="I89" i="2" s="1"/>
  <c r="H193" i="2"/>
  <c r="I193" i="2" s="1"/>
  <c r="H297" i="2"/>
  <c r="I297" i="2" s="1"/>
  <c r="H401" i="2"/>
  <c r="I401" i="2" s="1"/>
  <c r="H505" i="2"/>
  <c r="I505" i="2" s="1"/>
  <c r="H609" i="2"/>
  <c r="I609" i="2" s="1"/>
  <c r="H64" i="2"/>
  <c r="I64" i="2" s="1"/>
  <c r="H168" i="2"/>
  <c r="I168" i="2" s="1"/>
  <c r="H272" i="2"/>
  <c r="I272" i="2" s="1"/>
  <c r="H376" i="2"/>
  <c r="I376" i="2" s="1"/>
  <c r="H480" i="2"/>
  <c r="I480" i="2" s="1"/>
  <c r="H584" i="2"/>
  <c r="I584" i="2" s="1"/>
  <c r="H39" i="2"/>
  <c r="I39" i="2" s="1"/>
  <c r="H247" i="2"/>
  <c r="I247" i="2" s="1"/>
  <c r="H351" i="2"/>
  <c r="I351" i="2" s="1"/>
  <c r="H14" i="2"/>
  <c r="I14" i="2" s="1"/>
  <c r="H118" i="2"/>
  <c r="I118" i="2" s="1"/>
  <c r="H222" i="2"/>
  <c r="I222" i="2" s="1"/>
  <c r="H326" i="2"/>
  <c r="I326" i="2" s="1"/>
  <c r="H93" i="2"/>
  <c r="I93" i="2" s="1"/>
  <c r="H197" i="2"/>
  <c r="I197" i="2" s="1"/>
  <c r="H301" i="2"/>
  <c r="I301" i="2" s="1"/>
  <c r="H638" i="2"/>
  <c r="I638" i="2" s="1"/>
  <c r="H590" i="2"/>
  <c r="I590" i="2" s="1"/>
  <c r="H430" i="2"/>
  <c r="I430" i="2" s="1"/>
  <c r="L26" i="2"/>
  <c r="R26" i="2" s="1"/>
  <c r="H302" i="2"/>
  <c r="H277" i="2"/>
  <c r="I277" i="2" s="1"/>
  <c r="H44" i="2"/>
  <c r="I44" i="2" s="1"/>
  <c r="H148" i="2"/>
  <c r="I148" i="2" s="1"/>
  <c r="H252" i="2"/>
  <c r="I252" i="2" s="1"/>
  <c r="H19" i="2"/>
  <c r="I19" i="2" s="1"/>
  <c r="H123" i="2"/>
  <c r="I123" i="2" s="1"/>
  <c r="H227" i="2"/>
  <c r="I227" i="2" s="1"/>
  <c r="H331" i="2"/>
  <c r="I331" i="2" s="1"/>
  <c r="H435" i="2"/>
  <c r="I435" i="2" s="1"/>
  <c r="H539" i="2"/>
  <c r="I539" i="2" s="1"/>
  <c r="H643" i="2"/>
  <c r="I643" i="2" s="1"/>
  <c r="H98" i="2"/>
  <c r="I98" i="2" s="1"/>
  <c r="H202" i="2"/>
  <c r="I202" i="2" s="1"/>
  <c r="H306" i="2"/>
  <c r="I306" i="2" s="1"/>
  <c r="H410" i="2"/>
  <c r="I410" i="2" s="1"/>
  <c r="H514" i="2"/>
  <c r="I514" i="2" s="1"/>
  <c r="H618" i="2"/>
  <c r="I618" i="2" s="1"/>
  <c r="H73" i="2"/>
  <c r="I73" i="2" s="1"/>
  <c r="H177" i="2"/>
  <c r="I177" i="2" s="1"/>
  <c r="H281" i="2"/>
  <c r="I281" i="2" s="1"/>
  <c r="H385" i="2"/>
  <c r="I385" i="2" s="1"/>
  <c r="H489" i="2"/>
  <c r="I489" i="2" s="1"/>
  <c r="H593" i="2"/>
  <c r="I593" i="2" s="1"/>
  <c r="H48" i="2"/>
  <c r="I48" i="2" s="1"/>
  <c r="H152" i="2"/>
  <c r="I152" i="2" s="1"/>
  <c r="H256" i="2"/>
  <c r="I256" i="2" s="1"/>
  <c r="H360" i="2"/>
  <c r="I360" i="2" s="1"/>
  <c r="H464" i="2"/>
  <c r="I464" i="2" s="1"/>
  <c r="H568" i="2"/>
  <c r="I568" i="2" s="1"/>
  <c r="H23" i="2"/>
  <c r="I23" i="2" s="1"/>
  <c r="H127" i="2"/>
  <c r="I127" i="2" s="1"/>
  <c r="H231" i="2"/>
  <c r="I231" i="2" s="1"/>
  <c r="H335" i="2"/>
  <c r="I335" i="2" s="1"/>
  <c r="H102" i="2"/>
  <c r="I102" i="2" s="1"/>
  <c r="H206" i="2"/>
  <c r="I206" i="2" s="1"/>
  <c r="H310" i="2"/>
  <c r="I310" i="2" s="1"/>
  <c r="I414" i="2"/>
  <c r="I622" i="2"/>
  <c r="H77" i="2"/>
  <c r="I77" i="2" s="1"/>
  <c r="H181" i="2"/>
  <c r="I181" i="2" s="1"/>
  <c r="H285" i="2"/>
  <c r="I285" i="2" s="1"/>
  <c r="H52" i="2"/>
  <c r="I52" i="2" s="1"/>
  <c r="H156" i="2"/>
  <c r="I156" i="2" s="1"/>
  <c r="H260" i="2"/>
  <c r="I260" i="2" s="1"/>
  <c r="H27" i="2"/>
  <c r="I27" i="2" s="1"/>
  <c r="H131" i="2"/>
  <c r="I131" i="2" s="1"/>
  <c r="H235" i="2"/>
  <c r="I235" i="2" s="1"/>
  <c r="H339" i="2"/>
  <c r="I339" i="2" s="1"/>
  <c r="H443" i="2"/>
  <c r="I443" i="2" s="1"/>
  <c r="H547" i="2"/>
  <c r="I547" i="2" s="1"/>
  <c r="H651" i="2"/>
  <c r="I651" i="2" s="1"/>
  <c r="H106" i="2"/>
  <c r="I106" i="2" s="1"/>
  <c r="H210" i="2"/>
  <c r="I210" i="2" s="1"/>
  <c r="H314" i="2"/>
  <c r="I314" i="2" s="1"/>
  <c r="H418" i="2"/>
  <c r="I418" i="2" s="1"/>
  <c r="H522" i="2"/>
  <c r="I522" i="2" s="1"/>
  <c r="H626" i="2"/>
  <c r="I626" i="2" s="1"/>
  <c r="H3" i="2"/>
  <c r="H605" i="2"/>
  <c r="I605" i="2" s="1"/>
  <c r="H589" i="2"/>
  <c r="I589" i="2" s="1"/>
  <c r="H509" i="2"/>
  <c r="I509" i="2" s="1"/>
  <c r="H493" i="2"/>
  <c r="I493" i="2" s="1"/>
  <c r="H461" i="2"/>
  <c r="I461" i="2" s="1"/>
  <c r="H397" i="2"/>
  <c r="I397" i="2" s="1"/>
  <c r="H381" i="2"/>
  <c r="I381" i="2" s="1"/>
  <c r="L50" i="2"/>
  <c r="R50" i="2" s="1"/>
  <c r="H315" i="2"/>
  <c r="H186" i="2"/>
  <c r="I186" i="2" s="1"/>
  <c r="H602" i="2"/>
  <c r="I602" i="2" s="1"/>
  <c r="H265" i="2"/>
  <c r="I265" i="2" s="1"/>
  <c r="H369" i="2"/>
  <c r="I369" i="2" s="1"/>
  <c r="H473" i="2"/>
  <c r="I473" i="2" s="1"/>
  <c r="H577" i="2"/>
  <c r="I577" i="2" s="1"/>
  <c r="H32" i="2"/>
  <c r="I32" i="2" s="1"/>
  <c r="H136" i="2"/>
  <c r="I136" i="2" s="1"/>
  <c r="H240" i="2"/>
  <c r="I240" i="2" s="1"/>
  <c r="H344" i="2"/>
  <c r="I344" i="2" s="1"/>
  <c r="H448" i="2"/>
  <c r="I448" i="2" s="1"/>
  <c r="H552" i="2"/>
  <c r="I552" i="2" s="1"/>
  <c r="H7" i="2"/>
  <c r="I7" i="2" s="1"/>
  <c r="H111" i="2"/>
  <c r="I111" i="2" s="1"/>
  <c r="H215" i="2"/>
  <c r="I215" i="2" s="1"/>
  <c r="H319" i="2"/>
  <c r="I319" i="2" s="1"/>
  <c r="H86" i="2"/>
  <c r="I86" i="2" s="1"/>
  <c r="H190" i="2"/>
  <c r="I190" i="2" s="1"/>
  <c r="H294" i="2"/>
  <c r="I294" i="2" s="1"/>
  <c r="I398" i="2"/>
  <c r="I606" i="2"/>
  <c r="H61" i="2"/>
  <c r="I61" i="2" s="1"/>
  <c r="H165" i="2"/>
  <c r="I165" i="2" s="1"/>
  <c r="H269" i="2"/>
  <c r="I269" i="2" s="1"/>
  <c r="H373" i="2"/>
  <c r="I373" i="2" s="1"/>
  <c r="I477" i="2"/>
  <c r="H36" i="2"/>
  <c r="I36" i="2" s="1"/>
  <c r="H140" i="2"/>
  <c r="I140" i="2" s="1"/>
  <c r="H244" i="2"/>
  <c r="I244" i="2" s="1"/>
  <c r="H11" i="2"/>
  <c r="I11" i="2" s="1"/>
  <c r="H115" i="2"/>
  <c r="I115" i="2" s="1"/>
  <c r="H219" i="2"/>
  <c r="I219" i="2" s="1"/>
  <c r="H323" i="2"/>
  <c r="I323" i="2" s="1"/>
  <c r="H427" i="2"/>
  <c r="I427" i="2" s="1"/>
  <c r="H531" i="2"/>
  <c r="I531" i="2" s="1"/>
  <c r="H635" i="2"/>
  <c r="I635" i="2" s="1"/>
  <c r="H90" i="2"/>
  <c r="I90" i="2" s="1"/>
  <c r="H194" i="2"/>
  <c r="I194" i="2" s="1"/>
  <c r="H298" i="2"/>
  <c r="I298" i="2" s="1"/>
  <c r="H402" i="2"/>
  <c r="I402" i="2" s="1"/>
  <c r="H506" i="2"/>
  <c r="I506" i="2" s="1"/>
  <c r="H610" i="2"/>
  <c r="I610" i="2" s="1"/>
  <c r="H65" i="2"/>
  <c r="I65" i="2" s="1"/>
  <c r="H169" i="2"/>
  <c r="I169" i="2" s="1"/>
  <c r="H273" i="2"/>
  <c r="I273" i="2" s="1"/>
  <c r="H377" i="2"/>
  <c r="I377" i="2" s="1"/>
  <c r="H481" i="2"/>
  <c r="I481" i="2" s="1"/>
  <c r="H585" i="2"/>
  <c r="I585" i="2" s="1"/>
  <c r="H40" i="2"/>
  <c r="I40" i="2" s="1"/>
  <c r="H144" i="2"/>
  <c r="I144" i="2" s="1"/>
  <c r="H248" i="2"/>
  <c r="I248" i="2" s="1"/>
  <c r="H352" i="2"/>
  <c r="I352" i="2" s="1"/>
  <c r="H456" i="2"/>
  <c r="I456" i="2" s="1"/>
  <c r="H560" i="2"/>
  <c r="I560" i="2" s="1"/>
  <c r="H15" i="2"/>
  <c r="I15" i="2" s="1"/>
  <c r="H119" i="2"/>
  <c r="I119" i="2" s="1"/>
  <c r="H223" i="2"/>
  <c r="I223" i="2" s="1"/>
  <c r="H327" i="2"/>
  <c r="I327" i="2" s="1"/>
  <c r="H572" i="2"/>
  <c r="I572" i="2" s="1"/>
  <c r="H556" i="2"/>
  <c r="I556" i="2" s="1"/>
  <c r="H476" i="2"/>
  <c r="I476" i="2" s="1"/>
  <c r="H460" i="2"/>
  <c r="I460" i="2" s="1"/>
  <c r="H173" i="2"/>
  <c r="I173" i="2" s="1"/>
  <c r="H211" i="2"/>
  <c r="H523" i="2"/>
  <c r="H303" i="2"/>
  <c r="I303" i="2" s="1"/>
  <c r="H20" i="2"/>
  <c r="I20" i="2" s="1"/>
  <c r="I540" i="2"/>
  <c r="H99" i="2"/>
  <c r="I99" i="2" s="1"/>
  <c r="H203" i="2"/>
  <c r="I203" i="2" s="1"/>
  <c r="H307" i="2"/>
  <c r="I307" i="2" s="1"/>
  <c r="H515" i="2"/>
  <c r="I515" i="2" s="1"/>
  <c r="H619" i="2"/>
  <c r="I619" i="2" s="1"/>
  <c r="H74" i="2"/>
  <c r="I74" i="2" s="1"/>
  <c r="H178" i="2"/>
  <c r="I178" i="2" s="1"/>
  <c r="H282" i="2"/>
  <c r="I282" i="2" s="1"/>
  <c r="H386" i="2"/>
  <c r="I386" i="2" s="1"/>
  <c r="H490" i="2"/>
  <c r="I490" i="2" s="1"/>
  <c r="H594" i="2"/>
  <c r="I594" i="2" s="1"/>
  <c r="H49" i="2"/>
  <c r="I49" i="2" s="1"/>
  <c r="H257" i="2"/>
  <c r="I257" i="2"/>
  <c r="H361" i="2"/>
  <c r="I361" i="2" s="1"/>
  <c r="H465" i="2"/>
  <c r="I465" i="2" s="1"/>
  <c r="H569" i="2"/>
  <c r="I569" i="2" s="1"/>
  <c r="H24" i="2"/>
  <c r="I24" i="2" s="1"/>
  <c r="H128" i="2"/>
  <c r="I128" i="2" s="1"/>
  <c r="H232" i="2"/>
  <c r="I232" i="2" s="1"/>
  <c r="H336" i="2"/>
  <c r="I336" i="2" s="1"/>
  <c r="H440" i="2"/>
  <c r="I440" i="2" s="1"/>
  <c r="H648" i="2"/>
  <c r="I648" i="2" s="1"/>
  <c r="H103" i="2"/>
  <c r="I103" i="2" s="1"/>
  <c r="H207" i="2"/>
  <c r="I207" i="2" s="1"/>
  <c r="H311" i="2"/>
  <c r="I311" i="2" s="1"/>
  <c r="H78" i="2"/>
  <c r="I78" i="2" s="1"/>
  <c r="H182" i="2"/>
  <c r="I182" i="2" s="1"/>
  <c r="H286" i="2"/>
  <c r="I286" i="2" s="1"/>
  <c r="I494" i="2"/>
  <c r="H53" i="2"/>
  <c r="I53" i="2" s="1"/>
  <c r="H157" i="2"/>
  <c r="I157" i="2" s="1"/>
  <c r="H261" i="2"/>
  <c r="I261" i="2" s="1"/>
  <c r="H365" i="2"/>
  <c r="I365" i="2" s="1"/>
  <c r="I573" i="2"/>
  <c r="H28" i="2"/>
  <c r="I28" i="2" s="1"/>
  <c r="H132" i="2"/>
  <c r="I132" i="2" s="1"/>
  <c r="H236" i="2"/>
  <c r="I236" i="2" s="1"/>
  <c r="I444" i="2"/>
  <c r="I652" i="2"/>
  <c r="H647" i="2"/>
  <c r="I647" i="2" s="1"/>
  <c r="H631" i="2"/>
  <c r="I631" i="2" s="1"/>
  <c r="H551" i="2"/>
  <c r="I551" i="2" s="1"/>
  <c r="H535" i="2"/>
  <c r="I535" i="2" s="1"/>
  <c r="H519" i="2"/>
  <c r="I519" i="2" s="1"/>
  <c r="H455" i="2"/>
  <c r="I455" i="2" s="1"/>
  <c r="H439" i="2"/>
  <c r="I439" i="2" s="1"/>
  <c r="H423" i="2"/>
  <c r="I423" i="2" s="1"/>
  <c r="H372" i="2"/>
  <c r="I372" i="2" s="1"/>
  <c r="H69" i="2"/>
  <c r="I69" i="2" s="1"/>
  <c r="H419" i="2"/>
  <c r="H290" i="2"/>
  <c r="I290" i="2" s="1"/>
  <c r="H328" i="2"/>
  <c r="I524" i="2"/>
  <c r="H241" i="2"/>
  <c r="I241" i="2" s="1"/>
  <c r="H295" i="2"/>
  <c r="I295" i="2" s="1"/>
  <c r="I428" i="2"/>
  <c r="I636" i="2"/>
  <c r="H91" i="2"/>
  <c r="I91" i="2" s="1"/>
  <c r="H195" i="2"/>
  <c r="I195" i="2" s="1"/>
  <c r="H299" i="2"/>
  <c r="I299" i="2" s="1"/>
  <c r="H66" i="2"/>
  <c r="I66" i="2" s="1"/>
  <c r="H170" i="2"/>
  <c r="I170" i="2" s="1"/>
  <c r="H274" i="2"/>
  <c r="I274" i="2" s="1"/>
  <c r="H378" i="2"/>
  <c r="I378" i="2" s="1"/>
  <c r="H482" i="2"/>
  <c r="I482" i="2" s="1"/>
  <c r="H586" i="2"/>
  <c r="I586" i="2" s="1"/>
  <c r="H41" i="2"/>
  <c r="I41" i="2" s="1"/>
  <c r="H249" i="2"/>
  <c r="I249" i="2" s="1"/>
  <c r="H353" i="2"/>
  <c r="I353" i="2" s="1"/>
  <c r="H457" i="2"/>
  <c r="I457" i="2" s="1"/>
  <c r="H561" i="2"/>
  <c r="I561" i="2" s="1"/>
  <c r="H630" i="2"/>
  <c r="I630" i="2" s="1"/>
  <c r="H614" i="2"/>
  <c r="H598" i="2"/>
  <c r="I598" i="2" s="1"/>
  <c r="H582" i="2"/>
  <c r="I582" i="2" s="1"/>
  <c r="H534" i="2"/>
  <c r="I534" i="2" s="1"/>
  <c r="H518" i="2"/>
  <c r="I518" i="2" s="1"/>
  <c r="H502" i="2"/>
  <c r="I502" i="2" s="1"/>
  <c r="H486" i="2"/>
  <c r="I486" i="2" s="1"/>
  <c r="H422" i="2"/>
  <c r="I422" i="2" s="1"/>
  <c r="H406" i="2"/>
  <c r="H390" i="2"/>
  <c r="I390" i="2" s="1"/>
  <c r="H364" i="2"/>
  <c r="I364" i="2" s="1"/>
  <c r="L18" i="2"/>
  <c r="R18" i="2" s="1"/>
  <c r="H198" i="2"/>
  <c r="L42" i="2"/>
  <c r="R42" i="2" s="1"/>
  <c r="I510" i="2"/>
  <c r="H627" i="2"/>
  <c r="H498" i="2"/>
  <c r="I498" i="2" s="1"/>
  <c r="H120" i="2"/>
  <c r="H640" i="2"/>
  <c r="I407" i="2"/>
  <c r="H174" i="2"/>
  <c r="I174" i="2" s="1"/>
  <c r="H45" i="2"/>
  <c r="I45" i="2" s="1"/>
  <c r="H357" i="2"/>
  <c r="I357" i="2" s="1"/>
  <c r="I332" i="2"/>
  <c r="H29" i="2"/>
  <c r="H341" i="2"/>
  <c r="H212" i="2"/>
  <c r="I212" i="2" s="1"/>
  <c r="H187" i="2"/>
  <c r="I187" i="2" s="1"/>
  <c r="H603" i="2"/>
  <c r="I603" i="2" s="1"/>
  <c r="H33" i="2"/>
  <c r="I33" i="2" s="1"/>
  <c r="H8" i="2"/>
  <c r="I8" i="2" s="1"/>
  <c r="H632" i="2"/>
  <c r="I632" i="2" s="1"/>
  <c r="H166" i="2"/>
  <c r="I166" i="2" s="1"/>
  <c r="I478" i="2"/>
  <c r="H37" i="2"/>
  <c r="I37" i="2" s="1"/>
  <c r="H141" i="2"/>
  <c r="I141" i="2" s="1"/>
  <c r="H245" i="2"/>
  <c r="I245" i="2" s="1"/>
  <c r="H349" i="2"/>
  <c r="I349" i="2" s="1"/>
  <c r="H116" i="2"/>
  <c r="I116" i="2" s="1"/>
  <c r="I324" i="2"/>
  <c r="H458" i="2"/>
  <c r="H225" i="2"/>
  <c r="I225" i="2" s="1"/>
  <c r="H329" i="2"/>
  <c r="I329" i="2" s="1"/>
  <c r="H433" i="2"/>
  <c r="I433" i="2" s="1"/>
  <c r="H537" i="2"/>
  <c r="I537" i="2" s="1"/>
  <c r="H641" i="2"/>
  <c r="I641" i="2" s="1"/>
  <c r="H96" i="2"/>
  <c r="I96" i="2" s="1"/>
  <c r="H200" i="2"/>
  <c r="I200" i="2" s="1"/>
  <c r="H304" i="2"/>
  <c r="I304" i="2" s="1"/>
  <c r="H408" i="2"/>
  <c r="I408" i="2" s="1"/>
  <c r="H512" i="2"/>
  <c r="I512" i="2" s="1"/>
  <c r="H616" i="2"/>
  <c r="I616" i="2" s="1"/>
  <c r="H71" i="2"/>
  <c r="I71" i="2" s="1"/>
  <c r="H175" i="2"/>
  <c r="I175" i="2" s="1"/>
  <c r="H279" i="2"/>
  <c r="I279" i="2" s="1"/>
  <c r="I487" i="2"/>
  <c r="H46" i="2"/>
  <c r="I46" i="2" s="1"/>
  <c r="H150" i="2"/>
  <c r="I150" i="2" s="1"/>
  <c r="H254" i="2"/>
  <c r="I254" i="2" s="1"/>
  <c r="H358" i="2"/>
  <c r="I358" i="2" s="1"/>
  <c r="I462" i="2"/>
  <c r="I566" i="2"/>
  <c r="H125" i="2"/>
  <c r="I125" i="2" s="1"/>
  <c r="H229" i="2"/>
  <c r="I229" i="2" s="1"/>
  <c r="H333" i="2"/>
  <c r="I333" i="2" s="1"/>
  <c r="I541" i="2"/>
  <c r="H100" i="2"/>
  <c r="I100" i="2" s="1"/>
  <c r="H204" i="2"/>
  <c r="I204" i="2" s="1"/>
  <c r="I308" i="2"/>
  <c r="I412" i="2"/>
  <c r="I620" i="2"/>
  <c r="H75" i="2"/>
  <c r="I75" i="2" s="1"/>
  <c r="H179" i="2"/>
  <c r="I179" i="2" s="1"/>
  <c r="H283" i="2"/>
  <c r="I283" i="2" s="1"/>
  <c r="H387" i="2"/>
  <c r="I387" i="2" s="1"/>
  <c r="H491" i="2"/>
  <c r="I491" i="2" s="1"/>
  <c r="H595" i="2"/>
  <c r="I595" i="2" s="1"/>
  <c r="H50" i="2"/>
  <c r="I50" i="2" s="1"/>
  <c r="H154" i="2"/>
  <c r="I154" i="2" s="1"/>
  <c r="H258" i="2"/>
  <c r="I258" i="2" s="1"/>
  <c r="H362" i="2"/>
  <c r="I362" i="2" s="1"/>
  <c r="H466" i="2"/>
  <c r="I466" i="2" s="1"/>
  <c r="H570" i="2"/>
  <c r="I570" i="2" s="1"/>
  <c r="H25" i="2"/>
  <c r="I25" i="2" s="1"/>
  <c r="H129" i="2"/>
  <c r="I129" i="2"/>
  <c r="H233" i="2"/>
  <c r="I233" i="2" s="1"/>
  <c r="H337" i="2"/>
  <c r="I337" i="2" s="1"/>
  <c r="H441" i="2"/>
  <c r="I441" i="2" s="1"/>
  <c r="H545" i="2"/>
  <c r="I545" i="2" s="1"/>
  <c r="H649" i="2"/>
  <c r="I649" i="2" s="1"/>
  <c r="H104" i="2"/>
  <c r="I104" i="2" s="1"/>
  <c r="H208" i="2"/>
  <c r="I208" i="2" s="1"/>
  <c r="H312" i="2"/>
  <c r="I312" i="2" s="1"/>
  <c r="H416" i="2"/>
  <c r="I416" i="2" s="1"/>
  <c r="H520" i="2"/>
  <c r="I520" i="2" s="1"/>
  <c r="H624" i="2"/>
  <c r="I624" i="2" s="1"/>
  <c r="H79" i="2"/>
  <c r="I79" i="2" s="1"/>
  <c r="H183" i="2"/>
  <c r="I183" i="2" s="1"/>
  <c r="H287" i="2"/>
  <c r="I287" i="2" s="1"/>
  <c r="I391" i="2"/>
  <c r="I599" i="2"/>
  <c r="H54" i="2"/>
  <c r="I54" i="2" s="1"/>
  <c r="H158" i="2"/>
  <c r="I158" i="2" s="1"/>
  <c r="H262" i="2"/>
  <c r="I262" i="2" s="1"/>
  <c r="H366" i="2"/>
  <c r="I366" i="2" s="1"/>
  <c r="I470" i="2"/>
  <c r="I574" i="2"/>
  <c r="H645" i="2"/>
  <c r="I645" i="2" s="1"/>
  <c r="H613" i="2"/>
  <c r="I613" i="2" s="1"/>
  <c r="H597" i="2"/>
  <c r="I597" i="2" s="1"/>
  <c r="H581" i="2"/>
  <c r="I581" i="2" s="1"/>
  <c r="H565" i="2"/>
  <c r="I565" i="2" s="1"/>
  <c r="H501" i="2"/>
  <c r="I501" i="2" s="1"/>
  <c r="H485" i="2"/>
  <c r="I485" i="2" s="1"/>
  <c r="H469" i="2"/>
  <c r="I469" i="2" s="1"/>
  <c r="H453" i="2"/>
  <c r="I453" i="2" s="1"/>
  <c r="H437" i="2"/>
  <c r="I437" i="2" s="1"/>
  <c r="H405" i="2"/>
  <c r="I405" i="2" s="1"/>
  <c r="H389" i="2"/>
  <c r="I389" i="2" s="1"/>
  <c r="H356" i="2"/>
  <c r="I356" i="2" s="1"/>
  <c r="H161" i="2"/>
  <c r="I161" i="2" s="1"/>
  <c r="H536" i="2"/>
  <c r="I536" i="2" s="1"/>
  <c r="I615" i="2"/>
  <c r="I382" i="2"/>
  <c r="H253" i="2"/>
  <c r="I253" i="2" s="1"/>
  <c r="H228" i="2"/>
  <c r="I228" i="2" s="1"/>
  <c r="H133" i="2"/>
  <c r="H83" i="2"/>
  <c r="I83" i="2" s="1"/>
  <c r="H395" i="2"/>
  <c r="I395" i="2" s="1"/>
  <c r="H370" i="2"/>
  <c r="I370" i="2" s="1"/>
  <c r="H345" i="2"/>
  <c r="I345" i="2" s="1"/>
  <c r="H424" i="2"/>
  <c r="I424" i="2" s="1"/>
  <c r="I503" i="2"/>
  <c r="H220" i="2"/>
  <c r="I220" i="2" s="1"/>
  <c r="H30" i="2"/>
  <c r="I30" i="2" s="1"/>
  <c r="H134" i="2"/>
  <c r="I134" i="2" s="1"/>
  <c r="H238" i="2"/>
  <c r="I238" i="2" s="1"/>
  <c r="H342" i="2"/>
  <c r="I342" i="2" s="1"/>
  <c r="I446" i="2"/>
  <c r="I550" i="2"/>
  <c r="H5" i="2"/>
  <c r="I5" i="2" s="1"/>
  <c r="H109" i="2"/>
  <c r="I109" i="2" s="1"/>
  <c r="H213" i="2"/>
  <c r="I213" i="2" s="1"/>
  <c r="H317" i="2"/>
  <c r="I317" i="2" s="1"/>
  <c r="I421" i="2"/>
  <c r="I629" i="2"/>
  <c r="H84" i="2"/>
  <c r="I84" i="2" s="1"/>
  <c r="H188" i="2"/>
  <c r="I188" i="2" s="1"/>
  <c r="I292" i="2"/>
  <c r="I396" i="2"/>
  <c r="I604" i="2"/>
  <c r="H59" i="2"/>
  <c r="I59" i="2" s="1"/>
  <c r="H163" i="2"/>
  <c r="I163" i="2" s="1"/>
  <c r="H267" i="2"/>
  <c r="I267" i="2" s="1"/>
  <c r="H371" i="2"/>
  <c r="I371" i="2" s="1"/>
  <c r="H475" i="2"/>
  <c r="I475" i="2" s="1"/>
  <c r="H579" i="2"/>
  <c r="I579" i="2" s="1"/>
  <c r="H34" i="2"/>
  <c r="I34" i="2" s="1"/>
  <c r="H138" i="2"/>
  <c r="I138" i="2" s="1"/>
  <c r="H242" i="2"/>
  <c r="I242" i="2" s="1"/>
  <c r="H346" i="2"/>
  <c r="I346" i="2" s="1"/>
  <c r="H450" i="2"/>
  <c r="I450" i="2" s="1"/>
  <c r="H554" i="2"/>
  <c r="I554" i="2" s="1"/>
  <c r="H113" i="2"/>
  <c r="I113" i="2" s="1"/>
  <c r="H217" i="2"/>
  <c r="I217" i="2" s="1"/>
  <c r="H321" i="2"/>
  <c r="I321" i="2" s="1"/>
  <c r="H425" i="2"/>
  <c r="I425" i="2" s="1"/>
  <c r="H529" i="2"/>
  <c r="I529" i="2" s="1"/>
  <c r="H633" i="2"/>
  <c r="I633" i="2" s="1"/>
  <c r="H88" i="2"/>
  <c r="I88" i="2" s="1"/>
  <c r="H192" i="2"/>
  <c r="I192" i="2" s="1"/>
  <c r="H296" i="2"/>
  <c r="I296" i="2" s="1"/>
  <c r="H504" i="2"/>
  <c r="I504" i="2" s="1"/>
  <c r="H608" i="2"/>
  <c r="I608" i="2" s="1"/>
  <c r="H63" i="2"/>
  <c r="I63" i="2" s="1"/>
  <c r="H167" i="2"/>
  <c r="I167" i="2" s="1"/>
  <c r="H271" i="2"/>
  <c r="I271" i="2" s="1"/>
  <c r="H375" i="2"/>
  <c r="I375" i="2" s="1"/>
  <c r="I583" i="2"/>
  <c r="H38" i="2"/>
  <c r="I38" i="2" s="1"/>
  <c r="H142" i="2"/>
  <c r="I142" i="2" s="1"/>
  <c r="H246" i="2"/>
  <c r="I246" i="2" s="1"/>
  <c r="H350" i="2"/>
  <c r="I350" i="2" s="1"/>
  <c r="I454" i="2"/>
  <c r="I558" i="2"/>
  <c r="H13" i="2"/>
  <c r="I13" i="2" s="1"/>
  <c r="H117" i="2"/>
  <c r="I117" i="2" s="1"/>
  <c r="H221" i="2"/>
  <c r="I221" i="2" s="1"/>
  <c r="H325" i="2"/>
  <c r="I325" i="2" s="1"/>
  <c r="I429" i="2"/>
  <c r="I637" i="2"/>
  <c r="H92" i="2"/>
  <c r="I92" i="2" s="1"/>
  <c r="H196" i="2"/>
  <c r="I196" i="2" s="1"/>
  <c r="I300" i="2"/>
  <c r="I508" i="2"/>
  <c r="H67" i="2"/>
  <c r="I67" i="2" s="1"/>
  <c r="H171" i="2"/>
  <c r="I171" i="2" s="1"/>
  <c r="H379" i="2"/>
  <c r="I379" i="2" s="1"/>
  <c r="H483" i="2"/>
  <c r="I483" i="2" s="1"/>
  <c r="H587" i="2"/>
  <c r="I587" i="2" s="1"/>
  <c r="H644" i="2"/>
  <c r="I644" i="2" s="1"/>
  <c r="H628" i="2"/>
  <c r="I628" i="2" s="1"/>
  <c r="H612" i="2"/>
  <c r="I612" i="2" s="1"/>
  <c r="H580" i="2"/>
  <c r="I580" i="2" s="1"/>
  <c r="H564" i="2"/>
  <c r="I564" i="2" s="1"/>
  <c r="H548" i="2"/>
  <c r="I548" i="2" s="1"/>
  <c r="H532" i="2"/>
  <c r="I532" i="2" s="1"/>
  <c r="H516" i="2"/>
  <c r="I516" i="2" s="1"/>
  <c r="H500" i="2"/>
  <c r="I500" i="2" s="1"/>
  <c r="H468" i="2"/>
  <c r="I468" i="2" s="1"/>
  <c r="H452" i="2"/>
  <c r="I452" i="2" s="1"/>
  <c r="H436" i="2"/>
  <c r="I436" i="2" s="1"/>
  <c r="H420" i="2"/>
  <c r="I420" i="2" s="1"/>
  <c r="H404" i="2"/>
  <c r="I404" i="2" s="1"/>
  <c r="H348" i="2"/>
  <c r="I348" i="2" s="1"/>
  <c r="H107" i="2"/>
  <c r="H57" i="2"/>
  <c r="I57" i="2" s="1"/>
  <c r="H224" i="2"/>
  <c r="H432" i="2"/>
  <c r="H199" i="2"/>
  <c r="I199" i="2" s="1"/>
  <c r="H278" i="2"/>
  <c r="I278" i="2" s="1"/>
  <c r="H149" i="2"/>
  <c r="I149" i="2" s="1"/>
  <c r="H124" i="2"/>
  <c r="I124" i="2" s="1"/>
  <c r="I445" i="2"/>
  <c r="I316" i="2"/>
  <c r="H553" i="2"/>
  <c r="I553" i="2" s="1"/>
  <c r="H87" i="2"/>
  <c r="I87" i="2" s="1"/>
  <c r="H374" i="2"/>
  <c r="I374" i="2" s="1"/>
  <c r="I557" i="2"/>
  <c r="H507" i="2"/>
  <c r="I507" i="2" s="1"/>
  <c r="H42" i="2"/>
  <c r="H250" i="2"/>
  <c r="H17" i="2"/>
  <c r="I17" i="2" s="1"/>
  <c r="H159" i="2"/>
  <c r="H367" i="2"/>
  <c r="I471" i="2"/>
  <c r="H68" i="2"/>
  <c r="H172" i="2"/>
  <c r="I380" i="2"/>
  <c r="I484" i="2"/>
  <c r="I588" i="2"/>
  <c r="H43" i="2"/>
  <c r="I43" i="2" s="1"/>
  <c r="H147" i="2"/>
  <c r="I147" i="2" s="1"/>
  <c r="H251" i="2"/>
  <c r="I251" i="2" s="1"/>
  <c r="H355" i="2"/>
  <c r="I355" i="2" s="1"/>
  <c r="H459" i="2"/>
  <c r="I459" i="2" s="1"/>
  <c r="H563" i="2"/>
  <c r="I563" i="2" s="1"/>
  <c r="H18" i="2"/>
  <c r="I18" i="2" s="1"/>
  <c r="H122" i="2"/>
  <c r="I122" i="2" s="1"/>
  <c r="H226" i="2"/>
  <c r="I226" i="2" s="1"/>
  <c r="H330" i="2"/>
  <c r="I330" i="2" s="1"/>
  <c r="H434" i="2"/>
  <c r="I434" i="2" s="1"/>
  <c r="H538" i="2"/>
  <c r="I538" i="2" s="1"/>
  <c r="H642" i="2"/>
  <c r="I642" i="2" s="1"/>
  <c r="H97" i="2"/>
  <c r="I97" i="2" s="1"/>
  <c r="H201" i="2"/>
  <c r="I201" i="2" s="1"/>
  <c r="H305" i="2"/>
  <c r="I305" i="2" s="1"/>
  <c r="H409" i="2"/>
  <c r="I409" i="2" s="1"/>
  <c r="H513" i="2"/>
  <c r="I513" i="2" s="1"/>
  <c r="H617" i="2"/>
  <c r="I617" i="2" s="1"/>
  <c r="H72" i="2"/>
  <c r="I72" i="2" s="1"/>
  <c r="H176" i="2"/>
  <c r="I176" i="2" s="1"/>
  <c r="H280" i="2"/>
  <c r="I280" i="2" s="1"/>
  <c r="H384" i="2"/>
  <c r="I384" i="2" s="1"/>
  <c r="H488" i="2"/>
  <c r="I488" i="2" s="1"/>
  <c r="H592" i="2"/>
  <c r="I592" i="2" s="1"/>
  <c r="H47" i="2"/>
  <c r="I47" i="2" s="1"/>
  <c r="H151" i="2"/>
  <c r="I151" i="2" s="1"/>
  <c r="H255" i="2"/>
  <c r="I255" i="2" s="1"/>
  <c r="H359" i="2"/>
  <c r="I359" i="2" s="1"/>
  <c r="I567" i="2"/>
  <c r="H22" i="2"/>
  <c r="I22" i="2" s="1"/>
  <c r="H126" i="2"/>
  <c r="I126" i="2" s="1"/>
  <c r="H230" i="2"/>
  <c r="I230" i="2" s="1"/>
  <c r="H334" i="2"/>
  <c r="I334" i="2" s="1"/>
  <c r="I438" i="2"/>
  <c r="I542" i="2"/>
  <c r="I646" i="2"/>
  <c r="H101" i="2"/>
  <c r="I101" i="2" s="1"/>
  <c r="H205" i="2"/>
  <c r="I205" i="2" s="1"/>
  <c r="H309" i="2"/>
  <c r="I309" i="2" s="1"/>
  <c r="I413" i="2"/>
  <c r="I517" i="2"/>
  <c r="I621" i="2"/>
  <c r="H76" i="2"/>
  <c r="I76" i="2" s="1"/>
  <c r="H180" i="2"/>
  <c r="I180" i="2" s="1"/>
  <c r="I284" i="2"/>
  <c r="I388" i="2"/>
  <c r="I492" i="2"/>
  <c r="I596" i="2"/>
  <c r="H51" i="2"/>
  <c r="I51" i="2" s="1"/>
  <c r="H155" i="2"/>
  <c r="I155" i="2" s="1"/>
  <c r="H259" i="2"/>
  <c r="I259" i="2" s="1"/>
  <c r="H363" i="2"/>
  <c r="I363" i="2" s="1"/>
  <c r="H467" i="2"/>
  <c r="I467" i="2" s="1"/>
  <c r="H571" i="2"/>
  <c r="I571" i="2" s="1"/>
  <c r="H26" i="2"/>
  <c r="I26" i="2" s="1"/>
  <c r="H130" i="2"/>
  <c r="I130" i="2" s="1"/>
  <c r="H234" i="2"/>
  <c r="I234" i="2" s="1"/>
  <c r="H338" i="2"/>
  <c r="I338" i="2" s="1"/>
  <c r="H442" i="2"/>
  <c r="I442" i="2" s="1"/>
  <c r="H546" i="2"/>
  <c r="I546" i="2" s="1"/>
  <c r="H650" i="2"/>
  <c r="I650" i="2" s="1"/>
  <c r="H105" i="2"/>
  <c r="I105" i="2" s="1"/>
  <c r="H209" i="2"/>
  <c r="I209" i="2" s="1"/>
  <c r="H313" i="2"/>
  <c r="I313" i="2" s="1"/>
  <c r="H417" i="2"/>
  <c r="I417" i="2" s="1"/>
  <c r="H521" i="2"/>
  <c r="I521" i="2" s="1"/>
  <c r="H625" i="2"/>
  <c r="I625" i="2" s="1"/>
  <c r="H80" i="2"/>
  <c r="I80" i="2" s="1"/>
  <c r="H184" i="2"/>
  <c r="I184" i="2" s="1"/>
  <c r="H288" i="2"/>
  <c r="I288" i="2" s="1"/>
  <c r="H392" i="2"/>
  <c r="I392" i="2" s="1"/>
  <c r="H496" i="2"/>
  <c r="I496" i="2" s="1"/>
  <c r="H600" i="2"/>
  <c r="I600" i="2" s="1"/>
  <c r="H639" i="2"/>
  <c r="I639" i="2" s="1"/>
  <c r="H623" i="2"/>
  <c r="I623" i="2" s="1"/>
  <c r="H607" i="2"/>
  <c r="I607" i="2" s="1"/>
  <c r="H591" i="2"/>
  <c r="I591" i="2" s="1"/>
  <c r="H575" i="2"/>
  <c r="H559" i="2"/>
  <c r="I559" i="2" s="1"/>
  <c r="H543" i="2"/>
  <c r="I543" i="2" s="1"/>
  <c r="H527" i="2"/>
  <c r="I527" i="2" s="1"/>
  <c r="H511" i="2"/>
  <c r="I511" i="2" s="1"/>
  <c r="H495" i="2"/>
  <c r="I495" i="2" s="1"/>
  <c r="H479" i="2"/>
  <c r="I479" i="2" s="1"/>
  <c r="H463" i="2"/>
  <c r="I463" i="2" s="1"/>
  <c r="H447" i="2"/>
  <c r="I447" i="2" s="1"/>
  <c r="H431" i="2"/>
  <c r="I431" i="2" s="1"/>
  <c r="H415" i="2"/>
  <c r="I415" i="2" s="1"/>
  <c r="H399" i="2"/>
  <c r="I399" i="2" s="1"/>
  <c r="H383" i="2"/>
  <c r="I383" i="2" s="1"/>
  <c r="H340" i="2"/>
  <c r="I340" i="2" s="1"/>
  <c r="H276" i="2"/>
  <c r="L11" i="2"/>
  <c r="R11" i="2" s="1"/>
  <c r="L19" i="2"/>
  <c r="R19" i="2" s="1"/>
  <c r="L27" i="2"/>
  <c r="R27" i="2" s="1"/>
  <c r="L35" i="2"/>
  <c r="R35" i="2" s="1"/>
  <c r="L51" i="2"/>
  <c r="R51" i="2" s="1"/>
  <c r="L31" i="2"/>
  <c r="R31" i="2" s="1"/>
  <c r="L39" i="2"/>
  <c r="R39" i="2" s="1"/>
  <c r="L47" i="2"/>
  <c r="R47" i="2" s="1"/>
  <c r="L21" i="2"/>
  <c r="R21" i="2" s="1"/>
  <c r="L29" i="2"/>
  <c r="R29" i="2" s="1"/>
  <c r="L37" i="2"/>
  <c r="R37" i="2" s="1"/>
  <c r="L52" i="2"/>
  <c r="R52" i="2" s="1"/>
  <c r="L28" i="2"/>
  <c r="R28" i="2" s="1"/>
  <c r="L8" i="2"/>
  <c r="R8" i="2" s="1"/>
  <c r="L16" i="2"/>
  <c r="R16" i="2" s="1"/>
  <c r="L24" i="2"/>
  <c r="R24" i="2" s="1"/>
  <c r="L32" i="2"/>
  <c r="R32" i="2" s="1"/>
  <c r="L40" i="2"/>
  <c r="R40" i="2" s="1"/>
  <c r="L48" i="2"/>
  <c r="R48" i="2" s="1"/>
  <c r="L6" i="2"/>
  <c r="R6" i="2" s="1"/>
  <c r="L22" i="2"/>
  <c r="R22" i="2" s="1"/>
  <c r="L30" i="2"/>
  <c r="R30" i="2" s="1"/>
  <c r="L38" i="2"/>
  <c r="R38" i="2" s="1"/>
  <c r="L46" i="2"/>
  <c r="R46" i="2" s="1"/>
  <c r="L20" i="2"/>
  <c r="R20" i="2" s="1"/>
  <c r="L36" i="2"/>
  <c r="R36" i="2" s="1"/>
  <c r="L17" i="2"/>
  <c r="R17" i="2" s="1"/>
  <c r="L25" i="2"/>
  <c r="R25" i="2" s="1"/>
  <c r="L41" i="2"/>
  <c r="R41" i="2" s="1"/>
  <c r="L49" i="2"/>
  <c r="R49" i="2" s="1"/>
  <c r="L9" i="2"/>
  <c r="R9" i="2" s="1"/>
  <c r="L12" i="2"/>
  <c r="R12" i="2" s="1"/>
  <c r="L5" i="2"/>
  <c r="R5" i="2" s="1"/>
  <c r="L7" i="2"/>
  <c r="R7" i="2" s="1"/>
  <c r="F162" i="2"/>
  <c r="F12" i="2"/>
  <c r="F21" i="2"/>
  <c r="F528" i="2"/>
  <c r="F270" i="2"/>
  <c r="F403" i="2"/>
  <c r="F145" i="2"/>
  <c r="F549" i="2"/>
  <c r="F137" i="2"/>
  <c r="F153" i="2"/>
  <c r="F525" i="2"/>
  <c r="F526" i="2"/>
  <c r="F268" i="2"/>
  <c r="F9" i="2"/>
  <c r="F10" i="2"/>
  <c r="F400" i="2"/>
  <c r="F143" i="2"/>
  <c r="F533" i="2"/>
  <c r="F275" i="2"/>
  <c r="F411" i="2"/>
  <c r="F4" i="2"/>
  <c r="F544" i="2"/>
  <c r="F6" i="2"/>
  <c r="AJ50" i="5" l="1"/>
  <c r="AM50" i="5" s="1"/>
  <c r="AP50" i="5" s="1"/>
  <c r="AB43" i="5"/>
  <c r="AE43" i="5" s="1"/>
  <c r="AK16" i="5"/>
  <c r="AN16" i="5" s="1"/>
  <c r="AQ16" i="5" s="1"/>
  <c r="AA11" i="5"/>
  <c r="AD11" i="5" s="1"/>
  <c r="AB22" i="5"/>
  <c r="AE22" i="5" s="1"/>
  <c r="AB25" i="5"/>
  <c r="AE25" i="5" s="1"/>
  <c r="AB41" i="5"/>
  <c r="AE41" i="5" s="1"/>
  <c r="AK11" i="5"/>
  <c r="AN11" i="5" s="1"/>
  <c r="AQ11" i="5" s="1"/>
  <c r="AJ13" i="5"/>
  <c r="AM13" i="5" s="1"/>
  <c r="AP13" i="5" s="1"/>
  <c r="AJ16" i="5"/>
  <c r="AM16" i="5" s="1"/>
  <c r="AP16" i="5" s="1"/>
  <c r="AJ19" i="5"/>
  <c r="AM19" i="5" s="1"/>
  <c r="AP19" i="5" s="1"/>
  <c r="T9" i="9"/>
  <c r="U9" i="9"/>
  <c r="AJ21" i="5"/>
  <c r="AM21" i="5" s="1"/>
  <c r="AP21" i="5" s="1"/>
  <c r="V5" i="9"/>
  <c r="V11" i="9"/>
  <c r="W9" i="9"/>
  <c r="W3" i="9"/>
  <c r="T10" i="9"/>
  <c r="V9" i="9"/>
  <c r="V3" i="9"/>
  <c r="V12" i="9"/>
  <c r="V6" i="9"/>
  <c r="T12" i="9"/>
  <c r="W12" i="9"/>
  <c r="W6" i="9"/>
  <c r="W10" i="9"/>
  <c r="W4" i="9"/>
  <c r="T11" i="9"/>
  <c r="U11" i="9"/>
  <c r="W5" i="9"/>
  <c r="W11" i="9"/>
  <c r="V4" i="9"/>
  <c r="V10" i="9"/>
  <c r="U12" i="9"/>
  <c r="U10" i="9"/>
  <c r="AB45" i="5"/>
  <c r="AE45" i="5" s="1"/>
  <c r="AK45" i="5"/>
  <c r="AN45" i="5" s="1"/>
  <c r="AQ45" i="5" s="1"/>
  <c r="AJ35" i="5"/>
  <c r="AM35" i="5" s="1"/>
  <c r="AP35" i="5" s="1"/>
  <c r="AA35" i="5"/>
  <c r="AD35" i="5" s="1"/>
  <c r="AK50" i="5"/>
  <c r="AN50" i="5" s="1"/>
  <c r="AQ50" i="5" s="1"/>
  <c r="AB50" i="5"/>
  <c r="AE50" i="5" s="1"/>
  <c r="AJ18" i="5"/>
  <c r="AM18" i="5" s="1"/>
  <c r="AP18" i="5" s="1"/>
  <c r="AA18" i="5"/>
  <c r="AD18" i="5" s="1"/>
  <c r="AC36" i="5"/>
  <c r="AF36" i="5" s="1"/>
  <c r="AL36" i="5"/>
  <c r="AO36" i="5" s="1"/>
  <c r="AR36" i="5" s="1"/>
  <c r="AL45" i="5"/>
  <c r="AO45" i="5" s="1"/>
  <c r="AR45" i="5" s="1"/>
  <c r="AC45" i="5"/>
  <c r="AF45" i="5" s="1"/>
  <c r="AJ27" i="5"/>
  <c r="AM27" i="5" s="1"/>
  <c r="AP27" i="5" s="1"/>
  <c r="AA27" i="5"/>
  <c r="AD27" i="5" s="1"/>
  <c r="AB49" i="5"/>
  <c r="AE49" i="5" s="1"/>
  <c r="AK49" i="5"/>
  <c r="AN49" i="5" s="1"/>
  <c r="AQ49" i="5" s="1"/>
  <c r="AK47" i="5"/>
  <c r="AN47" i="5" s="1"/>
  <c r="AQ47" i="5" s="1"/>
  <c r="AB47" i="5"/>
  <c r="AE47" i="5" s="1"/>
  <c r="AA45" i="5"/>
  <c r="AD45" i="5" s="1"/>
  <c r="AJ45" i="5"/>
  <c r="AM45" i="5" s="1"/>
  <c r="AP45" i="5" s="1"/>
  <c r="AL21" i="5"/>
  <c r="AO21" i="5" s="1"/>
  <c r="AR21" i="5" s="1"/>
  <c r="AC21" i="5"/>
  <c r="AF21" i="5" s="1"/>
  <c r="AA26" i="5"/>
  <c r="AD26" i="5" s="1"/>
  <c r="AJ26" i="5"/>
  <c r="AM26" i="5" s="1"/>
  <c r="AP26" i="5" s="1"/>
  <c r="AK13" i="5"/>
  <c r="AN13" i="5" s="1"/>
  <c r="AQ13" i="5" s="1"/>
  <c r="AB13" i="5"/>
  <c r="AE13" i="5" s="1"/>
  <c r="AJ36" i="5"/>
  <c r="AM36" i="5" s="1"/>
  <c r="AP36" i="5" s="1"/>
  <c r="AA36" i="5"/>
  <c r="AD36" i="5" s="1"/>
  <c r="AC54" i="5"/>
  <c r="AF54" i="5" s="1"/>
  <c r="AL54" i="5"/>
  <c r="AO54" i="5" s="1"/>
  <c r="AR54" i="5" s="1"/>
  <c r="AC22" i="5"/>
  <c r="AF22" i="5" s="1"/>
  <c r="AL22" i="5"/>
  <c r="AO22" i="5" s="1"/>
  <c r="AR22" i="5" s="1"/>
  <c r="AC48" i="5"/>
  <c r="AF48" i="5" s="1"/>
  <c r="AL48" i="5"/>
  <c r="AO48" i="5" s="1"/>
  <c r="AR48" i="5" s="1"/>
  <c r="AA53" i="5"/>
  <c r="AD53" i="5" s="1"/>
  <c r="AJ53" i="5"/>
  <c r="AM53" i="5" s="1"/>
  <c r="AP53" i="5" s="1"/>
  <c r="AC20" i="5"/>
  <c r="AF20" i="5" s="1"/>
  <c r="AL20" i="5"/>
  <c r="AO20" i="5" s="1"/>
  <c r="AR20" i="5" s="1"/>
  <c r="AL50" i="5"/>
  <c r="AO50" i="5" s="1"/>
  <c r="AR50" i="5" s="1"/>
  <c r="AC50" i="5"/>
  <c r="AF50" i="5" s="1"/>
  <c r="AA48" i="5"/>
  <c r="AD48" i="5" s="1"/>
  <c r="AJ48" i="5"/>
  <c r="AM48" i="5" s="1"/>
  <c r="AP48" i="5" s="1"/>
  <c r="AB24" i="5"/>
  <c r="AE24" i="5" s="1"/>
  <c r="AK24" i="5"/>
  <c r="AN24" i="5" s="1"/>
  <c r="AQ24" i="5" s="1"/>
  <c r="AC56" i="5"/>
  <c r="AF56" i="5" s="1"/>
  <c r="AL56" i="5"/>
  <c r="AO56" i="5" s="1"/>
  <c r="AR56" i="5" s="1"/>
  <c r="AL26" i="5"/>
  <c r="AO26" i="5" s="1"/>
  <c r="AR26" i="5" s="1"/>
  <c r="AC26" i="5"/>
  <c r="AF26" i="5" s="1"/>
  <c r="AK57" i="5"/>
  <c r="AN57" i="5" s="1"/>
  <c r="AQ57" i="5" s="1"/>
  <c r="AB57" i="5"/>
  <c r="AE57" i="5" s="1"/>
  <c r="AK55" i="5"/>
  <c r="AN55" i="5" s="1"/>
  <c r="AQ55" i="5" s="1"/>
  <c r="AB55" i="5"/>
  <c r="AE55" i="5" s="1"/>
  <c r="AL44" i="5"/>
  <c r="AO44" i="5" s="1"/>
  <c r="AR44" i="5" s="1"/>
  <c r="AC44" i="5"/>
  <c r="AF44" i="5" s="1"/>
  <c r="AK18" i="5"/>
  <c r="AN18" i="5" s="1"/>
  <c r="AQ18" i="5" s="1"/>
  <c r="AB18" i="5"/>
  <c r="AE18" i="5" s="1"/>
  <c r="AA23" i="5"/>
  <c r="AD23" i="5" s="1"/>
  <c r="AJ23" i="5"/>
  <c r="AM23" i="5" s="1"/>
  <c r="AP23" i="5" s="1"/>
  <c r="AA10" i="5"/>
  <c r="AD10" i="5" s="1"/>
  <c r="AJ44" i="5"/>
  <c r="AM44" i="5" s="1"/>
  <c r="AP44" i="5" s="1"/>
  <c r="AA44" i="5"/>
  <c r="AD44" i="5" s="1"/>
  <c r="AC46" i="5"/>
  <c r="AF46" i="5" s="1"/>
  <c r="AL46" i="5"/>
  <c r="AO46" i="5" s="1"/>
  <c r="AR46" i="5" s="1"/>
  <c r="AC11" i="5"/>
  <c r="AF11" i="5" s="1"/>
  <c r="AL11" i="5"/>
  <c r="AO11" i="5" s="1"/>
  <c r="AR11" i="5" s="1"/>
  <c r="AA46" i="5"/>
  <c r="AD46" i="5" s="1"/>
  <c r="AJ46" i="5"/>
  <c r="AM46" i="5" s="1"/>
  <c r="AP46" i="5" s="1"/>
  <c r="AB48" i="5"/>
  <c r="AE48" i="5" s="1"/>
  <c r="AK48" i="5"/>
  <c r="AN48" i="5" s="1"/>
  <c r="AQ48" i="5" s="1"/>
  <c r="AC12" i="5"/>
  <c r="AF12" i="5" s="1"/>
  <c r="AL12" i="5"/>
  <c r="AO12" i="5" s="1"/>
  <c r="AR12" i="5" s="1"/>
  <c r="AL58" i="5"/>
  <c r="AO58" i="5" s="1"/>
  <c r="AR58" i="5" s="1"/>
  <c r="AC58" i="5"/>
  <c r="AF58" i="5" s="1"/>
  <c r="AJ43" i="5"/>
  <c r="AM43" i="5" s="1"/>
  <c r="AP43" i="5" s="1"/>
  <c r="AA43" i="5"/>
  <c r="AD43" i="5" s="1"/>
  <c r="AB20" i="5"/>
  <c r="AE20" i="5" s="1"/>
  <c r="AK20" i="5"/>
  <c r="AN20" i="5" s="1"/>
  <c r="AQ20" i="5" s="1"/>
  <c r="AB51" i="5"/>
  <c r="AE51" i="5" s="1"/>
  <c r="AK51" i="5"/>
  <c r="AN51" i="5" s="1"/>
  <c r="AQ51" i="5" s="1"/>
  <c r="AJ24" i="5"/>
  <c r="AM24" i="5" s="1"/>
  <c r="AP24" i="5" s="1"/>
  <c r="AA24" i="5"/>
  <c r="AD24" i="5" s="1"/>
  <c r="AK34" i="5"/>
  <c r="AN34" i="5" s="1"/>
  <c r="AQ34" i="5" s="1"/>
  <c r="AB34" i="5"/>
  <c r="AE34" i="5" s="1"/>
  <c r="AK28" i="5"/>
  <c r="AN28" i="5" s="1"/>
  <c r="AQ28" i="5" s="1"/>
  <c r="AB28" i="5"/>
  <c r="AE28" i="5" s="1"/>
  <c r="AA40" i="5"/>
  <c r="AD40" i="5" s="1"/>
  <c r="AJ40" i="5"/>
  <c r="AM40" i="5" s="1"/>
  <c r="AP40" i="5" s="1"/>
  <c r="AJ15" i="5"/>
  <c r="AM15" i="5" s="1"/>
  <c r="AP15" i="5" s="1"/>
  <c r="AA15" i="5"/>
  <c r="AD15" i="5" s="1"/>
  <c r="AJ54" i="5"/>
  <c r="AM54" i="5" s="1"/>
  <c r="AP54" i="5" s="1"/>
  <c r="AA54" i="5"/>
  <c r="AD54" i="5" s="1"/>
  <c r="AJ52" i="5"/>
  <c r="AM52" i="5" s="1"/>
  <c r="AP52" i="5" s="1"/>
  <c r="AA52" i="5"/>
  <c r="AD52" i="5" s="1"/>
  <c r="AC41" i="5"/>
  <c r="AF41" i="5" s="1"/>
  <c r="AL41" i="5"/>
  <c r="AO41" i="5" s="1"/>
  <c r="AR41" i="5" s="1"/>
  <c r="AC59" i="5"/>
  <c r="AF59" i="5" s="1"/>
  <c r="AL59" i="5"/>
  <c r="AO59" i="5" s="1"/>
  <c r="AR59" i="5" s="1"/>
  <c r="AC43" i="5"/>
  <c r="AF43" i="5" s="1"/>
  <c r="AL43" i="5"/>
  <c r="AO43" i="5" s="1"/>
  <c r="AR43" i="5" s="1"/>
  <c r="AL52" i="5"/>
  <c r="AO52" i="5" s="1"/>
  <c r="AR52" i="5" s="1"/>
  <c r="AC52" i="5"/>
  <c r="AF52" i="5" s="1"/>
  <c r="AL23" i="5"/>
  <c r="AO23" i="5" s="1"/>
  <c r="AR23" i="5" s="1"/>
  <c r="AC23" i="5"/>
  <c r="AF23" i="5" s="1"/>
  <c r="AC40" i="5"/>
  <c r="AF40" i="5" s="1"/>
  <c r="AL40" i="5"/>
  <c r="AO40" i="5" s="1"/>
  <c r="AR40" i="5" s="1"/>
  <c r="AA17" i="5"/>
  <c r="AD17" i="5" s="1"/>
  <c r="AJ17" i="5"/>
  <c r="AM17" i="5" s="1"/>
  <c r="AP17" i="5" s="1"/>
  <c r="AA20" i="5"/>
  <c r="AD20" i="5" s="1"/>
  <c r="AJ20" i="5"/>
  <c r="AM20" i="5" s="1"/>
  <c r="AP20" i="5" s="1"/>
  <c r="AK42" i="5"/>
  <c r="AN42" i="5" s="1"/>
  <c r="AQ42" i="5" s="1"/>
  <c r="AB42" i="5"/>
  <c r="AE42" i="5" s="1"/>
  <c r="AB36" i="5"/>
  <c r="AE36" i="5" s="1"/>
  <c r="AK36" i="5"/>
  <c r="AN36" i="5" s="1"/>
  <c r="AQ36" i="5" s="1"/>
  <c r="AA25" i="5"/>
  <c r="AD25" i="5" s="1"/>
  <c r="AJ25" i="5"/>
  <c r="AM25" i="5" s="1"/>
  <c r="AP25" i="5" s="1"/>
  <c r="AB54" i="5"/>
  <c r="AE54" i="5" s="1"/>
  <c r="AK54" i="5"/>
  <c r="AN54" i="5" s="1"/>
  <c r="AQ54" i="5" s="1"/>
  <c r="AC14" i="5"/>
  <c r="AF14" i="5" s="1"/>
  <c r="AL14" i="5"/>
  <c r="AO14" i="5" s="1"/>
  <c r="AR14" i="5" s="1"/>
  <c r="AC38" i="5"/>
  <c r="AF38" i="5" s="1"/>
  <c r="AL38" i="5"/>
  <c r="AO38" i="5" s="1"/>
  <c r="AR38" i="5" s="1"/>
  <c r="AL37" i="5"/>
  <c r="AO37" i="5" s="1"/>
  <c r="AR37" i="5" s="1"/>
  <c r="AC37" i="5"/>
  <c r="AF37" i="5" s="1"/>
  <c r="AL31" i="5"/>
  <c r="AO31" i="5" s="1"/>
  <c r="AR31" i="5" s="1"/>
  <c r="AC31" i="5"/>
  <c r="AF31" i="5" s="1"/>
  <c r="AJ38" i="5"/>
  <c r="AM38" i="5" s="1"/>
  <c r="AP38" i="5" s="1"/>
  <c r="AA38" i="5"/>
  <c r="AD38" i="5" s="1"/>
  <c r="AC15" i="5"/>
  <c r="AF15" i="5" s="1"/>
  <c r="AL15" i="5"/>
  <c r="AO15" i="5" s="1"/>
  <c r="AR15" i="5" s="1"/>
  <c r="AC17" i="5"/>
  <c r="AF17" i="5" s="1"/>
  <c r="AL17" i="5"/>
  <c r="AO17" i="5" s="1"/>
  <c r="AR17" i="5" s="1"/>
  <c r="AB12" i="5"/>
  <c r="AE12" i="5" s="1"/>
  <c r="AK12" i="5"/>
  <c r="AN12" i="5" s="1"/>
  <c r="AQ12" i="5" s="1"/>
  <c r="AK21" i="5"/>
  <c r="AN21" i="5" s="1"/>
  <c r="AQ21" i="5" s="1"/>
  <c r="AB21" i="5"/>
  <c r="AE21" i="5" s="1"/>
  <c r="AK44" i="5"/>
  <c r="AN44" i="5" s="1"/>
  <c r="AQ44" i="5" s="1"/>
  <c r="AB44" i="5"/>
  <c r="AE44" i="5" s="1"/>
  <c r="AJ39" i="5"/>
  <c r="AM39" i="5" s="1"/>
  <c r="AP39" i="5" s="1"/>
  <c r="AA39" i="5"/>
  <c r="AD39" i="5" s="1"/>
  <c r="AL39" i="5"/>
  <c r="AO39" i="5" s="1"/>
  <c r="AR39" i="5" s="1"/>
  <c r="AC39" i="5"/>
  <c r="AF39" i="5" s="1"/>
  <c r="AB40" i="5"/>
  <c r="AE40" i="5" s="1"/>
  <c r="AK40" i="5"/>
  <c r="AN40" i="5" s="1"/>
  <c r="AQ40" i="5" s="1"/>
  <c r="AB15" i="5"/>
  <c r="AE15" i="5" s="1"/>
  <c r="AK15" i="5"/>
  <c r="AN15" i="5" s="1"/>
  <c r="AQ15" i="5" s="1"/>
  <c r="AK58" i="5"/>
  <c r="AN58" i="5" s="1"/>
  <c r="AQ58" i="5" s="1"/>
  <c r="AB58" i="5"/>
  <c r="AE58" i="5" s="1"/>
  <c r="AK52" i="5"/>
  <c r="AN52" i="5" s="1"/>
  <c r="AQ52" i="5" s="1"/>
  <c r="AB52" i="5"/>
  <c r="AE52" i="5" s="1"/>
  <c r="AJ30" i="5"/>
  <c r="AM30" i="5" s="1"/>
  <c r="AP30" i="5" s="1"/>
  <c r="AA30" i="5"/>
  <c r="AD30" i="5" s="1"/>
  <c r="AL49" i="5"/>
  <c r="AO49" i="5" s="1"/>
  <c r="AR49" i="5" s="1"/>
  <c r="AC49" i="5"/>
  <c r="AF49" i="5" s="1"/>
  <c r="AJ47" i="5"/>
  <c r="AM47" i="5" s="1"/>
  <c r="AP47" i="5" s="1"/>
  <c r="AA47" i="5"/>
  <c r="AD47" i="5" s="1"/>
  <c r="AA41" i="5"/>
  <c r="AD41" i="5" s="1"/>
  <c r="AJ41" i="5"/>
  <c r="AM41" i="5" s="1"/>
  <c r="AP41" i="5" s="1"/>
  <c r="AA42" i="5"/>
  <c r="AD42" i="5" s="1"/>
  <c r="AJ42" i="5"/>
  <c r="AM42" i="5" s="1"/>
  <c r="AP42" i="5" s="1"/>
  <c r="AC33" i="5"/>
  <c r="AF33" i="5" s="1"/>
  <c r="AL33" i="5"/>
  <c r="AO33" i="5" s="1"/>
  <c r="AR33" i="5" s="1"/>
  <c r="AC27" i="5"/>
  <c r="AF27" i="5" s="1"/>
  <c r="AL27" i="5"/>
  <c r="AO27" i="5" s="1"/>
  <c r="AR27" i="5" s="1"/>
  <c r="AL53" i="5"/>
  <c r="AO53" i="5" s="1"/>
  <c r="AR53" i="5" s="1"/>
  <c r="AC53" i="5"/>
  <c r="AF53" i="5" s="1"/>
  <c r="AL47" i="5"/>
  <c r="AO47" i="5" s="1"/>
  <c r="AR47" i="5" s="1"/>
  <c r="AC47" i="5"/>
  <c r="AF47" i="5" s="1"/>
  <c r="AC30" i="5"/>
  <c r="AF30" i="5" s="1"/>
  <c r="AL30" i="5"/>
  <c r="AO30" i="5" s="1"/>
  <c r="AR30" i="5" s="1"/>
  <c r="AJ31" i="5"/>
  <c r="AM31" i="5" s="1"/>
  <c r="AP31" i="5" s="1"/>
  <c r="AA31" i="5"/>
  <c r="AD31" i="5" s="1"/>
  <c r="AC32" i="5"/>
  <c r="AF32" i="5" s="1"/>
  <c r="AL32" i="5"/>
  <c r="AO32" i="5" s="1"/>
  <c r="AR32" i="5" s="1"/>
  <c r="AJ33" i="5"/>
  <c r="AM33" i="5" s="1"/>
  <c r="AP33" i="5" s="1"/>
  <c r="AA33" i="5"/>
  <c r="AD33" i="5" s="1"/>
  <c r="AB46" i="5"/>
  <c r="AE46" i="5" s="1"/>
  <c r="AK46" i="5"/>
  <c r="AN46" i="5" s="1"/>
  <c r="AQ46" i="5" s="1"/>
  <c r="AC35" i="5"/>
  <c r="AF35" i="5" s="1"/>
  <c r="AL35" i="5"/>
  <c r="AO35" i="5" s="1"/>
  <c r="AR35" i="5" s="1"/>
  <c r="AB35" i="5"/>
  <c r="AE35" i="5" s="1"/>
  <c r="AK35" i="5"/>
  <c r="AN35" i="5" s="1"/>
  <c r="AQ35" i="5" s="1"/>
  <c r="AA12" i="5"/>
  <c r="AD12" i="5" s="1"/>
  <c r="AJ12" i="5"/>
  <c r="AM12" i="5" s="1"/>
  <c r="AP12" i="5" s="1"/>
  <c r="AK31" i="5"/>
  <c r="AN31" i="5" s="1"/>
  <c r="AQ31" i="5" s="1"/>
  <c r="AB31" i="5"/>
  <c r="AE31" i="5" s="1"/>
  <c r="AA58" i="5"/>
  <c r="AD58" i="5" s="1"/>
  <c r="AJ58" i="5"/>
  <c r="AM58" i="5" s="1"/>
  <c r="AP58" i="5" s="1"/>
  <c r="AK26" i="5"/>
  <c r="AN26" i="5" s="1"/>
  <c r="AQ26" i="5" s="1"/>
  <c r="AB26" i="5"/>
  <c r="AE26" i="5" s="1"/>
  <c r="AB37" i="5"/>
  <c r="AE37" i="5" s="1"/>
  <c r="AK37" i="5"/>
  <c r="AN37" i="5" s="1"/>
  <c r="AQ37" i="5" s="1"/>
  <c r="AL16" i="5"/>
  <c r="AO16" i="5" s="1"/>
  <c r="AR16" i="5" s="1"/>
  <c r="AC16" i="5"/>
  <c r="AF16" i="5" s="1"/>
  <c r="AJ55" i="5"/>
  <c r="AM55" i="5" s="1"/>
  <c r="AP55" i="5" s="1"/>
  <c r="AA55" i="5"/>
  <c r="AD55" i="5" s="1"/>
  <c r="AJ49" i="5"/>
  <c r="AM49" i="5" s="1"/>
  <c r="AP49" i="5" s="1"/>
  <c r="AA49" i="5"/>
  <c r="AD49" i="5" s="1"/>
  <c r="AL29" i="5"/>
  <c r="AO29" i="5" s="1"/>
  <c r="AR29" i="5" s="1"/>
  <c r="AC29" i="5"/>
  <c r="AF29" i="5" s="1"/>
  <c r="AB59" i="5"/>
  <c r="AE59" i="5" s="1"/>
  <c r="AK59" i="5"/>
  <c r="AN59" i="5" s="1"/>
  <c r="AQ59" i="5" s="1"/>
  <c r="AC24" i="5"/>
  <c r="AF24" i="5" s="1"/>
  <c r="AL24" i="5"/>
  <c r="AO24" i="5" s="1"/>
  <c r="AR24" i="5" s="1"/>
  <c r="AL34" i="5"/>
  <c r="AO34" i="5" s="1"/>
  <c r="AR34" i="5" s="1"/>
  <c r="AC34" i="5"/>
  <c r="AF34" i="5" s="1"/>
  <c r="AL55" i="5"/>
  <c r="AO55" i="5" s="1"/>
  <c r="AR55" i="5" s="1"/>
  <c r="AC55" i="5"/>
  <c r="AF55" i="5" s="1"/>
  <c r="AL28" i="5"/>
  <c r="AO28" i="5" s="1"/>
  <c r="AR28" i="5" s="1"/>
  <c r="AC28" i="5"/>
  <c r="AF28" i="5" s="1"/>
  <c r="AL13" i="5"/>
  <c r="AO13" i="5" s="1"/>
  <c r="AR13" i="5" s="1"/>
  <c r="AC13" i="5"/>
  <c r="AF13" i="5" s="1"/>
  <c r="AC18" i="5"/>
  <c r="AF18" i="5" s="1"/>
  <c r="AL18" i="5"/>
  <c r="AO18" i="5" s="1"/>
  <c r="AR18" i="5" s="1"/>
  <c r="AA56" i="5"/>
  <c r="AD56" i="5" s="1"/>
  <c r="AJ56" i="5"/>
  <c r="AM56" i="5" s="1"/>
  <c r="AP56" i="5" s="1"/>
  <c r="AK30" i="5"/>
  <c r="AN30" i="5" s="1"/>
  <c r="AQ30" i="5" s="1"/>
  <c r="AB30" i="5"/>
  <c r="AE30" i="5" s="1"/>
  <c r="AC10" i="5"/>
  <c r="AF10" i="5" s="1"/>
  <c r="AL10" i="5"/>
  <c r="AO10" i="5" s="1"/>
  <c r="AR10" i="5" s="1"/>
  <c r="AK39" i="5"/>
  <c r="AN39" i="5" s="1"/>
  <c r="AQ39" i="5" s="1"/>
  <c r="AB39" i="5"/>
  <c r="AE39" i="5" s="1"/>
  <c r="AJ51" i="5"/>
  <c r="AM51" i="5" s="1"/>
  <c r="AP51" i="5" s="1"/>
  <c r="AA51" i="5"/>
  <c r="AD51" i="5" s="1"/>
  <c r="AK23" i="5"/>
  <c r="AN23" i="5" s="1"/>
  <c r="AQ23" i="5" s="1"/>
  <c r="AB23" i="5"/>
  <c r="AE23" i="5" s="1"/>
  <c r="AB32" i="5"/>
  <c r="AE32" i="5" s="1"/>
  <c r="AK32" i="5"/>
  <c r="AN32" i="5" s="1"/>
  <c r="AQ32" i="5" s="1"/>
  <c r="AJ28" i="5"/>
  <c r="AM28" i="5" s="1"/>
  <c r="AP28" i="5" s="1"/>
  <c r="AA28" i="5"/>
  <c r="AD28" i="5" s="1"/>
  <c r="AJ57" i="5"/>
  <c r="AM57" i="5" s="1"/>
  <c r="AP57" i="5" s="1"/>
  <c r="AA57" i="5"/>
  <c r="AD57" i="5" s="1"/>
  <c r="AC19" i="5"/>
  <c r="AF19" i="5" s="1"/>
  <c r="AL19" i="5"/>
  <c r="AO19" i="5" s="1"/>
  <c r="AR19" i="5" s="1"/>
  <c r="AC25" i="5"/>
  <c r="AF25" i="5" s="1"/>
  <c r="AL25" i="5"/>
  <c r="AO25" i="5" s="1"/>
  <c r="AR25" i="5" s="1"/>
  <c r="AB53" i="5"/>
  <c r="AE53" i="5" s="1"/>
  <c r="AK53" i="5"/>
  <c r="AN53" i="5" s="1"/>
  <c r="AQ53" i="5" s="1"/>
  <c r="AJ59" i="5"/>
  <c r="AM59" i="5" s="1"/>
  <c r="AP59" i="5" s="1"/>
  <c r="AA59" i="5"/>
  <c r="AD59" i="5" s="1"/>
  <c r="AL42" i="5"/>
  <c r="AO42" i="5" s="1"/>
  <c r="AR42" i="5" s="1"/>
  <c r="AC42" i="5"/>
  <c r="AF42" i="5" s="1"/>
  <c r="AC51" i="5"/>
  <c r="AF51" i="5" s="1"/>
  <c r="AL51" i="5"/>
  <c r="AO51" i="5" s="1"/>
  <c r="AR51" i="5" s="1"/>
  <c r="AK27" i="5"/>
  <c r="AN27" i="5" s="1"/>
  <c r="AQ27" i="5" s="1"/>
  <c r="AB27" i="5"/>
  <c r="AE27" i="5" s="1"/>
  <c r="N49" i="2"/>
  <c r="T49" i="2" s="1"/>
  <c r="N32" i="2"/>
  <c r="T32" i="2" s="1"/>
  <c r="I42" i="2"/>
  <c r="N6" i="2" s="1"/>
  <c r="T6" i="2" s="1"/>
  <c r="M6" i="2"/>
  <c r="S6" i="2" s="1"/>
  <c r="I627" i="2"/>
  <c r="N51" i="2" s="1"/>
  <c r="T51" i="2" s="1"/>
  <c r="M51" i="2"/>
  <c r="S51" i="2" s="1"/>
  <c r="I328" i="2"/>
  <c r="N28" i="2" s="1"/>
  <c r="T28" i="2" s="1"/>
  <c r="M28" i="2"/>
  <c r="S28" i="2" s="1"/>
  <c r="I315" i="2"/>
  <c r="N27" i="2" s="1"/>
  <c r="T27" i="2" s="1"/>
  <c r="M27" i="2"/>
  <c r="S27" i="2" s="1"/>
  <c r="I55" i="2"/>
  <c r="N7" i="2" s="1"/>
  <c r="T7" i="2" s="1"/>
  <c r="M7" i="2"/>
  <c r="S7" i="2" s="1"/>
  <c r="N42" i="2"/>
  <c r="T42" i="2" s="1"/>
  <c r="I3" i="2"/>
  <c r="M49" i="2"/>
  <c r="S49" i="2" s="1"/>
  <c r="M37" i="2"/>
  <c r="S37" i="2" s="1"/>
  <c r="I406" i="2"/>
  <c r="I575" i="2"/>
  <c r="N47" i="2" s="1"/>
  <c r="T47" i="2" s="1"/>
  <c r="M47" i="2"/>
  <c r="S47" i="2" s="1"/>
  <c r="I172" i="2"/>
  <c r="N16" i="2" s="1"/>
  <c r="T16" i="2" s="1"/>
  <c r="M16" i="2"/>
  <c r="S16" i="2" s="1"/>
  <c r="I68" i="2"/>
  <c r="N8" i="2" s="1"/>
  <c r="T8" i="2" s="1"/>
  <c r="M8" i="2"/>
  <c r="S8" i="2" s="1"/>
  <c r="I133" i="2"/>
  <c r="I419" i="2"/>
  <c r="N35" i="2" s="1"/>
  <c r="T35" i="2" s="1"/>
  <c r="M35" i="2"/>
  <c r="S35" i="2" s="1"/>
  <c r="I523" i="2"/>
  <c r="I497" i="2"/>
  <c r="N41" i="2" s="1"/>
  <c r="T41" i="2" s="1"/>
  <c r="M41" i="2"/>
  <c r="S41" i="2" s="1"/>
  <c r="I562" i="2"/>
  <c r="N46" i="2" s="1"/>
  <c r="T46" i="2" s="1"/>
  <c r="M46" i="2"/>
  <c r="S46" i="2" s="1"/>
  <c r="M42" i="2"/>
  <c r="S42" i="2" s="1"/>
  <c r="I198" i="2"/>
  <c r="N18" i="2" s="1"/>
  <c r="T18" i="2" s="1"/>
  <c r="M18" i="2"/>
  <c r="S18" i="2" s="1"/>
  <c r="I211" i="2"/>
  <c r="N19" i="2" s="1"/>
  <c r="T19" i="2" s="1"/>
  <c r="M19" i="2"/>
  <c r="S19" i="2" s="1"/>
  <c r="I393" i="2"/>
  <c r="I354" i="2"/>
  <c r="N30" i="2" s="1"/>
  <c r="T30" i="2" s="1"/>
  <c r="M30" i="2"/>
  <c r="S30" i="2" s="1"/>
  <c r="I237" i="2"/>
  <c r="N21" i="2" s="1"/>
  <c r="T21" i="2" s="1"/>
  <c r="M21" i="2"/>
  <c r="S21" i="2" s="1"/>
  <c r="I94" i="2"/>
  <c r="N10" i="2" s="1"/>
  <c r="T10" i="2" s="1"/>
  <c r="M10" i="2"/>
  <c r="S10" i="2" s="1"/>
  <c r="M48" i="2"/>
  <c r="S48" i="2" s="1"/>
  <c r="N40" i="2"/>
  <c r="T40" i="2" s="1"/>
  <c r="I107" i="2"/>
  <c r="N11" i="2" s="1"/>
  <c r="T11" i="2" s="1"/>
  <c r="M11" i="2"/>
  <c r="S11" i="2" s="1"/>
  <c r="N39" i="2"/>
  <c r="T39" i="2" s="1"/>
  <c r="I367" i="2"/>
  <c r="N31" i="2" s="1"/>
  <c r="T31" i="2" s="1"/>
  <c r="M31" i="2"/>
  <c r="S31" i="2" s="1"/>
  <c r="I432" i="2"/>
  <c r="N36" i="2" s="1"/>
  <c r="T36" i="2" s="1"/>
  <c r="M36" i="2"/>
  <c r="S36" i="2" s="1"/>
  <c r="I289" i="2"/>
  <c r="N25" i="2" s="1"/>
  <c r="T25" i="2" s="1"/>
  <c r="M25" i="2"/>
  <c r="S25" i="2" s="1"/>
  <c r="I146" i="2"/>
  <c r="M40" i="2"/>
  <c r="S40" i="2" s="1"/>
  <c r="I250" i="2"/>
  <c r="N22" i="2" s="1"/>
  <c r="T22" i="2" s="1"/>
  <c r="M22" i="2"/>
  <c r="S22" i="2" s="1"/>
  <c r="I263" i="2"/>
  <c r="I159" i="2"/>
  <c r="I224" i="2"/>
  <c r="N20" i="2" s="1"/>
  <c r="T20" i="2" s="1"/>
  <c r="M20" i="2"/>
  <c r="S20" i="2" s="1"/>
  <c r="I458" i="2"/>
  <c r="N38" i="2" s="1"/>
  <c r="T38" i="2" s="1"/>
  <c r="M38" i="2"/>
  <c r="S38" i="2" s="1"/>
  <c r="I640" i="2"/>
  <c r="N52" i="2" s="1"/>
  <c r="T52" i="2" s="1"/>
  <c r="M52" i="2"/>
  <c r="S52" i="2" s="1"/>
  <c r="I185" i="2"/>
  <c r="N17" i="2" s="1"/>
  <c r="T17" i="2" s="1"/>
  <c r="M17" i="2"/>
  <c r="S17" i="2" s="1"/>
  <c r="M32" i="2"/>
  <c r="S32" i="2" s="1"/>
  <c r="N37" i="2"/>
  <c r="T37" i="2" s="1"/>
  <c r="I29" i="2"/>
  <c r="N5" i="2" s="1"/>
  <c r="T5" i="2" s="1"/>
  <c r="M5" i="2"/>
  <c r="S5" i="2" s="1"/>
  <c r="I614" i="2"/>
  <c r="N50" i="2" s="1"/>
  <c r="T50" i="2" s="1"/>
  <c r="M50" i="2"/>
  <c r="S50" i="2" s="1"/>
  <c r="I276" i="2"/>
  <c r="N24" i="2" s="1"/>
  <c r="T24" i="2" s="1"/>
  <c r="M24" i="2"/>
  <c r="S24" i="2" s="1"/>
  <c r="N48" i="2"/>
  <c r="T48" i="2" s="1"/>
  <c r="I341" i="2"/>
  <c r="N29" i="2" s="1"/>
  <c r="T29" i="2" s="1"/>
  <c r="M29" i="2"/>
  <c r="S29" i="2" s="1"/>
  <c r="I120" i="2"/>
  <c r="N12" i="2" s="1"/>
  <c r="T12" i="2" s="1"/>
  <c r="M12" i="2"/>
  <c r="S12" i="2" s="1"/>
  <c r="I302" i="2"/>
  <c r="N26" i="2" s="1"/>
  <c r="T26" i="2" s="1"/>
  <c r="M26" i="2"/>
  <c r="S26" i="2" s="1"/>
  <c r="I81" i="2"/>
  <c r="N9" i="2" s="1"/>
  <c r="T9" i="2" s="1"/>
  <c r="M9" i="2"/>
  <c r="S9" i="2" s="1"/>
  <c r="I16" i="2"/>
  <c r="M39" i="2"/>
  <c r="S39" i="2" s="1"/>
  <c r="L3" i="2"/>
  <c r="R3" i="2" s="1"/>
  <c r="L34" i="2"/>
  <c r="R34" i="2" s="1"/>
  <c r="H411" i="2"/>
  <c r="I411" i="2" s="1"/>
  <c r="H275" i="2"/>
  <c r="I275" i="2" s="1"/>
  <c r="H12" i="2"/>
  <c r="I12" i="2" s="1"/>
  <c r="H143" i="2"/>
  <c r="I143" i="2" s="1"/>
  <c r="H4" i="2"/>
  <c r="I4" i="2" s="1"/>
  <c r="H268" i="2"/>
  <c r="I268" i="2" s="1"/>
  <c r="H270" i="2"/>
  <c r="I270" i="2" s="1"/>
  <c r="H528" i="2"/>
  <c r="I528" i="2" s="1"/>
  <c r="L4" i="2"/>
  <c r="R4" i="2" s="1"/>
  <c r="H21" i="2"/>
  <c r="I21" i="2" s="1"/>
  <c r="H137" i="2"/>
  <c r="I137" i="2" s="1"/>
  <c r="H533" i="2"/>
  <c r="I533" i="2" s="1"/>
  <c r="H400" i="2"/>
  <c r="I400" i="2" s="1"/>
  <c r="L45" i="2"/>
  <c r="R45" i="2" s="1"/>
  <c r="H549" i="2"/>
  <c r="H6" i="2"/>
  <c r="I6" i="2" s="1"/>
  <c r="H10" i="2"/>
  <c r="I10" i="2" s="1"/>
  <c r="H145" i="2"/>
  <c r="I145" i="2" s="1"/>
  <c r="H526" i="2"/>
  <c r="I526" i="2" s="1"/>
  <c r="L43" i="2"/>
  <c r="R43" i="2" s="1"/>
  <c r="H525" i="2"/>
  <c r="I525" i="2" s="1"/>
  <c r="L14" i="2"/>
  <c r="R14" i="2" s="1"/>
  <c r="H153" i="2"/>
  <c r="I153" i="2" s="1"/>
  <c r="L15" i="2"/>
  <c r="R15" i="2" s="1"/>
  <c r="H162" i="2"/>
  <c r="M15" i="2" s="1"/>
  <c r="S15" i="2" s="1"/>
  <c r="L44" i="2"/>
  <c r="R44" i="2" s="1"/>
  <c r="H544" i="2"/>
  <c r="I544" i="2" s="1"/>
  <c r="N44" i="2" s="1"/>
  <c r="T44" i="2" s="1"/>
  <c r="H9" i="2"/>
  <c r="I9" i="2" s="1"/>
  <c r="H403" i="2"/>
  <c r="I403" i="2" s="1"/>
  <c r="L33" i="2"/>
  <c r="R33" i="2" s="1"/>
  <c r="L23" i="2"/>
  <c r="R23" i="2" s="1"/>
  <c r="L13" i="2"/>
  <c r="R13" i="2" s="1"/>
  <c r="V7" i="9" l="1"/>
  <c r="U7" i="9"/>
  <c r="T7" i="9"/>
  <c r="W7" i="9"/>
  <c r="I162" i="2"/>
  <c r="N15" i="2" s="1"/>
  <c r="T15" i="2" s="1"/>
  <c r="N14" i="2"/>
  <c r="T14" i="2" s="1"/>
  <c r="M43" i="2"/>
  <c r="S43" i="2" s="1"/>
  <c r="N4" i="2"/>
  <c r="T4" i="2" s="1"/>
  <c r="M14" i="2"/>
  <c r="S14" i="2" s="1"/>
  <c r="N3" i="2"/>
  <c r="T3" i="2" s="1"/>
  <c r="N43" i="2"/>
  <c r="T43" i="2" s="1"/>
  <c r="M3" i="2"/>
  <c r="S3" i="2" s="1"/>
  <c r="M23" i="2"/>
  <c r="S23" i="2" s="1"/>
  <c r="M4" i="2"/>
  <c r="S4" i="2" s="1"/>
  <c r="N23" i="2"/>
  <c r="T23" i="2" s="1"/>
  <c r="M33" i="2"/>
  <c r="S33" i="2" s="1"/>
  <c r="N13" i="2"/>
  <c r="T13" i="2" s="1"/>
  <c r="M34" i="2"/>
  <c r="S34" i="2" s="1"/>
  <c r="M13" i="2"/>
  <c r="S13" i="2" s="1"/>
  <c r="I549" i="2"/>
  <c r="N45" i="2" s="1"/>
  <c r="T45" i="2" s="1"/>
  <c r="M45" i="2"/>
  <c r="S45" i="2" s="1"/>
  <c r="N33" i="2"/>
  <c r="T33" i="2" s="1"/>
  <c r="N34" i="2"/>
  <c r="T34" i="2" s="1"/>
  <c r="M44" i="2"/>
  <c r="S44" i="2" s="1"/>
  <c r="W3" i="2" l="1"/>
  <c r="X9" i="2" l="1"/>
  <c r="X17" i="2"/>
  <c r="X25" i="2"/>
  <c r="X33" i="2"/>
  <c r="X41" i="2"/>
  <c r="X10" i="2"/>
  <c r="X18" i="2"/>
  <c r="X26" i="2"/>
  <c r="X34" i="2"/>
  <c r="X42" i="2"/>
  <c r="X11" i="2"/>
  <c r="X19" i="2"/>
  <c r="X27" i="2"/>
  <c r="X35" i="2"/>
  <c r="X43" i="2"/>
  <c r="X12" i="2"/>
  <c r="X20" i="2"/>
  <c r="X28" i="2"/>
  <c r="X36" i="2"/>
  <c r="X4" i="2"/>
  <c r="X6" i="2"/>
  <c r="X14" i="2"/>
  <c r="X22" i="2"/>
  <c r="X30" i="2"/>
  <c r="X38" i="2"/>
  <c r="X7" i="2"/>
  <c r="X15" i="2"/>
  <c r="X23" i="2"/>
  <c r="X31" i="2"/>
  <c r="X39" i="2"/>
  <c r="X8" i="2"/>
  <c r="X16" i="2"/>
  <c r="X24" i="2"/>
  <c r="X32" i="2"/>
  <c r="X40" i="2"/>
  <c r="X37" i="2"/>
  <c r="X29" i="2"/>
  <c r="X5" i="2"/>
  <c r="X13" i="2"/>
  <c r="X21" i="2"/>
</calcChain>
</file>

<file path=xl/sharedStrings.xml><?xml version="1.0" encoding="utf-8"?>
<sst xmlns="http://schemas.openxmlformats.org/spreadsheetml/2006/main" count="756" uniqueCount="158">
  <si>
    <t>Sample ID</t>
  </si>
  <si>
    <t>Sample</t>
  </si>
  <si>
    <t>Soil (g)</t>
  </si>
  <si>
    <t xml:space="preserve">Litter (g) </t>
  </si>
  <si>
    <t>Jar+Soil (g)</t>
  </si>
  <si>
    <t>Dry weight (g)</t>
  </si>
  <si>
    <t>S</t>
  </si>
  <si>
    <t>WT-S</t>
  </si>
  <si>
    <t>WT-L</t>
  </si>
  <si>
    <t>OC-S</t>
  </si>
  <si>
    <t>OC-L</t>
  </si>
  <si>
    <t>Tin (g)</t>
  </si>
  <si>
    <t>Tin + Wet Soil (g)</t>
  </si>
  <si>
    <t>Tin + Dry Soil (g)</t>
  </si>
  <si>
    <t>Wet/Dry</t>
  </si>
  <si>
    <t xml:space="preserve">Incubation Setup </t>
  </si>
  <si>
    <t>Avg</t>
  </si>
  <si>
    <t>TRT</t>
  </si>
  <si>
    <t xml:space="preserve">Sample ID </t>
  </si>
  <si>
    <t>Time (Day)</t>
  </si>
  <si>
    <t xml:space="preserve">Total CO2 PPM </t>
  </si>
  <si>
    <t>Volume (L)</t>
  </si>
  <si>
    <t>Mol CO2</t>
  </si>
  <si>
    <t>mmol CO2</t>
  </si>
  <si>
    <t>Soil</t>
  </si>
  <si>
    <t>Cummulative mmol CO2</t>
  </si>
  <si>
    <t>mmol CO2 litter</t>
  </si>
  <si>
    <t xml:space="preserve">mmol CO2 soil </t>
  </si>
  <si>
    <t>Fraction of Soil C from litter</t>
  </si>
  <si>
    <t>mmol CO2 Litter</t>
  </si>
  <si>
    <t xml:space="preserve">mmol CO2 Soil </t>
  </si>
  <si>
    <t>Raw Data</t>
  </si>
  <si>
    <t xml:space="preserve">Cummulative mmol CO2/g dry soil </t>
  </si>
  <si>
    <t>ID</t>
  </si>
  <si>
    <t>LF mass</t>
  </si>
  <si>
    <t>POM mass</t>
  </si>
  <si>
    <t>Recovery</t>
  </si>
  <si>
    <t>d13C</t>
  </si>
  <si>
    <t>Litter Delta 13C</t>
  </si>
  <si>
    <t>LF Soil</t>
  </si>
  <si>
    <t>Soil Delta 13C</t>
  </si>
  <si>
    <t>POM soil</t>
  </si>
  <si>
    <t xml:space="preserve">S/C Soil </t>
  </si>
  <si>
    <t>CARBON</t>
  </si>
  <si>
    <t>Data from Robin</t>
  </si>
  <si>
    <t>Soil Mass</t>
  </si>
  <si>
    <t>Recovery from fracs (g)</t>
  </si>
  <si>
    <t>Scale to total mass of sample</t>
  </si>
  <si>
    <t>LF</t>
  </si>
  <si>
    <t>POM</t>
  </si>
  <si>
    <t>Silt/Clay</t>
  </si>
  <si>
    <t>Carbon mass (g)</t>
  </si>
  <si>
    <t xml:space="preserve">proportion of C from litter </t>
  </si>
  <si>
    <t>grams LITTER C in each frac</t>
  </si>
  <si>
    <t>mmol LITTER C in each frac</t>
  </si>
  <si>
    <t>grams SOM C in each frac</t>
  </si>
  <si>
    <t>mmol SOM C in each frac</t>
  </si>
  <si>
    <t>Sample dry soil mass (g)</t>
  </si>
  <si>
    <t>LF mass proportion</t>
  </si>
  <si>
    <t>POM mass proportion</t>
  </si>
  <si>
    <t>S/C mass proportion</t>
  </si>
  <si>
    <t>S/C mass</t>
  </si>
  <si>
    <t>%C</t>
  </si>
  <si>
    <t>d15N</t>
  </si>
  <si>
    <t>%N</t>
  </si>
  <si>
    <t>LF mass C</t>
  </si>
  <si>
    <t>POM mass C</t>
  </si>
  <si>
    <t>S/C mass C</t>
  </si>
  <si>
    <t>LF prop. litter C</t>
  </si>
  <si>
    <t>POM prop litter C</t>
  </si>
  <si>
    <t>S/C prop litter C</t>
  </si>
  <si>
    <t>LF mass LITTER C</t>
  </si>
  <si>
    <t>POM mass LITTER C</t>
  </si>
  <si>
    <t>S/C mass LITTER C</t>
  </si>
  <si>
    <t>LF mmol LITTER C</t>
  </si>
  <si>
    <t>POM mmol LITTER C</t>
  </si>
  <si>
    <t>S/C mmol LITTER C</t>
  </si>
  <si>
    <t>LF mass SOM C</t>
  </si>
  <si>
    <t>POM mass SOM C</t>
  </si>
  <si>
    <t>S/C mass SOM C</t>
  </si>
  <si>
    <t>LF mmol SOM C</t>
  </si>
  <si>
    <t>POM mmol SOM C</t>
  </si>
  <si>
    <t>S/C mmol SOM C</t>
  </si>
  <si>
    <t>ex</t>
  </si>
  <si>
    <t>Litter</t>
  </si>
  <si>
    <t>WT-S1</t>
  </si>
  <si>
    <t>WT-S2</t>
  </si>
  <si>
    <t>WT-S3</t>
  </si>
  <si>
    <t>WT-L1</t>
  </si>
  <si>
    <t>WT-L2</t>
  </si>
  <si>
    <t>WT-L3</t>
  </si>
  <si>
    <t>OC-S1</t>
  </si>
  <si>
    <t>OC-S2</t>
  </si>
  <si>
    <t>OC-S3</t>
  </si>
  <si>
    <t>OC-L1</t>
  </si>
  <si>
    <t>OC-L2</t>
  </si>
  <si>
    <t>OC-L3</t>
  </si>
  <si>
    <t>Wet-to-dry conversion</t>
  </si>
  <si>
    <t>C:N</t>
  </si>
  <si>
    <t xml:space="preserve">mmol SOM C / g dry soil </t>
  </si>
  <si>
    <t>mmol litter C added</t>
  </si>
  <si>
    <t xml:space="preserve">g litter added </t>
  </si>
  <si>
    <t>g litter C added</t>
  </si>
  <si>
    <t xml:space="preserve">mmol litter C respired </t>
  </si>
  <si>
    <t>mmol litter C LF</t>
  </si>
  <si>
    <t>mmol litter C POM</t>
  </si>
  <si>
    <t>mmol litter C MAOM</t>
  </si>
  <si>
    <t>mmol litter C remaining</t>
  </si>
  <si>
    <t>mmol CO2 soil primed</t>
  </si>
  <si>
    <t xml:space="preserve">Priming mmol CO2 / g dry soil </t>
  </si>
  <si>
    <t>Respired</t>
  </si>
  <si>
    <t>MAOM</t>
  </si>
  <si>
    <t>Litter C Balance</t>
  </si>
  <si>
    <t>Percent of Litter C added</t>
  </si>
  <si>
    <t>Avg % of Litter C added</t>
  </si>
  <si>
    <t>x=(I34/$E$3)*100</t>
  </si>
  <si>
    <t>x=(I19/$E$3)*100</t>
  </si>
  <si>
    <t>x=(I13/$E$3)*100</t>
  </si>
  <si>
    <t>x=(I20/$E$3)*100</t>
  </si>
  <si>
    <t>SERR</t>
  </si>
  <si>
    <t xml:space="preserve">mmol C primed / g soil </t>
  </si>
  <si>
    <t>Soil C gained</t>
  </si>
  <si>
    <t>Soil C Lost</t>
  </si>
  <si>
    <t xml:space="preserve">mmol LITTER C / g soil </t>
  </si>
  <si>
    <t xml:space="preserve">mmol litter C POM/ g dry soil </t>
  </si>
  <si>
    <t xml:space="preserve">mmol litter C MAOM/ g dry soil </t>
  </si>
  <si>
    <t xml:space="preserve">mmol litter C gained / g dry soil </t>
  </si>
  <si>
    <t xml:space="preserve">mmol litter C added /g dry soil </t>
  </si>
  <si>
    <t>Dry weight</t>
  </si>
  <si>
    <t xml:space="preserve">mmol litter C respired / g dry soil </t>
  </si>
  <si>
    <t xml:space="preserve">mmol litter C LF / g dry soil </t>
  </si>
  <si>
    <t xml:space="preserve">mmol litter C POM  / g dry soil </t>
  </si>
  <si>
    <t xml:space="preserve">mmol litter C MAOM  / g dry soil </t>
  </si>
  <si>
    <t xml:space="preserve">mmol litter C remaining  / g dry soil </t>
  </si>
  <si>
    <t>WT</t>
  </si>
  <si>
    <t>OC</t>
  </si>
  <si>
    <t>L</t>
  </si>
  <si>
    <t>Soil C Gained</t>
  </si>
  <si>
    <t xml:space="preserve">mmol litter C LF/ g dry soil </t>
  </si>
  <si>
    <t>POC</t>
  </si>
  <si>
    <t>MAOC</t>
  </si>
  <si>
    <t xml:space="preserve">mmol litter C HPOM  / g dry soil </t>
  </si>
  <si>
    <t>HPOM</t>
  </si>
  <si>
    <t>Cent Tube (g)</t>
  </si>
  <si>
    <t>Dry Sample Mass + Tube (g)</t>
  </si>
  <si>
    <t>Dry Sample Mass (g)</t>
  </si>
  <si>
    <t>LF tin (g)</t>
  </si>
  <si>
    <t>POM tin (g)</t>
  </si>
  <si>
    <t>MAOM tin (g)</t>
  </si>
  <si>
    <t>Dried LF + tin (g)</t>
  </si>
  <si>
    <t>Dried POM + tin (g)</t>
  </si>
  <si>
    <t>Dried MAOM + tin (g)</t>
  </si>
  <si>
    <t>LF mass (g)</t>
  </si>
  <si>
    <t>POM mass (g)</t>
  </si>
  <si>
    <t>MAOM mass (g)</t>
  </si>
  <si>
    <t xml:space="preserve">Proportion MAOM </t>
  </si>
  <si>
    <t xml:space="preserve">Proportion POM </t>
  </si>
  <si>
    <t>Proportion 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</si>
</sst>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0"/>
    <numFmt numFmtId="165" formatCode="0.000"/>
    <numFmt numFmtId="166" formatCode="0.0000000"/>
    <numFmt numFmtId="167" formatCode="0.0%"/>
  </numFmts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2" fontId="4" fillId="0" borderId="0" xfId="0" applyNumberFormat="1" applyFont="1" applyAlignment="1">
      <alignment horizontal="center"/>
    </xf>
    <xf numFmtId="11" fontId="4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2" fontId="0" fillId="0" borderId="0" xfId="0" applyNumberFormat="1"/>
    <xf numFmtId="9" fontId="0" fillId="0" borderId="0" xfId="1" applyFont="1" applyAlignment="1">
      <alignment horizontal="center"/>
    </xf>
    <xf numFmtId="2" fontId="0" fillId="0" borderId="0" xfId="1" applyNumberFormat="1" applyFont="1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4" borderId="0" xfId="0" applyNumberFormat="1" applyFill="1" applyAlignment="1">
      <alignment horizontal="center"/>
    </xf>
    <xf numFmtId="165" fontId="0" fillId="4" borderId="0" xfId="1" applyNumberFormat="1" applyFont="1" applyFill="1" applyAlignment="1">
      <alignment horizontal="center"/>
    </xf>
    <xf numFmtId="9" fontId="2" fillId="0" borderId="0" xfId="1" applyFont="1" applyAlignment="1">
      <alignment horizontal="center"/>
    </xf>
    <xf numFmtId="9" fontId="2" fillId="4" borderId="0" xfId="1" applyFont="1" applyFill="1" applyAlignment="1">
      <alignment horizontal="center"/>
    </xf>
    <xf numFmtId="0" fontId="0" fillId="3" borderId="2" xfId="0" applyFill="1" applyBorder="1"/>
    <xf numFmtId="0" fontId="5" fillId="0" borderId="0" xfId="0" applyFont="1"/>
    <xf numFmtId="0" fontId="0" fillId="0" borderId="2" xfId="0" applyBorder="1"/>
    <xf numFmtId="0" fontId="0" fillId="2" borderId="2" xfId="0" applyFill="1" applyBorder="1"/>
    <xf numFmtId="0" fontId="5" fillId="4" borderId="0" xfId="0" applyFont="1" applyFill="1"/>
    <xf numFmtId="0" fontId="0" fillId="4" borderId="0" xfId="0" applyFill="1"/>
    <xf numFmtId="2" fontId="0" fillId="4" borderId="0" xfId="0" applyNumberFormat="1" applyFill="1"/>
    <xf numFmtId="0" fontId="5" fillId="0" borderId="1" xfId="0" applyFont="1" applyBorder="1"/>
    <xf numFmtId="0" fontId="0" fillId="0" borderId="1" xfId="0" applyBorder="1"/>
    <xf numFmtId="2" fontId="0" fillId="0" borderId="1" xfId="0" applyNumberFormat="1" applyBorder="1"/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7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167" fontId="2" fillId="0" borderId="0" xfId="0" applyNumberFormat="1" applyFont="1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Fill="1" applyAlignment="1">
      <alignment horizontal="center"/>
    </xf>
    <xf numFmtId="9" fontId="0" fillId="0" borderId="0" xfId="1" applyFont="1" applyFill="1" applyAlignment="1">
      <alignment horizontal="center"/>
    </xf>
    <xf numFmtId="2" fontId="0" fillId="0" borderId="0" xfId="1" applyNumberFormat="1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'Litter C Balance'!$S$3</c:f>
              <c:strCache>
                <c:ptCount val="1"/>
                <c:pt idx="0">
                  <c:v>WT-S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Balance'!$T$3:$W$3</c:f>
              <c:numCache>
                <c:formatCode>0</c:formatCode>
                <c:ptCount val="4"/>
                <c:pt idx="0">
                  <c:v>38.679734598545046</c:v>
                </c:pt>
                <c:pt idx="1">
                  <c:v>49.437687818181338</c:v>
                </c:pt>
                <c:pt idx="2">
                  <c:v>4.4938128135359001</c:v>
                </c:pt>
                <c:pt idx="3">
                  <c:v>10.659638979727294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AD-DB4E-B9B0-4730CEBD8074}"/>
            </c:ext>
          </c:extLst>
        </c:ser>
        <c:ser>
          <c:idx val="1"/>
          <c:order val="1"/>
          <c:tx>
            <c:strRef>
              <c:f>'Litter C Balance'!$S$4</c:f>
              <c:strCache>
                <c:ptCount val="1"/>
                <c:pt idx="0">
                  <c:v>WT-L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Balance'!$T$4:$W$4</c:f>
              <c:numCache>
                <c:formatCode>0</c:formatCode>
                <c:ptCount val="4"/>
                <c:pt idx="0">
                  <c:v>38.722955424308104</c:v>
                </c:pt>
                <c:pt idx="1">
                  <c:v>53.796557862155112</c:v>
                </c:pt>
                <c:pt idx="2">
                  <c:v>2.0208157754668958</c:v>
                </c:pt>
                <c:pt idx="3">
                  <c:v>2.6951348645830508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AD-DB4E-B9B0-4730CEBD8074}"/>
            </c:ext>
          </c:extLst>
        </c:ser>
        <c:ser>
          <c:idx val="2"/>
          <c:order val="2"/>
          <c:tx>
            <c:strRef>
              <c:f>'Litter C Balance'!$S$5</c:f>
              <c:strCache>
                <c:ptCount val="1"/>
                <c:pt idx="0">
                  <c:v>OC-S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Balance'!$T$5:$W$5</c:f>
              <c:numCache>
                <c:formatCode>0</c:formatCode>
                <c:ptCount val="4"/>
                <c:pt idx="0">
                  <c:v>39.137520843729895</c:v>
                </c:pt>
                <c:pt idx="1">
                  <c:v>51.40720352465646</c:v>
                </c:pt>
                <c:pt idx="2">
                  <c:v>1.65349198710669</c:v>
                </c:pt>
                <c:pt idx="3">
                  <c:v>8.2216627748642459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AD-DB4E-B9B0-4730CEBD8074}"/>
            </c:ext>
          </c:extLst>
        </c:ser>
        <c:ser>
          <c:idx val="3"/>
          <c:order val="3"/>
          <c:tx>
            <c:strRef>
              <c:f>'Litter C Balance'!$S$6</c:f>
              <c:strCache>
                <c:ptCount val="1"/>
                <c:pt idx="0">
                  <c:v>OC-L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Balance'!$T$6:$W$6</c:f>
              <c:numCache>
                <c:formatCode>0</c:formatCode>
                <c:ptCount val="4"/>
                <c:pt idx="0">
                  <c:v>39.021541981868651</c:v>
                </c:pt>
                <c:pt idx="1">
                  <c:v>65.605757312812202</c:v>
                </c:pt>
                <c:pt idx="2">
                  <c:v>4.055924786389399</c:v>
                </c:pt>
                <c:pt idx="3">
                  <c:v>6.0837962317597443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8AD-DB4E-B9B0-4730CEBD8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545584"/>
        <c:axId val="896333280"/>
      </c:barChart>
      <c:catAx>
        <c:axId val="17335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33280"/>
        <c:crosses val="autoZero"/>
        <c:auto val="1"/>
        <c:lblAlgn val="ctr"/>
        <c:lblOffset val="100"/>
        <c:noMultiLvlLbl val="0"/>
      </c:catAx>
      <c:valAx>
        <c:axId val="8963332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'Litter C Balance'!$S$3</c:f>
              <c:strCache>
                <c:ptCount val="1"/>
                <c:pt idx="0">
                  <c:v>WT-S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Balance'!$T$3:$W$3</c:f>
              <c:numCache>
                <c:formatCode>0</c:formatCode>
                <c:ptCount val="4"/>
                <c:pt idx="0">
                  <c:v>38.679734598545046</c:v>
                </c:pt>
                <c:pt idx="1">
                  <c:v>49.437687818181338</c:v>
                </c:pt>
                <c:pt idx="2">
                  <c:v>4.4938128135359001</c:v>
                </c:pt>
                <c:pt idx="3">
                  <c:v>10.659638979727294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8C-4A4B-85F5-06B0D6E3EEE3}"/>
            </c:ext>
          </c:extLst>
        </c:ser>
        <c:ser>
          <c:idx val="1"/>
          <c:order val="1"/>
          <c:tx>
            <c:strRef>
              <c:f>'Litter C Balance'!$S$4</c:f>
              <c:strCache>
                <c:ptCount val="1"/>
                <c:pt idx="0">
                  <c:v>WT-L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Balance'!$T$4:$W$4</c:f>
              <c:numCache>
                <c:formatCode>0</c:formatCode>
                <c:ptCount val="4"/>
                <c:pt idx="0">
                  <c:v>38.722955424308104</c:v>
                </c:pt>
                <c:pt idx="1">
                  <c:v>53.796557862155112</c:v>
                </c:pt>
                <c:pt idx="2">
                  <c:v>2.0208157754668958</c:v>
                </c:pt>
                <c:pt idx="3">
                  <c:v>2.6951348645830508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8C-4A4B-85F5-06B0D6E3EEE3}"/>
            </c:ext>
          </c:extLst>
        </c:ser>
        <c:ser>
          <c:idx val="2"/>
          <c:order val="2"/>
          <c:tx>
            <c:strRef>
              <c:f>'Litter C Balance'!$S$5</c:f>
              <c:strCache>
                <c:ptCount val="1"/>
                <c:pt idx="0">
                  <c:v>OC-S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Balance'!$T$5:$W$5</c:f>
              <c:numCache>
                <c:formatCode>0</c:formatCode>
                <c:ptCount val="4"/>
                <c:pt idx="0">
                  <c:v>39.137520843729895</c:v>
                </c:pt>
                <c:pt idx="1">
                  <c:v>51.40720352465646</c:v>
                </c:pt>
                <c:pt idx="2">
                  <c:v>1.65349198710669</c:v>
                </c:pt>
                <c:pt idx="3">
                  <c:v>8.2216627748642459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8C-4A4B-85F5-06B0D6E3EEE3}"/>
            </c:ext>
          </c:extLst>
        </c:ser>
        <c:ser>
          <c:idx val="3"/>
          <c:order val="3"/>
          <c:tx>
            <c:strRef>
              <c:f>'Litter C Balance'!$S$6</c:f>
              <c:strCache>
                <c:ptCount val="1"/>
                <c:pt idx="0">
                  <c:v>OC-L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'Litter C Balance'!$T$2:$W$2</c:f>
              <c:strCache>
                <c:ptCount val="4"/>
                <c:pt idx="0">
                  <c:v>Respired</c:v>
                </c:pt>
                <c:pt idx="1">
                  <c:v>LF</c:v>
                </c:pt>
                <c:pt idx="2">
                  <c:v>POM</c:v>
                </c:pt>
                <c:pt idx="3">
                  <c:v>MAOM</c:v>
                </c:pt>
              </c:strCache>
            </c:strRef>
          </c:cat>
          <c:val>
            <c:numRef>
              <c:f>'Litter C Balance'!$T$6:$W$6</c:f>
              <c:numCache>
                <c:formatCode>0</c:formatCode>
                <c:ptCount val="4"/>
                <c:pt idx="0">
                  <c:v>39.021541981868651</c:v>
                </c:pt>
                <c:pt idx="1">
                  <c:v>65.605757312812202</c:v>
                </c:pt>
                <c:pt idx="2">
                  <c:v>4.055924786389399</c:v>
                </c:pt>
                <c:pt idx="3">
                  <c:v>6.0837962317597443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8C-4A4B-85F5-06B0D6E3E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33545584"/>
        <c:axId val="896333280"/>
      </c:barChart>
      <c:catAx>
        <c:axId val="173354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6333280"/>
        <c:crosses val="autoZero"/>
        <c:auto val="1"/>
        <c:lblAlgn val="ctr"/>
        <c:lblOffset val="100"/>
        <c:noMultiLvlLbl val="0"/>
      </c:catAx>
      <c:valAx>
        <c:axId val="896333280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354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'Soil C Balance'!$J$1</c:f>
              <c:strCache>
                <c:ptCount val="1"/>
                <c:pt idx="0">
                  <c:v>Soil C gained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'Soil C Balance'!$I$2:$I$5</c:f>
              <c:strCache>
                <c:ptCount val="4"/>
                <c:pt idx="0">
                  <c:v>WT-S</c:v>
                </c:pt>
                <c:pt idx="1">
                  <c:v>WT-L</c:v>
                </c:pt>
                <c:pt idx="2">
                  <c:v>OC-S</c:v>
                </c:pt>
                <c:pt idx="3">
                  <c:v>OC-L</c:v>
                </c:pt>
              </c:strCache>
            </c:strRef>
          </c:cat>
          <c:val>
            <c:numRef>
              <c:f>'Soil C Balance'!$J$2:$J$5</c:f>
              <c:numCache>
                <c:formatCode>General</c:formatCode>
                <c:ptCount val="4"/>
                <c:pt idx="0">
                  <c:v>0.24265270277763773</c:v>
                </c:pt>
                <c:pt idx="1">
                  <c:v>0.21259841281358033</c:v>
                </c:pt>
                <c:pt idx="2">
                  <c:v>0.2301851770575169</c:v>
                </c:pt>
                <c:pt idx="3">
                  <c:v>0.28184273561574635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5-9947-A9D5-4B1A8414450A}"/>
            </c:ext>
          </c:extLst>
        </c:ser>
        <c:ser>
          <c:idx val="1"/>
          <c:order val="1"/>
          <c:tx>
            <c:strRef>
              <c:f>'Soil C Balance'!$K$1</c:f>
              <c:strCache>
                <c:ptCount val="1"/>
                <c:pt idx="0">
                  <c:v>Soil C Lost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'Soil C Balance'!$I$2:$I$5</c:f>
              <c:strCache>
                <c:ptCount val="4"/>
                <c:pt idx="0">
                  <c:v>WT-S</c:v>
                </c:pt>
                <c:pt idx="1">
                  <c:v>WT-L</c:v>
                </c:pt>
                <c:pt idx="2">
                  <c:v>OC-S</c:v>
                </c:pt>
                <c:pt idx="3">
                  <c:v>OC-L</c:v>
                </c:pt>
              </c:strCache>
            </c:strRef>
          </c:cat>
          <c:val>
            <c:numRef>
              <c:f>'Soil C Balance'!$K$2:$K$5</c:f>
              <c:numCache>
                <c:formatCode>General</c:formatCode>
                <c:ptCount val="4"/>
                <c:pt idx="0">
                  <c:v>4.995611522609042E-2</c:v>
                </c:pt>
                <c:pt idx="1">
                  <c:v>3.9493928668956992E-2</c:v>
                </c:pt>
                <c:pt idx="2">
                  <c:v>4.6397596506182762E-2</c:v>
                </c:pt>
                <c:pt idx="3">
                  <c:v>3.2571790543017842E-2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65-9947-A9D5-4B1A84144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97456"/>
        <c:axId val="77679920"/>
      </c:barChart>
      <c:catAx>
        <c:axId val="7819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679920"/>
        <c:crosses val="autoZero"/>
        <c:auto val="1"/>
        <c:lblAlgn val="ctr"/>
        <c:lblOffset val="100"/>
        <c:noMultiLvlLbl val="0"/>
      </c:catAx>
      <c:valAx>
        <c:axId val="77679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97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781050</xdr:colOff>
      <xdr:row>14</xdr:row>
      <xdr:rowOff>6350</xdr:rowOff>
    </xdr:from>
    <xdr:to>
      <xdr:col>27</xdr:col>
      <xdr:colOff>400050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8D47F1-5BF3-0C44-BA9E-0C9F919A42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781050</xdr:colOff>
      <xdr:row>14</xdr:row>
      <xdr:rowOff>6350</xdr:rowOff>
    </xdr:from>
    <xdr:to>
      <xdr:col>23</xdr:col>
      <xdr:colOff>400050</xdr:colOff>
      <xdr:row>27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C9BAA-DA06-CC57-0CA7-9B7F62188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273050</xdr:colOff>
      <xdr:row>8</xdr:row>
      <xdr:rowOff>44450</xdr:rowOff>
    </xdr:from>
    <xdr:to>
      <xdr:col>13</xdr:col>
      <xdr:colOff>755650</xdr:colOff>
      <xdr:row>21</xdr:row>
      <xdr:rowOff>146050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4992D4-3D6E-EE4F-3527-4D73311635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B4AD2-D5D0-0F44-AD62-3B32B1E089E3}">
  <dimension ref="A1:Q52"/>
  <sheetViews>
    <sheetView tabSelected="1" zoomScale="93" workbookViewId="0">
      <selection activeCell="Q23" sqref="Q23"/>
    </sheetView>
  </sheetViews>
  <sheetFormatPr baseColWidth="10" defaultRowHeight="16" x14ac:dyDescent="0.2"/>
  <cols>
    <col min="1" max="5" width="10.83203125" style="1"/>
    <col min="6" max="6" width="12.83203125" style="1" bestFit="1" customWidth="1"/>
    <col min="7" max="8" width="10.83203125" style="1"/>
    <col min="9" max="9" width="12.1640625" style="1" bestFit="1" customWidth="1"/>
    <col min="10" max="10" width="15.5" style="1" bestFit="1" customWidth="1"/>
    <col min="11" max="11" width="14.6640625" style="1" bestFit="1" customWidth="1"/>
    <col min="12" max="12" width="19.5" style="1" bestFit="1" customWidth="1"/>
    <col min="13" max="16384" width="10.83203125" style="1"/>
  </cols>
  <sheetData>
    <row r="1" spans="1:12" x14ac:dyDescent="0.2">
      <c r="A1" s="41" t="s">
        <v>15</v>
      </c>
      <c r="B1" s="41"/>
      <c r="C1" s="41"/>
      <c r="D1" s="41"/>
      <c r="E1" s="41"/>
      <c r="F1" s="41"/>
      <c r="H1" s="41" t="s">
        <v>14</v>
      </c>
      <c r="I1" s="41"/>
      <c r="J1" s="41"/>
      <c r="K1" s="41"/>
      <c r="L1" s="41"/>
    </row>
    <row r="2" spans="1:12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1</v>
      </c>
      <c r="I2" s="1" t="s">
        <v>11</v>
      </c>
      <c r="J2" s="1" t="s">
        <v>12</v>
      </c>
      <c r="K2" s="1" t="s">
        <v>13</v>
      </c>
      <c r="L2" s="1" t="s">
        <v>97</v>
      </c>
    </row>
    <row r="3" spans="1:12" x14ac:dyDescent="0.2">
      <c r="A3" s="1">
        <v>1</v>
      </c>
      <c r="B3" s="1" t="s">
        <v>6</v>
      </c>
      <c r="C3" s="1">
        <v>73.040000000000006</v>
      </c>
      <c r="D3" s="1">
        <v>0</v>
      </c>
      <c r="E3" s="1">
        <v>518.85</v>
      </c>
      <c r="F3" s="1">
        <f>C3*$L$13</f>
        <v>48.526031636653535</v>
      </c>
      <c r="H3" s="1">
        <v>1</v>
      </c>
      <c r="I3" s="1">
        <v>0.77</v>
      </c>
      <c r="J3" s="1">
        <v>10.67</v>
      </c>
      <c r="K3" s="1">
        <v>7.3</v>
      </c>
      <c r="L3" s="2">
        <f>(K3-I3)/(J3-I3)</f>
        <v>0.65959595959595951</v>
      </c>
    </row>
    <row r="4" spans="1:12" x14ac:dyDescent="0.2">
      <c r="A4" s="1">
        <v>2</v>
      </c>
      <c r="B4" s="1" t="s">
        <v>6</v>
      </c>
      <c r="C4" s="1">
        <v>72.930000000000007</v>
      </c>
      <c r="D4" s="1">
        <v>0</v>
      </c>
      <c r="E4" s="1">
        <v>517.28</v>
      </c>
      <c r="F4" s="1">
        <f t="shared" ref="F4:F52" si="0">C4*$L$13</f>
        <v>48.452950263706768</v>
      </c>
      <c r="H4" s="1">
        <v>2</v>
      </c>
      <c r="I4" s="1">
        <v>0.77</v>
      </c>
      <c r="J4" s="1">
        <v>10.6</v>
      </c>
      <c r="K4" s="1">
        <v>7.32</v>
      </c>
      <c r="L4" s="2">
        <f>(K4-I4)/(J4-I4)</f>
        <v>0.66632756866734488</v>
      </c>
    </row>
    <row r="5" spans="1:12" x14ac:dyDescent="0.2">
      <c r="A5" s="1">
        <v>3</v>
      </c>
      <c r="B5" s="1" t="s">
        <v>6</v>
      </c>
      <c r="C5" s="1">
        <v>73.14</v>
      </c>
      <c r="D5" s="1">
        <v>0</v>
      </c>
      <c r="E5" s="1">
        <v>517.83000000000004</v>
      </c>
      <c r="F5" s="1">
        <f t="shared" si="0"/>
        <v>48.59246924842332</v>
      </c>
      <c r="H5" s="1">
        <v>3</v>
      </c>
      <c r="I5" s="1">
        <v>0.76</v>
      </c>
      <c r="J5" s="1">
        <v>10.6</v>
      </c>
      <c r="K5" s="1">
        <v>7.31</v>
      </c>
      <c r="L5" s="2">
        <f t="shared" ref="L5:L12" si="1">(K5-I5)/(J5-I5)</f>
        <v>0.66565040650406504</v>
      </c>
    </row>
    <row r="6" spans="1:12" x14ac:dyDescent="0.2">
      <c r="A6" s="1">
        <v>4</v>
      </c>
      <c r="B6" s="1" t="s">
        <v>6</v>
      </c>
      <c r="C6" s="1">
        <v>72.930000000000007</v>
      </c>
      <c r="D6" s="1">
        <v>0</v>
      </c>
      <c r="E6" s="1">
        <v>518.42999999999995</v>
      </c>
      <c r="F6" s="1">
        <f t="shared" si="0"/>
        <v>48.452950263706768</v>
      </c>
      <c r="H6" s="1">
        <v>4</v>
      </c>
      <c r="I6" s="1">
        <v>0.76</v>
      </c>
      <c r="J6" s="1">
        <v>10.62</v>
      </c>
      <c r="K6" s="1">
        <v>7.29</v>
      </c>
      <c r="L6" s="2">
        <f t="shared" si="1"/>
        <v>0.66227180527383378</v>
      </c>
    </row>
    <row r="7" spans="1:12" x14ac:dyDescent="0.2">
      <c r="A7" s="1">
        <v>5</v>
      </c>
      <c r="B7" s="1" t="s">
        <v>6</v>
      </c>
      <c r="C7" s="1">
        <v>72.819999999999993</v>
      </c>
      <c r="D7" s="1">
        <v>0</v>
      </c>
      <c r="E7" s="1">
        <v>518.48</v>
      </c>
      <c r="F7" s="1">
        <f t="shared" si="0"/>
        <v>48.379868890759994</v>
      </c>
      <c r="H7" s="1">
        <v>5</v>
      </c>
      <c r="I7" s="1">
        <v>0.78</v>
      </c>
      <c r="J7" s="1">
        <v>10.73</v>
      </c>
      <c r="K7" s="1">
        <v>7.4</v>
      </c>
      <c r="L7" s="2">
        <f t="shared" si="1"/>
        <v>0.66532663316582907</v>
      </c>
    </row>
    <row r="8" spans="1:12" x14ac:dyDescent="0.2">
      <c r="A8" s="1">
        <v>6</v>
      </c>
      <c r="B8" s="1" t="s">
        <v>6</v>
      </c>
      <c r="C8" s="1">
        <v>73.069999999999993</v>
      </c>
      <c r="D8" s="1">
        <v>0</v>
      </c>
      <c r="E8" s="1">
        <v>518.6</v>
      </c>
      <c r="F8" s="1">
        <f t="shared" si="0"/>
        <v>48.545962920184465</v>
      </c>
      <c r="H8" s="1">
        <v>6</v>
      </c>
      <c r="I8" s="1">
        <v>0.77</v>
      </c>
      <c r="J8" s="1">
        <v>10.65</v>
      </c>
      <c r="K8" s="1">
        <v>7.36</v>
      </c>
      <c r="L8" s="2">
        <f t="shared" si="1"/>
        <v>0.66700404858299589</v>
      </c>
    </row>
    <row r="9" spans="1:12" x14ac:dyDescent="0.2">
      <c r="A9" s="1">
        <v>7</v>
      </c>
      <c r="B9" s="1" t="s">
        <v>6</v>
      </c>
      <c r="C9" s="1">
        <v>72.81</v>
      </c>
      <c r="D9" s="1">
        <v>0</v>
      </c>
      <c r="E9" s="1">
        <v>517.11</v>
      </c>
      <c r="F9" s="1">
        <f t="shared" si="0"/>
        <v>48.37322512958302</v>
      </c>
      <c r="H9" s="1">
        <v>7</v>
      </c>
      <c r="I9" s="1">
        <v>0.76</v>
      </c>
      <c r="J9" s="1">
        <v>10.58</v>
      </c>
      <c r="K9" s="1">
        <v>7.29</v>
      </c>
      <c r="L9" s="2">
        <f t="shared" si="1"/>
        <v>0.66496945010183295</v>
      </c>
    </row>
    <row r="10" spans="1:12" x14ac:dyDescent="0.2">
      <c r="A10" s="1">
        <v>8</v>
      </c>
      <c r="B10" s="1" t="s">
        <v>6</v>
      </c>
      <c r="C10" s="1">
        <v>73.040000000000006</v>
      </c>
      <c r="D10" s="1">
        <v>0</v>
      </c>
      <c r="E10" s="1">
        <v>517.86</v>
      </c>
      <c r="F10" s="1">
        <f t="shared" si="0"/>
        <v>48.526031636653535</v>
      </c>
      <c r="H10" s="1">
        <v>8</v>
      </c>
      <c r="I10" s="1">
        <v>0.77</v>
      </c>
      <c r="J10" s="1">
        <v>10.7</v>
      </c>
      <c r="K10" s="1">
        <v>7.34</v>
      </c>
      <c r="L10" s="2">
        <f t="shared" si="1"/>
        <v>0.66163141993957708</v>
      </c>
    </row>
    <row r="11" spans="1:12" x14ac:dyDescent="0.2">
      <c r="A11" s="1">
        <v>9</v>
      </c>
      <c r="B11" s="1" t="s">
        <v>6</v>
      </c>
      <c r="C11" s="1">
        <v>73.040000000000006</v>
      </c>
      <c r="D11" s="1">
        <v>0</v>
      </c>
      <c r="E11" s="1">
        <v>516.54999999999995</v>
      </c>
      <c r="F11" s="1">
        <f t="shared" si="0"/>
        <v>48.526031636653535</v>
      </c>
      <c r="H11" s="1">
        <v>9</v>
      </c>
      <c r="I11" s="1">
        <v>0.77</v>
      </c>
      <c r="J11" s="1">
        <v>10.71</v>
      </c>
      <c r="K11" s="1">
        <v>7.38</v>
      </c>
      <c r="L11" s="2">
        <f t="shared" si="1"/>
        <v>0.66498993963782682</v>
      </c>
    </row>
    <row r="12" spans="1:12" x14ac:dyDescent="0.2">
      <c r="A12" s="1">
        <v>10</v>
      </c>
      <c r="B12" s="1" t="s">
        <v>6</v>
      </c>
      <c r="C12" s="1">
        <v>73.09</v>
      </c>
      <c r="D12" s="1">
        <v>0</v>
      </c>
      <c r="E12" s="1">
        <v>517.28</v>
      </c>
      <c r="F12" s="1">
        <f t="shared" si="0"/>
        <v>48.559250442538428</v>
      </c>
      <c r="H12" s="1">
        <v>10</v>
      </c>
      <c r="I12" s="1">
        <v>0.77</v>
      </c>
      <c r="J12" s="1">
        <v>10.68</v>
      </c>
      <c r="K12" s="1">
        <v>7.37</v>
      </c>
      <c r="L12" s="2">
        <f t="shared" si="1"/>
        <v>0.66599394550958624</v>
      </c>
    </row>
    <row r="13" spans="1:12" x14ac:dyDescent="0.2">
      <c r="A13" s="1">
        <v>11</v>
      </c>
      <c r="B13" s="1" t="s">
        <v>7</v>
      </c>
      <c r="C13" s="1">
        <v>73.13</v>
      </c>
      <c r="D13" s="1">
        <v>0.5</v>
      </c>
      <c r="E13" s="1">
        <v>518.80999999999995</v>
      </c>
      <c r="F13" s="1">
        <f t="shared" si="0"/>
        <v>48.585825487246339</v>
      </c>
      <c r="H13" s="1" t="s">
        <v>16</v>
      </c>
      <c r="L13" s="2">
        <f>AVERAGE(L3:L12)</f>
        <v>0.66437611769788518</v>
      </c>
    </row>
    <row r="14" spans="1:12" x14ac:dyDescent="0.2">
      <c r="A14" s="1">
        <v>12</v>
      </c>
      <c r="B14" s="1" t="s">
        <v>7</v>
      </c>
      <c r="C14" s="1">
        <v>72.8</v>
      </c>
      <c r="D14" s="1">
        <v>0.5</v>
      </c>
      <c r="E14" s="1">
        <v>521.4</v>
      </c>
      <c r="F14" s="1">
        <f t="shared" si="0"/>
        <v>48.366581368406038</v>
      </c>
    </row>
    <row r="15" spans="1:12" x14ac:dyDescent="0.2">
      <c r="A15" s="1">
        <v>13</v>
      </c>
      <c r="B15" s="1" t="s">
        <v>7</v>
      </c>
      <c r="C15" s="1">
        <v>73.14</v>
      </c>
      <c r="D15" s="1">
        <v>0.51</v>
      </c>
      <c r="E15" s="1">
        <v>520.14</v>
      </c>
      <c r="F15" s="1">
        <f t="shared" si="0"/>
        <v>48.59246924842332</v>
      </c>
    </row>
    <row r="16" spans="1:12" x14ac:dyDescent="0.2">
      <c r="A16" s="1">
        <v>14</v>
      </c>
      <c r="B16" s="1" t="s">
        <v>7</v>
      </c>
      <c r="C16" s="1">
        <v>72.849999999999994</v>
      </c>
      <c r="D16" s="1">
        <v>0.53</v>
      </c>
      <c r="E16" s="1">
        <v>516.41</v>
      </c>
      <c r="F16" s="1">
        <f t="shared" si="0"/>
        <v>48.399800174290931</v>
      </c>
      <c r="H16" s="41" t="s">
        <v>84</v>
      </c>
      <c r="I16" s="41"/>
      <c r="J16" s="41"/>
      <c r="K16" s="41"/>
      <c r="L16" s="41"/>
    </row>
    <row r="17" spans="1:17" x14ac:dyDescent="0.2">
      <c r="A17" s="1">
        <v>15</v>
      </c>
      <c r="B17" s="1" t="s">
        <v>7</v>
      </c>
      <c r="C17" s="1">
        <v>72.92</v>
      </c>
      <c r="D17" s="1">
        <v>0.53</v>
      </c>
      <c r="E17" s="1">
        <v>522.89</v>
      </c>
      <c r="F17" s="1">
        <f t="shared" si="0"/>
        <v>48.446306502529787</v>
      </c>
      <c r="H17" s="1" t="s">
        <v>1</v>
      </c>
      <c r="I17" s="1" t="s">
        <v>37</v>
      </c>
      <c r="J17" s="1" t="s">
        <v>62</v>
      </c>
      <c r="K17" s="1" t="s">
        <v>64</v>
      </c>
      <c r="L17" s="1" t="s">
        <v>98</v>
      </c>
    </row>
    <row r="18" spans="1:17" x14ac:dyDescent="0.2">
      <c r="A18" s="1">
        <v>16</v>
      </c>
      <c r="B18" s="1" t="s">
        <v>7</v>
      </c>
      <c r="C18" s="1">
        <v>73.069999999999993</v>
      </c>
      <c r="D18" s="1">
        <v>0.51</v>
      </c>
      <c r="E18" s="1">
        <v>517.82000000000005</v>
      </c>
      <c r="F18" s="1">
        <f t="shared" si="0"/>
        <v>48.545962920184465</v>
      </c>
      <c r="H18" s="31" t="s">
        <v>85</v>
      </c>
      <c r="I18" s="32">
        <v>-12.67</v>
      </c>
      <c r="J18" s="2">
        <v>43.412184139047874</v>
      </c>
      <c r="K18" s="2">
        <v>0.15504874856811732</v>
      </c>
      <c r="L18" s="1">
        <f>J18/K18</f>
        <v>279.99054839178962</v>
      </c>
    </row>
    <row r="19" spans="1:17" x14ac:dyDescent="0.2">
      <c r="A19" s="1">
        <v>17</v>
      </c>
      <c r="B19" s="1" t="s">
        <v>7</v>
      </c>
      <c r="C19" s="1">
        <v>73.19</v>
      </c>
      <c r="D19" s="1">
        <v>0.53</v>
      </c>
      <c r="E19" s="1">
        <v>519.67999999999995</v>
      </c>
      <c r="F19" s="1">
        <f t="shared" si="0"/>
        <v>48.625688054308213</v>
      </c>
      <c r="H19" s="31" t="s">
        <v>86</v>
      </c>
      <c r="I19" s="32">
        <v>-12.76</v>
      </c>
      <c r="J19" s="2">
        <v>43.166555741720295</v>
      </c>
      <c r="K19" s="2">
        <v>0.15547505783234469</v>
      </c>
      <c r="L19" s="1">
        <f t="shared" ref="L19:L28" si="2">J19/K19</f>
        <v>277.64296308073165</v>
      </c>
    </row>
    <row r="20" spans="1:17" x14ac:dyDescent="0.2">
      <c r="A20" s="1">
        <v>18</v>
      </c>
      <c r="B20" s="1" t="s">
        <v>7</v>
      </c>
      <c r="C20" s="1">
        <v>73.05</v>
      </c>
      <c r="D20" s="1">
        <v>0.54</v>
      </c>
      <c r="E20" s="1">
        <v>518.41999999999996</v>
      </c>
      <c r="F20" s="1">
        <f t="shared" si="0"/>
        <v>48.532675397830509</v>
      </c>
      <c r="H20" s="31" t="s">
        <v>87</v>
      </c>
      <c r="I20" s="32">
        <v>-12.89</v>
      </c>
      <c r="J20" s="2">
        <v>44.782835043879217</v>
      </c>
      <c r="K20" s="2">
        <v>0.18413287909016759</v>
      </c>
      <c r="L20" s="1">
        <f t="shared" si="2"/>
        <v>243.20933483014522</v>
      </c>
    </row>
    <row r="21" spans="1:17" x14ac:dyDescent="0.2">
      <c r="A21" s="1">
        <v>19</v>
      </c>
      <c r="B21" s="1" t="s">
        <v>7</v>
      </c>
      <c r="C21" s="1">
        <v>73.16</v>
      </c>
      <c r="D21" s="1">
        <v>0.52</v>
      </c>
      <c r="E21" s="1">
        <v>525.24</v>
      </c>
      <c r="F21" s="1">
        <f t="shared" si="0"/>
        <v>48.605756770777276</v>
      </c>
      <c r="H21" s="31" t="s">
        <v>88</v>
      </c>
      <c r="I21" s="32">
        <v>-12.88</v>
      </c>
      <c r="J21" s="2">
        <v>44.6482194716937</v>
      </c>
      <c r="K21" s="2">
        <v>0.35562555947072305</v>
      </c>
      <c r="L21" s="1">
        <f t="shared" si="2"/>
        <v>125.54839854071112</v>
      </c>
    </row>
    <row r="22" spans="1:17" x14ac:dyDescent="0.2">
      <c r="A22" s="1">
        <v>20</v>
      </c>
      <c r="B22" s="1" t="s">
        <v>7</v>
      </c>
      <c r="C22" s="1">
        <v>73.03</v>
      </c>
      <c r="D22" s="1">
        <v>0.52</v>
      </c>
      <c r="E22" s="1">
        <v>520.53</v>
      </c>
      <c r="F22" s="1">
        <f t="shared" si="0"/>
        <v>48.519387875476554</v>
      </c>
      <c r="H22" s="31" t="s">
        <v>89</v>
      </c>
      <c r="I22" s="32">
        <v>-12.87</v>
      </c>
      <c r="J22" s="2">
        <v>46.790309385690911</v>
      </c>
      <c r="K22" s="2">
        <v>0.40235261439449915</v>
      </c>
      <c r="L22" s="1">
        <f t="shared" si="2"/>
        <v>116.29179906313196</v>
      </c>
      <c r="O22" s="12"/>
    </row>
    <row r="23" spans="1:17" x14ac:dyDescent="0.2">
      <c r="A23" s="1">
        <v>21</v>
      </c>
      <c r="B23" s="1" t="s">
        <v>8</v>
      </c>
      <c r="C23" s="1">
        <v>73.099999999999994</v>
      </c>
      <c r="D23" s="1">
        <v>0.5</v>
      </c>
      <c r="E23" s="1">
        <v>522.04999999999995</v>
      </c>
      <c r="F23" s="1">
        <f t="shared" si="0"/>
        <v>48.565894203715402</v>
      </c>
      <c r="H23" s="31" t="s">
        <v>90</v>
      </c>
      <c r="I23" s="32">
        <v>-12.83</v>
      </c>
      <c r="J23" s="2">
        <v>46.509153374325933</v>
      </c>
      <c r="K23" s="2">
        <v>0.36168478355007772</v>
      </c>
      <c r="L23" s="1">
        <f t="shared" si="2"/>
        <v>128.59029599702922</v>
      </c>
    </row>
    <row r="24" spans="1:17" x14ac:dyDescent="0.2">
      <c r="A24" s="1">
        <v>22</v>
      </c>
      <c r="B24" s="1" t="s">
        <v>8</v>
      </c>
      <c r="C24" s="1">
        <v>73.12</v>
      </c>
      <c r="D24" s="1">
        <v>0.5</v>
      </c>
      <c r="E24" s="1">
        <v>515.70000000000005</v>
      </c>
      <c r="F24" s="1">
        <f t="shared" si="0"/>
        <v>48.579181726069365</v>
      </c>
      <c r="H24" s="31" t="s">
        <v>91</v>
      </c>
      <c r="I24" s="32">
        <v>-12.81</v>
      </c>
      <c r="J24" s="2">
        <v>46.531892597713252</v>
      </c>
      <c r="K24" s="2">
        <v>0.2919106558279162</v>
      </c>
      <c r="L24" s="1">
        <f t="shared" si="2"/>
        <v>159.40457009265259</v>
      </c>
    </row>
    <row r="25" spans="1:17" x14ac:dyDescent="0.2">
      <c r="A25" s="1">
        <v>23</v>
      </c>
      <c r="B25" s="1" t="s">
        <v>8</v>
      </c>
      <c r="C25" s="1">
        <v>72.92</v>
      </c>
      <c r="D25" s="1">
        <v>0.52</v>
      </c>
      <c r="E25" s="1">
        <v>515.70000000000005</v>
      </c>
      <c r="F25" s="1">
        <f t="shared" si="0"/>
        <v>48.446306502529787</v>
      </c>
      <c r="H25" s="31" t="s">
        <v>92</v>
      </c>
      <c r="I25" s="32">
        <v>-12.82</v>
      </c>
      <c r="J25" s="2">
        <v>45.442705566534222</v>
      </c>
      <c r="K25" s="2">
        <v>0.29115378155517774</v>
      </c>
      <c r="L25" s="1">
        <f t="shared" si="2"/>
        <v>156.07801940199835</v>
      </c>
    </row>
    <row r="26" spans="1:17" x14ac:dyDescent="0.2">
      <c r="A26" s="1">
        <v>24</v>
      </c>
      <c r="B26" s="1" t="s">
        <v>8</v>
      </c>
      <c r="C26" s="1">
        <v>73.08</v>
      </c>
      <c r="D26" s="1">
        <v>0.5</v>
      </c>
      <c r="E26" s="1">
        <v>516.83000000000004</v>
      </c>
      <c r="F26" s="1">
        <f t="shared" si="0"/>
        <v>48.552606681361446</v>
      </c>
      <c r="H26" s="31" t="s">
        <v>93</v>
      </c>
      <c r="I26" s="32">
        <v>-12.61</v>
      </c>
      <c r="J26" s="2">
        <v>45.249848600752216</v>
      </c>
      <c r="K26" s="2">
        <v>0.26069918085624888</v>
      </c>
      <c r="L26" s="1">
        <f t="shared" si="2"/>
        <v>173.57111921921711</v>
      </c>
    </row>
    <row r="27" spans="1:17" x14ac:dyDescent="0.2">
      <c r="A27" s="1">
        <v>25</v>
      </c>
      <c r="B27" s="1" t="s">
        <v>8</v>
      </c>
      <c r="C27" s="1">
        <v>73.180000000000007</v>
      </c>
      <c r="D27" s="1">
        <v>0.52</v>
      </c>
      <c r="E27" s="1">
        <v>517.88</v>
      </c>
      <c r="F27" s="1">
        <f t="shared" si="0"/>
        <v>48.619044293131239</v>
      </c>
      <c r="H27" s="31" t="s">
        <v>94</v>
      </c>
      <c r="I27" s="32">
        <v>-12.74</v>
      </c>
      <c r="J27" s="2">
        <v>47.144537746947393</v>
      </c>
      <c r="K27" s="2">
        <v>0.28384881788023153</v>
      </c>
      <c r="L27" s="1">
        <f t="shared" si="2"/>
        <v>166.09030856291878</v>
      </c>
    </row>
    <row r="28" spans="1:17" x14ac:dyDescent="0.2">
      <c r="A28" s="1">
        <v>26</v>
      </c>
      <c r="B28" s="1" t="s">
        <v>8</v>
      </c>
      <c r="C28" s="1">
        <v>73.040000000000006</v>
      </c>
      <c r="D28" s="1">
        <v>0.52</v>
      </c>
      <c r="E28" s="1">
        <v>516.47</v>
      </c>
      <c r="F28" s="1">
        <f t="shared" si="0"/>
        <v>48.526031636653535</v>
      </c>
      <c r="H28" s="31" t="s">
        <v>95</v>
      </c>
      <c r="I28" s="32">
        <v>-12.55</v>
      </c>
      <c r="J28" s="2">
        <v>39.054425587655281</v>
      </c>
      <c r="K28" s="2">
        <v>0.22722857970282392</v>
      </c>
      <c r="L28" s="1">
        <f t="shared" si="2"/>
        <v>171.87285876949011</v>
      </c>
    </row>
    <row r="29" spans="1:17" x14ac:dyDescent="0.2">
      <c r="A29" s="1">
        <v>27</v>
      </c>
      <c r="B29" s="1" t="s">
        <v>8</v>
      </c>
      <c r="C29" s="1">
        <v>73</v>
      </c>
      <c r="D29" s="1">
        <v>0.53</v>
      </c>
      <c r="E29" s="1">
        <v>515.77</v>
      </c>
      <c r="F29" s="1">
        <f t="shared" si="0"/>
        <v>48.499456591945616</v>
      </c>
      <c r="H29" s="31" t="s">
        <v>96</v>
      </c>
      <c r="I29" s="32">
        <v>-12.45</v>
      </c>
      <c r="J29" s="2">
        <v>47.067504992648189</v>
      </c>
      <c r="K29" s="2">
        <v>0.22412335947654807</v>
      </c>
      <c r="L29" s="1">
        <f>J29/K29</f>
        <v>210.00713670621764</v>
      </c>
    </row>
    <row r="30" spans="1:17" x14ac:dyDescent="0.2">
      <c r="A30" s="1">
        <v>28</v>
      </c>
      <c r="B30" s="1" t="s">
        <v>8</v>
      </c>
      <c r="C30" s="1">
        <v>73.16</v>
      </c>
      <c r="D30" s="1">
        <v>0.5</v>
      </c>
      <c r="E30" s="1">
        <v>517.6</v>
      </c>
      <c r="F30" s="1">
        <f t="shared" si="0"/>
        <v>48.605756770777276</v>
      </c>
    </row>
    <row r="31" spans="1:17" x14ac:dyDescent="0.2">
      <c r="A31" s="1">
        <v>29</v>
      </c>
      <c r="B31" s="1" t="s">
        <v>8</v>
      </c>
      <c r="C31" s="1">
        <v>73.13</v>
      </c>
      <c r="D31" s="1">
        <v>0.53</v>
      </c>
      <c r="E31" s="1">
        <v>517.97</v>
      </c>
      <c r="F31" s="1">
        <f t="shared" si="0"/>
        <v>48.585825487246339</v>
      </c>
      <c r="H31" s="1" t="s">
        <v>7</v>
      </c>
      <c r="I31" s="33">
        <f>AVERAGE(I18:I20)</f>
        <v>-12.773333333333333</v>
      </c>
      <c r="J31" s="33">
        <f t="shared" ref="J31:L31" si="3">AVERAGE(J18:J20)</f>
        <v>43.787191641549128</v>
      </c>
      <c r="K31" s="33">
        <f t="shared" si="3"/>
        <v>0.16488556183020986</v>
      </c>
      <c r="L31" s="33">
        <f t="shared" si="3"/>
        <v>266.94761543422214</v>
      </c>
      <c r="M31" s="33"/>
      <c r="O31" s="33"/>
      <c r="Q31" s="33"/>
    </row>
    <row r="32" spans="1:17" x14ac:dyDescent="0.2">
      <c r="A32" s="1">
        <v>30</v>
      </c>
      <c r="B32" s="1" t="s">
        <v>8</v>
      </c>
      <c r="C32" s="1">
        <v>73.010000000000005</v>
      </c>
      <c r="D32" s="1">
        <v>0.5</v>
      </c>
      <c r="E32" s="1">
        <v>517.94000000000005</v>
      </c>
      <c r="F32" s="1">
        <f t="shared" si="0"/>
        <v>48.506100353122598</v>
      </c>
      <c r="H32" s="1" t="s">
        <v>8</v>
      </c>
      <c r="I32" s="33">
        <f>AVERAGE(I21:I23)</f>
        <v>-12.86</v>
      </c>
      <c r="J32" s="33">
        <f t="shared" ref="J32:L32" si="4">AVERAGE(J21:J23)</f>
        <v>45.982560743903512</v>
      </c>
      <c r="K32" s="33">
        <f t="shared" si="4"/>
        <v>0.37322098580509994</v>
      </c>
      <c r="L32" s="33">
        <f t="shared" si="4"/>
        <v>123.47683120029076</v>
      </c>
      <c r="O32" s="33"/>
      <c r="Q32" s="33"/>
    </row>
    <row r="33" spans="1:17" x14ac:dyDescent="0.2">
      <c r="A33" s="1">
        <v>31</v>
      </c>
      <c r="B33" s="1" t="s">
        <v>9</v>
      </c>
      <c r="C33" s="1">
        <v>73.099999999999994</v>
      </c>
      <c r="D33" s="1">
        <v>0.53</v>
      </c>
      <c r="E33" s="1">
        <v>518.07000000000005</v>
      </c>
      <c r="F33" s="1">
        <f t="shared" si="0"/>
        <v>48.565894203715402</v>
      </c>
      <c r="H33" s="1" t="s">
        <v>9</v>
      </c>
      <c r="I33" s="33">
        <f>AVERAGE(I24:I26)</f>
        <v>-12.746666666666668</v>
      </c>
      <c r="J33" s="33">
        <f t="shared" ref="J33:L33" si="5">AVERAGE(J24:J26)</f>
        <v>45.741482254999902</v>
      </c>
      <c r="K33" s="33">
        <f t="shared" si="5"/>
        <v>0.28125453941311429</v>
      </c>
      <c r="L33" s="33">
        <f t="shared" si="5"/>
        <v>163.01790290462267</v>
      </c>
      <c r="M33" s="33"/>
      <c r="O33" s="33"/>
      <c r="Q33" s="33"/>
    </row>
    <row r="34" spans="1:17" x14ac:dyDescent="0.2">
      <c r="A34" s="1">
        <v>32</v>
      </c>
      <c r="B34" s="1" t="s">
        <v>9</v>
      </c>
      <c r="C34" s="1">
        <v>73.08</v>
      </c>
      <c r="D34" s="1">
        <v>0.5</v>
      </c>
      <c r="E34" s="1">
        <v>517.16999999999996</v>
      </c>
      <c r="F34" s="1">
        <f t="shared" si="0"/>
        <v>48.552606681361446</v>
      </c>
      <c r="H34" s="1" t="s">
        <v>10</v>
      </c>
      <c r="I34" s="33">
        <f>AVERAGE(I27:I29)</f>
        <v>-12.579999999999998</v>
      </c>
      <c r="J34" s="33">
        <f t="shared" ref="J34:L34" si="6">AVERAGE(J27:J29)</f>
        <v>44.422156109083623</v>
      </c>
      <c r="K34" s="33">
        <f t="shared" si="6"/>
        <v>0.24506691901986785</v>
      </c>
      <c r="L34" s="33">
        <f t="shared" si="6"/>
        <v>182.65676801287552</v>
      </c>
    </row>
    <row r="35" spans="1:17" x14ac:dyDescent="0.2">
      <c r="A35" s="1">
        <v>33</v>
      </c>
      <c r="B35" s="1" t="s">
        <v>9</v>
      </c>
      <c r="C35" s="1">
        <v>72.849999999999994</v>
      </c>
      <c r="D35" s="1">
        <v>0.5</v>
      </c>
      <c r="E35" s="1">
        <v>517.54999999999995</v>
      </c>
      <c r="F35" s="1">
        <f t="shared" si="0"/>
        <v>48.399800174290931</v>
      </c>
      <c r="O35" s="33"/>
      <c r="Q35" s="33"/>
    </row>
    <row r="36" spans="1:17" x14ac:dyDescent="0.2">
      <c r="A36" s="1">
        <v>34</v>
      </c>
      <c r="B36" s="1" t="s">
        <v>9</v>
      </c>
      <c r="C36" s="1">
        <v>72.959999999999994</v>
      </c>
      <c r="D36" s="1">
        <v>0.51</v>
      </c>
      <c r="E36" s="1">
        <v>516.66999999999996</v>
      </c>
      <c r="F36" s="1">
        <f t="shared" si="0"/>
        <v>48.472881547237698</v>
      </c>
      <c r="O36" s="33"/>
      <c r="Q36" s="33"/>
    </row>
    <row r="37" spans="1:17" x14ac:dyDescent="0.2">
      <c r="A37" s="1">
        <v>35</v>
      </c>
      <c r="B37" s="1" t="s">
        <v>9</v>
      </c>
      <c r="C37" s="1">
        <v>73.150000000000006</v>
      </c>
      <c r="D37" s="1">
        <v>0.5</v>
      </c>
      <c r="E37" s="1">
        <v>518.70000000000005</v>
      </c>
      <c r="F37" s="1">
        <f t="shared" si="0"/>
        <v>48.599113009600302</v>
      </c>
      <c r="O37" s="33"/>
      <c r="Q37" s="33"/>
    </row>
    <row r="38" spans="1:17" x14ac:dyDescent="0.2">
      <c r="A38" s="1">
        <v>36</v>
      </c>
      <c r="B38" s="1" t="s">
        <v>9</v>
      </c>
      <c r="C38" s="1">
        <v>72.95</v>
      </c>
      <c r="D38" s="1">
        <v>0.51</v>
      </c>
      <c r="E38" s="1">
        <v>519.85</v>
      </c>
      <c r="F38" s="1">
        <f t="shared" si="0"/>
        <v>48.466237786060724</v>
      </c>
    </row>
    <row r="39" spans="1:17" x14ac:dyDescent="0.2">
      <c r="A39" s="1">
        <v>37</v>
      </c>
      <c r="B39" s="1" t="s">
        <v>9</v>
      </c>
      <c r="C39" s="1">
        <v>72.989999999999995</v>
      </c>
      <c r="D39" s="1">
        <v>0.51</v>
      </c>
      <c r="E39" s="1">
        <v>518.58000000000004</v>
      </c>
      <c r="F39" s="1">
        <f t="shared" si="0"/>
        <v>48.492812830768635</v>
      </c>
    </row>
    <row r="40" spans="1:17" x14ac:dyDescent="0.2">
      <c r="A40" s="1">
        <v>38</v>
      </c>
      <c r="B40" s="1" t="s">
        <v>9</v>
      </c>
      <c r="C40" s="1">
        <v>73.2</v>
      </c>
      <c r="D40" s="1">
        <v>0.52</v>
      </c>
      <c r="E40" s="1">
        <v>519.01</v>
      </c>
      <c r="F40" s="1">
        <f t="shared" si="0"/>
        <v>48.632331815485195</v>
      </c>
      <c r="K40" s="12"/>
    </row>
    <row r="41" spans="1:17" x14ac:dyDescent="0.2">
      <c r="A41" s="1">
        <v>39</v>
      </c>
      <c r="B41" s="1" t="s">
        <v>9</v>
      </c>
      <c r="C41" s="1">
        <v>73.05</v>
      </c>
      <c r="D41" s="1">
        <v>0.5</v>
      </c>
      <c r="E41" s="1">
        <v>518.33000000000004</v>
      </c>
      <c r="F41" s="1">
        <f t="shared" si="0"/>
        <v>48.532675397830509</v>
      </c>
    </row>
    <row r="42" spans="1:17" x14ac:dyDescent="0.2">
      <c r="A42" s="1">
        <v>40</v>
      </c>
      <c r="B42" s="1" t="s">
        <v>9</v>
      </c>
      <c r="C42" s="1">
        <v>73.06</v>
      </c>
      <c r="D42" s="1">
        <v>0.51</v>
      </c>
      <c r="E42" s="1">
        <v>516.76</v>
      </c>
      <c r="F42" s="1">
        <f t="shared" si="0"/>
        <v>48.539319159007491</v>
      </c>
      <c r="M42" s="12"/>
    </row>
    <row r="43" spans="1:17" x14ac:dyDescent="0.2">
      <c r="A43" s="1">
        <v>41</v>
      </c>
      <c r="B43" s="1" t="s">
        <v>10</v>
      </c>
      <c r="C43" s="1">
        <v>73.150000000000006</v>
      </c>
      <c r="D43" s="1">
        <v>0.5</v>
      </c>
      <c r="E43" s="1">
        <v>519.55999999999995</v>
      </c>
      <c r="F43" s="1">
        <f t="shared" si="0"/>
        <v>48.599113009600302</v>
      </c>
    </row>
    <row r="44" spans="1:17" x14ac:dyDescent="0.2">
      <c r="A44" s="1">
        <v>42</v>
      </c>
      <c r="B44" s="1" t="s">
        <v>10</v>
      </c>
      <c r="C44" s="1">
        <v>72.95</v>
      </c>
      <c r="D44" s="1">
        <v>0.5</v>
      </c>
      <c r="E44" s="1">
        <v>518.6</v>
      </c>
      <c r="F44" s="1">
        <f t="shared" si="0"/>
        <v>48.466237786060724</v>
      </c>
    </row>
    <row r="45" spans="1:17" x14ac:dyDescent="0.2">
      <c r="A45" s="1">
        <v>43</v>
      </c>
      <c r="B45" s="1" t="s">
        <v>10</v>
      </c>
      <c r="C45" s="1">
        <v>73.05</v>
      </c>
      <c r="D45" s="1">
        <v>0.5</v>
      </c>
      <c r="E45" s="1">
        <v>518.16</v>
      </c>
      <c r="F45" s="1">
        <f t="shared" si="0"/>
        <v>48.532675397830509</v>
      </c>
    </row>
    <row r="46" spans="1:17" x14ac:dyDescent="0.2">
      <c r="A46" s="1">
        <v>44</v>
      </c>
      <c r="B46" s="1" t="s">
        <v>10</v>
      </c>
      <c r="C46" s="1">
        <v>72.98</v>
      </c>
      <c r="D46" s="1">
        <v>0.5</v>
      </c>
      <c r="E46" s="1">
        <v>521.80999999999995</v>
      </c>
      <c r="F46" s="1">
        <f t="shared" si="0"/>
        <v>48.486169069591661</v>
      </c>
    </row>
    <row r="47" spans="1:17" x14ac:dyDescent="0.2">
      <c r="A47" s="1">
        <v>45</v>
      </c>
      <c r="B47" s="1" t="s">
        <v>10</v>
      </c>
      <c r="C47" s="1">
        <v>73</v>
      </c>
      <c r="D47" s="1">
        <v>0.51</v>
      </c>
      <c r="E47" s="1">
        <v>520.36</v>
      </c>
      <c r="F47" s="1">
        <f t="shared" si="0"/>
        <v>48.499456591945616</v>
      </c>
    </row>
    <row r="48" spans="1:17" x14ac:dyDescent="0.2">
      <c r="A48" s="1">
        <v>46</v>
      </c>
      <c r="B48" s="1" t="s">
        <v>10</v>
      </c>
      <c r="C48" s="1">
        <v>72.98</v>
      </c>
      <c r="D48" s="1">
        <v>0.5</v>
      </c>
      <c r="E48" s="1">
        <v>519.88</v>
      </c>
      <c r="F48" s="1">
        <f t="shared" si="0"/>
        <v>48.486169069591661</v>
      </c>
    </row>
    <row r="49" spans="1:6" x14ac:dyDescent="0.2">
      <c r="A49" s="1">
        <v>47</v>
      </c>
      <c r="B49" s="1" t="s">
        <v>10</v>
      </c>
      <c r="C49" s="1">
        <v>73.040000000000006</v>
      </c>
      <c r="D49" s="1">
        <v>0.53</v>
      </c>
      <c r="E49" s="1">
        <v>518.94000000000005</v>
      </c>
      <c r="F49" s="1">
        <f t="shared" si="0"/>
        <v>48.526031636653535</v>
      </c>
    </row>
    <row r="50" spans="1:6" x14ac:dyDescent="0.2">
      <c r="A50" s="1">
        <v>48</v>
      </c>
      <c r="B50" s="1" t="s">
        <v>10</v>
      </c>
      <c r="C50" s="1">
        <v>73.11</v>
      </c>
      <c r="D50" s="1">
        <v>0.52</v>
      </c>
      <c r="E50" s="1">
        <v>519.17999999999995</v>
      </c>
      <c r="F50" s="1">
        <f t="shared" si="0"/>
        <v>48.572537964892383</v>
      </c>
    </row>
    <row r="51" spans="1:6" x14ac:dyDescent="0.2">
      <c r="A51" s="1">
        <v>49</v>
      </c>
      <c r="B51" s="1" t="s">
        <v>10</v>
      </c>
      <c r="C51" s="1">
        <v>72.930000000000007</v>
      </c>
      <c r="D51" s="1">
        <v>0.51</v>
      </c>
      <c r="E51" s="1">
        <v>517.99</v>
      </c>
      <c r="F51" s="1">
        <f t="shared" si="0"/>
        <v>48.452950263706768</v>
      </c>
    </row>
    <row r="52" spans="1:6" x14ac:dyDescent="0.2">
      <c r="A52" s="1">
        <v>50</v>
      </c>
      <c r="B52" s="1" t="s">
        <v>10</v>
      </c>
      <c r="C52" s="1">
        <v>73.16</v>
      </c>
      <c r="D52" s="1">
        <v>0.53</v>
      </c>
      <c r="E52" s="1">
        <v>517.82000000000005</v>
      </c>
      <c r="F52" s="1">
        <f t="shared" si="0"/>
        <v>48.605756770777276</v>
      </c>
    </row>
  </sheetData>
  <mergeCells count="3">
    <mergeCell ref="A1:F1"/>
    <mergeCell ref="H1:L1"/>
    <mergeCell ref="H16:L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FE6A5-342B-7D41-AB7A-5AF30337BCDB}">
  <dimension ref="A1:X652"/>
  <sheetViews>
    <sheetView topLeftCell="M1" zoomScale="143" workbookViewId="0">
      <selection activeCell="P1" sqref="P1:T1"/>
    </sheetView>
  </sheetViews>
  <sheetFormatPr baseColWidth="10" defaultColWidth="8.83203125" defaultRowHeight="16" x14ac:dyDescent="0.2"/>
  <cols>
    <col min="1" max="2" width="8.83203125" style="4"/>
    <col min="3" max="3" width="11.6640625" style="4" bestFit="1" customWidth="1"/>
    <col min="4" max="4" width="9" style="4" bestFit="1" customWidth="1"/>
    <col min="5" max="5" width="9.5" style="9" customWidth="1"/>
    <col min="6" max="6" width="7.6640625" style="5" bestFit="1" customWidth="1"/>
    <col min="7" max="7" width="18.5" style="5" bestFit="1" customWidth="1"/>
    <col min="8" max="8" width="11.1640625" style="5" bestFit="1" customWidth="1"/>
    <col min="9" max="9" width="11.5" style="4" bestFit="1" customWidth="1"/>
    <col min="10" max="10" width="11.5" style="4" customWidth="1"/>
    <col min="11" max="11" width="11.5" style="4" bestFit="1" customWidth="1"/>
    <col min="12" max="12" width="16" style="4" bestFit="1" customWidth="1"/>
    <col min="13" max="13" width="11.5" style="4" bestFit="1" customWidth="1"/>
    <col min="14" max="14" width="10.5" style="4" bestFit="1" customWidth="1"/>
    <col min="15" max="16" width="8.83203125" style="4"/>
    <col min="17" max="17" width="10.33203125" bestFit="1" customWidth="1"/>
    <col min="18" max="18" width="16.5" style="4" bestFit="1" customWidth="1"/>
    <col min="19" max="19" width="11.1640625" style="4" bestFit="1" customWidth="1"/>
    <col min="20" max="20" width="10.5" style="4" bestFit="1" customWidth="1"/>
    <col min="21" max="22" width="8.83203125" style="4"/>
    <col min="23" max="23" width="10.5" style="4" bestFit="1" customWidth="1"/>
    <col min="24" max="24" width="14.83203125" style="4" bestFit="1" customWidth="1"/>
    <col min="25" max="16384" width="8.83203125" style="4"/>
  </cols>
  <sheetData>
    <row r="1" spans="1:24" ht="16" customHeight="1" x14ac:dyDescent="0.15">
      <c r="A1" s="42" t="s">
        <v>31</v>
      </c>
      <c r="B1" s="42"/>
      <c r="C1" s="42"/>
      <c r="D1" s="42"/>
      <c r="E1" s="42"/>
      <c r="F1" s="42"/>
      <c r="G1" s="42"/>
      <c r="H1" s="42"/>
      <c r="I1" s="42"/>
      <c r="K1" s="42" t="s">
        <v>25</v>
      </c>
      <c r="L1" s="42"/>
      <c r="M1" s="42"/>
      <c r="N1" s="42"/>
      <c r="P1" s="42" t="s">
        <v>32</v>
      </c>
      <c r="Q1" s="42"/>
      <c r="R1" s="42"/>
      <c r="S1" s="42"/>
      <c r="T1" s="42"/>
      <c r="V1" s="42" t="s">
        <v>109</v>
      </c>
      <c r="W1" s="42"/>
      <c r="X1" s="42"/>
    </row>
    <row r="2" spans="1:24" ht="12" x14ac:dyDescent="0.15">
      <c r="A2" s="3" t="s">
        <v>18</v>
      </c>
      <c r="B2" s="3" t="s">
        <v>19</v>
      </c>
      <c r="C2" s="3" t="s">
        <v>20</v>
      </c>
      <c r="D2" s="3" t="s">
        <v>21</v>
      </c>
      <c r="E2" s="7" t="s">
        <v>22</v>
      </c>
      <c r="F2" s="8" t="s">
        <v>23</v>
      </c>
      <c r="G2" s="8" t="s">
        <v>28</v>
      </c>
      <c r="H2" s="3" t="s">
        <v>29</v>
      </c>
      <c r="I2" s="3" t="s">
        <v>30</v>
      </c>
      <c r="J2" s="3"/>
      <c r="K2" s="3" t="s">
        <v>17</v>
      </c>
      <c r="L2" s="3" t="s">
        <v>25</v>
      </c>
      <c r="M2" s="3" t="s">
        <v>26</v>
      </c>
      <c r="N2" s="3" t="s">
        <v>27</v>
      </c>
      <c r="P2" s="3" t="s">
        <v>17</v>
      </c>
      <c r="Q2" s="3" t="s">
        <v>5</v>
      </c>
      <c r="R2" s="3" t="s">
        <v>25</v>
      </c>
      <c r="S2" s="3" t="s">
        <v>26</v>
      </c>
      <c r="T2" s="3" t="s">
        <v>27</v>
      </c>
      <c r="V2" s="4" t="s">
        <v>17</v>
      </c>
      <c r="W2" s="4" t="s">
        <v>27</v>
      </c>
      <c r="X2" s="4" t="s">
        <v>108</v>
      </c>
    </row>
    <row r="3" spans="1:24" ht="12" x14ac:dyDescent="0.15">
      <c r="A3" s="4">
        <v>1</v>
      </c>
      <c r="B3" s="4">
        <v>1</v>
      </c>
      <c r="C3" s="4">
        <v>6673.9175065163527</v>
      </c>
      <c r="D3" s="4">
        <v>0.95</v>
      </c>
      <c r="E3" s="9">
        <f t="shared" ref="E3:E66" si="0">((C3/1000000)*D3)/(293.15*0.08205)</f>
        <v>2.6359426408126881E-4</v>
      </c>
      <c r="F3" s="5">
        <f t="shared" ref="F3:F66" si="1">E3*1000</f>
        <v>0.26359426408126879</v>
      </c>
      <c r="G3" s="5">
        <v>0</v>
      </c>
      <c r="H3" s="5">
        <f>F3*G3</f>
        <v>0</v>
      </c>
      <c r="I3" s="5">
        <f>F3-H3</f>
        <v>0.26359426408126879</v>
      </c>
      <c r="J3" s="5"/>
      <c r="K3" s="4" t="s">
        <v>24</v>
      </c>
      <c r="L3" s="10">
        <f>SUM(F3:F15)</f>
        <v>6.4086653231847928</v>
      </c>
      <c r="M3" s="10">
        <f>SUM(H3:H15)</f>
        <v>0</v>
      </c>
      <c r="N3" s="10">
        <f>SUM(I3:I15)</f>
        <v>6.4086653231847928</v>
      </c>
      <c r="P3" s="4" t="s">
        <v>24</v>
      </c>
      <c r="Q3" s="10">
        <v>48.526031636653535</v>
      </c>
      <c r="R3" s="10">
        <f>L3/Q3</f>
        <v>0.13206654463671591</v>
      </c>
      <c r="S3" s="10">
        <f>M3/Q3</f>
        <v>0</v>
      </c>
      <c r="T3" s="10">
        <f>N3/Q3</f>
        <v>0.13206654463671591</v>
      </c>
      <c r="V3" s="4" t="s">
        <v>24</v>
      </c>
      <c r="W3" s="10">
        <f>AVERAGE(T3:T12)</f>
        <v>0.13997828254926245</v>
      </c>
    </row>
    <row r="4" spans="1:24" ht="12" x14ac:dyDescent="0.15">
      <c r="A4" s="4">
        <v>1</v>
      </c>
      <c r="B4" s="4">
        <v>3</v>
      </c>
      <c r="C4" s="4">
        <v>9597.4994370370787</v>
      </c>
      <c r="D4" s="4">
        <v>0.95</v>
      </c>
      <c r="E4" s="9">
        <f t="shared" si="0"/>
        <v>3.7906458967406508E-4</v>
      </c>
      <c r="F4" s="5">
        <f t="shared" si="1"/>
        <v>0.37906458967406509</v>
      </c>
      <c r="G4" s="5">
        <v>0</v>
      </c>
      <c r="H4" s="5">
        <f t="shared" ref="H4:H67" si="2">F4*G4</f>
        <v>0</v>
      </c>
      <c r="I4" s="5">
        <f t="shared" ref="I4:I67" si="3">F4-H4</f>
        <v>0.37906458967406509</v>
      </c>
      <c r="J4" s="5"/>
      <c r="K4" s="4" t="s">
        <v>24</v>
      </c>
      <c r="L4" s="10">
        <f>SUM(F16:F28)</f>
        <v>6.3304223171866445</v>
      </c>
      <c r="M4" s="10">
        <f>SUM(H16:H28)</f>
        <v>0</v>
      </c>
      <c r="N4" s="10">
        <f>SUM(I16:I28)</f>
        <v>6.3304223171866445</v>
      </c>
      <c r="P4" s="4" t="s">
        <v>24</v>
      </c>
      <c r="Q4" s="10">
        <v>48.452950263706768</v>
      </c>
      <c r="R4" s="10">
        <f t="shared" ref="R4:R52" si="4">L4/Q4</f>
        <v>0.13065091563533518</v>
      </c>
      <c r="S4" s="10">
        <f t="shared" ref="S4:S52" si="5">M4/Q4</f>
        <v>0</v>
      </c>
      <c r="T4" s="10">
        <f t="shared" ref="T4:T52" si="6">N4/Q4</f>
        <v>0.13065091563533518</v>
      </c>
      <c r="V4" s="4" t="s">
        <v>7</v>
      </c>
      <c r="W4" s="4">
        <v>0.19623855194611203</v>
      </c>
      <c r="X4" s="10">
        <f>W4-$W$3</f>
        <v>5.6260269396849583E-2</v>
      </c>
    </row>
    <row r="5" spans="1:24" ht="12" x14ac:dyDescent="0.15">
      <c r="A5" s="4">
        <v>1</v>
      </c>
      <c r="B5" s="4">
        <v>8</v>
      </c>
      <c r="C5" s="4">
        <v>23513.696338248228</v>
      </c>
      <c r="D5" s="4">
        <v>0.95</v>
      </c>
      <c r="E5" s="9">
        <f t="shared" si="0"/>
        <v>9.2870124271977026E-4</v>
      </c>
      <c r="F5" s="5">
        <f t="shared" si="1"/>
        <v>0.92870124271977028</v>
      </c>
      <c r="G5" s="5">
        <v>0</v>
      </c>
      <c r="H5" s="5">
        <f t="shared" si="2"/>
        <v>0</v>
      </c>
      <c r="I5" s="5">
        <f t="shared" si="3"/>
        <v>0.92870124271977028</v>
      </c>
      <c r="J5" s="5"/>
      <c r="K5" s="4" t="s">
        <v>24</v>
      </c>
      <c r="L5" s="10">
        <f>SUM(F29:F41)</f>
        <v>6.3015796218090738</v>
      </c>
      <c r="M5" s="10">
        <f>SUM(H29:H41)</f>
        <v>0</v>
      </c>
      <c r="N5" s="10">
        <f>SUM(I29:I41)</f>
        <v>6.3015796218090738</v>
      </c>
      <c r="P5" s="4" t="s">
        <v>24</v>
      </c>
      <c r="Q5" s="10">
        <v>48.59246924842332</v>
      </c>
      <c r="R5" s="10">
        <f t="shared" si="4"/>
        <v>0.12968222688155617</v>
      </c>
      <c r="S5" s="10">
        <f t="shared" si="5"/>
        <v>0</v>
      </c>
      <c r="T5" s="10">
        <f t="shared" si="6"/>
        <v>0.12968222688155617</v>
      </c>
      <c r="V5" s="4" t="s">
        <v>7</v>
      </c>
      <c r="W5" s="4">
        <v>0.21129139321381823</v>
      </c>
      <c r="X5" s="10">
        <f>W5-$W$3</f>
        <v>7.1313110664555784E-2</v>
      </c>
    </row>
    <row r="6" spans="1:24" ht="12" x14ac:dyDescent="0.15">
      <c r="A6" s="4">
        <v>1</v>
      </c>
      <c r="B6" s="4">
        <v>10</v>
      </c>
      <c r="C6" s="4">
        <v>6183.2249357620494</v>
      </c>
      <c r="D6" s="4">
        <v>0.95</v>
      </c>
      <c r="E6" s="9">
        <f t="shared" si="0"/>
        <v>2.4421378073669102E-4</v>
      </c>
      <c r="F6" s="5">
        <f t="shared" si="1"/>
        <v>0.24421378073669103</v>
      </c>
      <c r="G6" s="5">
        <v>0</v>
      </c>
      <c r="H6" s="5">
        <f t="shared" si="2"/>
        <v>0</v>
      </c>
      <c r="I6" s="5">
        <f t="shared" si="3"/>
        <v>0.24421378073669103</v>
      </c>
      <c r="J6" s="5"/>
      <c r="K6" s="4" t="s">
        <v>24</v>
      </c>
      <c r="L6" s="10">
        <f>SUM(F42:F54)</f>
        <v>6.3941965940854946</v>
      </c>
      <c r="M6" s="10">
        <f>SUM(H42:H54)</f>
        <v>0</v>
      </c>
      <c r="N6" s="10">
        <f>SUM(I42:I54)</f>
        <v>6.3941965940854946</v>
      </c>
      <c r="P6" s="4" t="s">
        <v>24</v>
      </c>
      <c r="Q6" s="10">
        <v>48.452950263706768</v>
      </c>
      <c r="R6" s="10">
        <f t="shared" si="4"/>
        <v>0.1319671260322616</v>
      </c>
      <c r="S6" s="10">
        <f t="shared" si="5"/>
        <v>0</v>
      </c>
      <c r="T6" s="10">
        <f t="shared" si="6"/>
        <v>0.1319671260322616</v>
      </c>
      <c r="V6" s="4" t="s">
        <v>7</v>
      </c>
      <c r="W6" s="4">
        <v>0.1884703379654912</v>
      </c>
      <c r="X6" s="10">
        <f t="shared" ref="X6:X43" si="7">W6-$W$3</f>
        <v>4.8492055416228752E-2</v>
      </c>
    </row>
    <row r="7" spans="1:24" ht="12" x14ac:dyDescent="0.15">
      <c r="A7" s="4">
        <v>1</v>
      </c>
      <c r="B7" s="4">
        <v>17</v>
      </c>
      <c r="C7" s="4">
        <v>15052.958889473202</v>
      </c>
      <c r="D7" s="4">
        <v>0.95</v>
      </c>
      <c r="E7" s="9">
        <f t="shared" si="0"/>
        <v>5.9453441203642177E-4</v>
      </c>
      <c r="F7" s="5">
        <f t="shared" si="1"/>
        <v>0.59453441203642177</v>
      </c>
      <c r="G7" s="5">
        <v>0</v>
      </c>
      <c r="H7" s="5">
        <f t="shared" si="2"/>
        <v>0</v>
      </c>
      <c r="I7" s="5">
        <f t="shared" si="3"/>
        <v>0.59453441203642177</v>
      </c>
      <c r="J7" s="5"/>
      <c r="K7" s="4" t="s">
        <v>24</v>
      </c>
      <c r="L7" s="10">
        <f>SUM(F55:F67)</f>
        <v>6.9016399213555202</v>
      </c>
      <c r="M7" s="10">
        <f>SUM(H55:H67)</f>
        <v>0</v>
      </c>
      <c r="N7" s="10">
        <f>SUM(I55:I67)</f>
        <v>6.9016399213555202</v>
      </c>
      <c r="P7" s="4" t="s">
        <v>24</v>
      </c>
      <c r="Q7" s="10">
        <v>48.379868890759994</v>
      </c>
      <c r="R7" s="10">
        <f t="shared" si="4"/>
        <v>0.14265520100807166</v>
      </c>
      <c r="S7" s="10">
        <f t="shared" si="5"/>
        <v>0</v>
      </c>
      <c r="T7" s="10">
        <f t="shared" si="6"/>
        <v>0.14265520100807166</v>
      </c>
      <c r="V7" s="4" t="s">
        <v>7</v>
      </c>
      <c r="W7" s="4">
        <v>0.18154170127177272</v>
      </c>
      <c r="X7" s="10">
        <f t="shared" si="7"/>
        <v>4.1563418722510265E-2</v>
      </c>
    </row>
    <row r="8" spans="1:24" ht="12" x14ac:dyDescent="0.15">
      <c r="A8" s="4">
        <v>1</v>
      </c>
      <c r="B8" s="4">
        <v>24</v>
      </c>
      <c r="C8" s="4">
        <v>13447.628673729037</v>
      </c>
      <c r="D8" s="4">
        <v>0.95</v>
      </c>
      <c r="E8" s="9">
        <f t="shared" si="0"/>
        <v>5.3112999680154037E-4</v>
      </c>
      <c r="F8" s="5">
        <f t="shared" si="1"/>
        <v>0.53112999680154038</v>
      </c>
      <c r="G8" s="5">
        <v>0</v>
      </c>
      <c r="H8" s="5">
        <f t="shared" si="2"/>
        <v>0</v>
      </c>
      <c r="I8" s="5">
        <f t="shared" si="3"/>
        <v>0.53112999680154038</v>
      </c>
      <c r="J8" s="5"/>
      <c r="K8" s="4" t="s">
        <v>24</v>
      </c>
      <c r="L8" s="10">
        <f>SUM(F68:F80)</f>
        <v>7.4089031793817739</v>
      </c>
      <c r="M8" s="10">
        <f>SUM(H68:H80)</f>
        <v>0</v>
      </c>
      <c r="N8" s="10">
        <f>SUM(I68:I80)</f>
        <v>7.4089031793817739</v>
      </c>
      <c r="P8" s="4" t="s">
        <v>24</v>
      </c>
      <c r="Q8" s="10">
        <v>48.545962920184465</v>
      </c>
      <c r="R8" s="10">
        <f t="shared" si="4"/>
        <v>0.15261625753644895</v>
      </c>
      <c r="S8" s="10">
        <f t="shared" si="5"/>
        <v>0</v>
      </c>
      <c r="T8" s="10">
        <f t="shared" si="6"/>
        <v>0.15261625753644895</v>
      </c>
      <c r="V8" s="4" t="s">
        <v>7</v>
      </c>
      <c r="W8" s="4">
        <v>0.20174149236267758</v>
      </c>
      <c r="X8" s="10">
        <f t="shared" si="7"/>
        <v>6.1763209813415126E-2</v>
      </c>
    </row>
    <row r="9" spans="1:24" ht="12" x14ac:dyDescent="0.15">
      <c r="A9" s="4">
        <v>1</v>
      </c>
      <c r="B9" s="4">
        <v>30</v>
      </c>
      <c r="C9" s="4">
        <v>11380.466027404187</v>
      </c>
      <c r="D9" s="4">
        <v>0.95</v>
      </c>
      <c r="E9" s="9">
        <f t="shared" si="0"/>
        <v>4.49484963586452E-4</v>
      </c>
      <c r="F9" s="5">
        <f t="shared" si="1"/>
        <v>0.44948496358645201</v>
      </c>
      <c r="G9" s="5">
        <v>0</v>
      </c>
      <c r="H9" s="5">
        <f t="shared" si="2"/>
        <v>0</v>
      </c>
      <c r="I9" s="5">
        <f t="shared" si="3"/>
        <v>0.44948496358645201</v>
      </c>
      <c r="J9" s="5"/>
      <c r="K9" s="4" t="s">
        <v>24</v>
      </c>
      <c r="L9" s="10">
        <f>SUM(F81:F93)</f>
        <v>6.9414056665337007</v>
      </c>
      <c r="M9" s="10">
        <f>SUM(H81:H93)</f>
        <v>0</v>
      </c>
      <c r="N9" s="10">
        <f>SUM(I81:I93)</f>
        <v>6.9414056665337007</v>
      </c>
      <c r="P9" s="4" t="s">
        <v>24</v>
      </c>
      <c r="Q9" s="10">
        <v>48.37322512958302</v>
      </c>
      <c r="R9" s="10">
        <f t="shared" si="4"/>
        <v>0.14349685488075159</v>
      </c>
      <c r="S9" s="10">
        <f t="shared" si="5"/>
        <v>0</v>
      </c>
      <c r="T9" s="10">
        <f t="shared" si="6"/>
        <v>0.14349685488075159</v>
      </c>
      <c r="V9" s="4" t="s">
        <v>7</v>
      </c>
      <c r="W9" s="4">
        <v>0.20975938162079438</v>
      </c>
      <c r="X9" s="10">
        <f t="shared" si="7"/>
        <v>6.9781099071531932E-2</v>
      </c>
    </row>
    <row r="10" spans="1:24" ht="12" x14ac:dyDescent="0.15">
      <c r="A10" s="4">
        <v>1</v>
      </c>
      <c r="B10" s="4">
        <v>38</v>
      </c>
      <c r="C10" s="4">
        <v>12995.891796627013</v>
      </c>
      <c r="D10" s="4">
        <v>0.95</v>
      </c>
      <c r="E10" s="9">
        <f t="shared" si="0"/>
        <v>5.1328811464434944E-4</v>
      </c>
      <c r="F10" s="5">
        <f t="shared" si="1"/>
        <v>0.51328811464434942</v>
      </c>
      <c r="G10" s="5">
        <v>0</v>
      </c>
      <c r="H10" s="5">
        <f t="shared" si="2"/>
        <v>0</v>
      </c>
      <c r="I10" s="5">
        <f t="shared" si="3"/>
        <v>0.51328811464434942</v>
      </c>
      <c r="J10" s="5"/>
      <c r="K10" s="4" t="s">
        <v>24</v>
      </c>
      <c r="L10" s="10">
        <f>SUM(F94:F106)</f>
        <v>7.0261976921695082</v>
      </c>
      <c r="M10" s="10">
        <f>SUM(H94:H106)</f>
        <v>0</v>
      </c>
      <c r="N10" s="10">
        <f>SUM(I94:I106)</f>
        <v>7.0261976921695082</v>
      </c>
      <c r="P10" s="4" t="s">
        <v>24</v>
      </c>
      <c r="Q10" s="10">
        <v>48.526031636653535</v>
      </c>
      <c r="R10" s="10">
        <f t="shared" si="4"/>
        <v>0.1447923404241932</v>
      </c>
      <c r="S10" s="10">
        <f t="shared" si="5"/>
        <v>0</v>
      </c>
      <c r="T10" s="10">
        <f t="shared" si="6"/>
        <v>0.1447923404241932</v>
      </c>
      <c r="V10" s="4" t="s">
        <v>7</v>
      </c>
      <c r="W10" s="4">
        <v>0.18928211077865253</v>
      </c>
      <c r="X10" s="10">
        <f t="shared" si="7"/>
        <v>4.9303828229390084E-2</v>
      </c>
    </row>
    <row r="11" spans="1:24" ht="12" x14ac:dyDescent="0.15">
      <c r="A11" s="4">
        <v>1</v>
      </c>
      <c r="B11" s="4">
        <v>45</v>
      </c>
      <c r="C11" s="4">
        <v>11486.591963498629</v>
      </c>
      <c r="D11" s="4">
        <v>0.95</v>
      </c>
      <c r="E11" s="9">
        <f t="shared" si="0"/>
        <v>4.5367653293045972E-4</v>
      </c>
      <c r="F11" s="5">
        <f t="shared" si="1"/>
        <v>0.45367653293045973</v>
      </c>
      <c r="G11" s="5">
        <v>0</v>
      </c>
      <c r="H11" s="5">
        <f t="shared" si="2"/>
        <v>0</v>
      </c>
      <c r="I11" s="5">
        <f t="shared" si="3"/>
        <v>0.45367653293045973</v>
      </c>
      <c r="J11" s="5"/>
      <c r="K11" s="4" t="s">
        <v>24</v>
      </c>
      <c r="L11" s="10">
        <f>SUM(F107:F119)</f>
        <v>6.785315902949705</v>
      </c>
      <c r="M11" s="10">
        <f>SUM(H107:H119)</f>
        <v>0</v>
      </c>
      <c r="N11" s="10">
        <f>SUM(I107:I119)</f>
        <v>6.785315902949705</v>
      </c>
      <c r="P11" s="4" t="s">
        <v>24</v>
      </c>
      <c r="Q11" s="10">
        <v>48.526031636653535</v>
      </c>
      <c r="R11" s="10">
        <f t="shared" si="4"/>
        <v>0.1398283699305117</v>
      </c>
      <c r="S11" s="10">
        <f t="shared" si="5"/>
        <v>0</v>
      </c>
      <c r="T11" s="10">
        <f t="shared" si="6"/>
        <v>0.1398283699305117</v>
      </c>
      <c r="V11" s="4" t="s">
        <v>7</v>
      </c>
      <c r="W11" s="4">
        <v>0.17749214827702675</v>
      </c>
      <c r="X11" s="10">
        <f t="shared" si="7"/>
        <v>3.7513865727764301E-2</v>
      </c>
    </row>
    <row r="12" spans="1:24" ht="12" x14ac:dyDescent="0.15">
      <c r="A12" s="4">
        <v>1</v>
      </c>
      <c r="B12" s="4">
        <v>52</v>
      </c>
      <c r="C12" s="4">
        <v>16374.691556803822</v>
      </c>
      <c r="D12" s="4">
        <v>0.95</v>
      </c>
      <c r="E12" s="9">
        <f t="shared" si="0"/>
        <v>6.4673780673181794E-4</v>
      </c>
      <c r="F12" s="5">
        <f t="shared" si="1"/>
        <v>0.64673780673181791</v>
      </c>
      <c r="G12" s="5">
        <v>0</v>
      </c>
      <c r="H12" s="5">
        <f t="shared" si="2"/>
        <v>0</v>
      </c>
      <c r="I12" s="5">
        <f t="shared" si="3"/>
        <v>0.64673780673181791</v>
      </c>
      <c r="J12" s="5"/>
      <c r="K12" s="4" t="s">
        <v>24</v>
      </c>
      <c r="L12" s="10">
        <f>SUM(F120:F132)</f>
        <v>7.3823166098967761</v>
      </c>
      <c r="M12" s="10">
        <f>SUM(H120:H132)</f>
        <v>0</v>
      </c>
      <c r="N12" s="10">
        <f>SUM(I120:I132)</f>
        <v>7.3823166098967761</v>
      </c>
      <c r="P12" s="4" t="s">
        <v>24</v>
      </c>
      <c r="Q12" s="10">
        <v>48.559250442538428</v>
      </c>
      <c r="R12" s="10">
        <f t="shared" si="4"/>
        <v>0.15202698852677896</v>
      </c>
      <c r="S12" s="10">
        <f t="shared" si="5"/>
        <v>0</v>
      </c>
      <c r="T12" s="10">
        <f t="shared" si="6"/>
        <v>0.15202698852677896</v>
      </c>
      <c r="V12" s="4" t="s">
        <v>7</v>
      </c>
      <c r="W12" s="4">
        <v>0.16581984901557931</v>
      </c>
      <c r="X12" s="10">
        <f t="shared" si="7"/>
        <v>2.5841566466316856E-2</v>
      </c>
    </row>
    <row r="13" spans="1:24" ht="12" x14ac:dyDescent="0.15">
      <c r="A13" s="4">
        <v>1</v>
      </c>
      <c r="B13" s="4">
        <v>59</v>
      </c>
      <c r="C13" s="4">
        <v>10695.92834363554</v>
      </c>
      <c r="D13" s="4">
        <v>0.95</v>
      </c>
      <c r="E13" s="9">
        <f t="shared" si="0"/>
        <v>4.2244833827415046E-4</v>
      </c>
      <c r="F13" s="5">
        <f t="shared" si="1"/>
        <v>0.42244833827415046</v>
      </c>
      <c r="G13" s="5">
        <v>0</v>
      </c>
      <c r="H13" s="5">
        <f t="shared" si="2"/>
        <v>0</v>
      </c>
      <c r="I13" s="5">
        <f t="shared" si="3"/>
        <v>0.42244833827415046</v>
      </c>
      <c r="J13" s="5"/>
      <c r="K13" s="4" t="s">
        <v>7</v>
      </c>
      <c r="L13" s="10">
        <f>SUM(F133:F145)</f>
        <v>15.991723324587454</v>
      </c>
      <c r="M13" s="10">
        <f>SUM(H133:H145)</f>
        <v>6.4573112858637272</v>
      </c>
      <c r="N13" s="10">
        <f>SUM(I133:I145)</f>
        <v>9.5344120387237243</v>
      </c>
      <c r="P13" s="4" t="s">
        <v>7</v>
      </c>
      <c r="Q13" s="10">
        <v>48.585825487246339</v>
      </c>
      <c r="R13" s="10">
        <f t="shared" si="4"/>
        <v>0.32914380200837057</v>
      </c>
      <c r="S13" s="10">
        <f t="shared" si="5"/>
        <v>0.13290525006225851</v>
      </c>
      <c r="T13" s="10">
        <f t="shared" si="6"/>
        <v>0.19623855194611203</v>
      </c>
      <c r="V13" s="4" t="s">
        <v>7</v>
      </c>
      <c r="W13" s="4">
        <v>0.17770701130160396</v>
      </c>
      <c r="X13" s="10">
        <f t="shared" si="7"/>
        <v>3.7728728752341512E-2</v>
      </c>
    </row>
    <row r="14" spans="1:24" ht="12" x14ac:dyDescent="0.15">
      <c r="A14" s="4">
        <v>1</v>
      </c>
      <c r="B14" s="4">
        <v>65</v>
      </c>
      <c r="C14" s="4">
        <v>8502.6123734374014</v>
      </c>
      <c r="D14" s="4">
        <v>0.95</v>
      </c>
      <c r="E14" s="9">
        <f t="shared" si="0"/>
        <v>3.3582073035158077E-4</v>
      </c>
      <c r="F14" s="5">
        <f t="shared" si="1"/>
        <v>0.33582073035158078</v>
      </c>
      <c r="G14" s="5">
        <v>0</v>
      </c>
      <c r="H14" s="5">
        <f t="shared" si="2"/>
        <v>0</v>
      </c>
      <c r="I14" s="5">
        <f t="shared" si="3"/>
        <v>0.33582073035158078</v>
      </c>
      <c r="J14" s="5"/>
      <c r="K14" s="4" t="s">
        <v>7</v>
      </c>
      <c r="L14" s="10">
        <f>SUM(F146:F158)</f>
        <v>17.850385563797587</v>
      </c>
      <c r="M14" s="10">
        <f>SUM(H146:H158)</f>
        <v>7.6309432014775709</v>
      </c>
      <c r="N14" s="10">
        <f>SUM(I146:I158)</f>
        <v>10.219442362320015</v>
      </c>
      <c r="P14" s="4" t="s">
        <v>7</v>
      </c>
      <c r="Q14" s="10">
        <v>48.366581368406038</v>
      </c>
      <c r="R14" s="10">
        <f t="shared" si="4"/>
        <v>0.36906444612721367</v>
      </c>
      <c r="S14" s="10">
        <f t="shared" si="5"/>
        <v>0.15777305291339541</v>
      </c>
      <c r="T14" s="10">
        <f t="shared" si="6"/>
        <v>0.21129139321381823</v>
      </c>
      <c r="V14" s="4" t="s">
        <v>8</v>
      </c>
      <c r="W14" s="4">
        <v>0.17133464941764778</v>
      </c>
      <c r="X14" s="10">
        <f t="shared" si="7"/>
        <v>3.1356366868385332E-2</v>
      </c>
    </row>
    <row r="15" spans="1:24" ht="12" x14ac:dyDescent="0.15">
      <c r="A15" s="4">
        <v>1</v>
      </c>
      <c r="B15" s="4">
        <v>73</v>
      </c>
      <c r="C15" s="4">
        <v>16355.265473919644</v>
      </c>
      <c r="D15" s="4">
        <v>0.95</v>
      </c>
      <c r="E15" s="9">
        <f t="shared" si="0"/>
        <v>6.4597055061622508E-4</v>
      </c>
      <c r="F15" s="5">
        <f t="shared" si="1"/>
        <v>0.6459705506162251</v>
      </c>
      <c r="G15" s="5">
        <v>0</v>
      </c>
      <c r="H15" s="5">
        <f t="shared" si="2"/>
        <v>0</v>
      </c>
      <c r="I15" s="5">
        <f t="shared" si="3"/>
        <v>0.6459705506162251</v>
      </c>
      <c r="J15" s="5"/>
      <c r="K15" s="4" t="s">
        <v>7</v>
      </c>
      <c r="L15" s="10">
        <f>SUM(F159:F171)</f>
        <v>16.066303082336315</v>
      </c>
      <c r="M15" s="10">
        <f>SUM(H159:H171)</f>
        <v>6.908063980508234</v>
      </c>
      <c r="N15" s="10">
        <f>SUM(I159:I171)</f>
        <v>9.158239101828082</v>
      </c>
      <c r="P15" s="4" t="s">
        <v>7</v>
      </c>
      <c r="Q15" s="10">
        <v>48.59246924842332</v>
      </c>
      <c r="R15" s="10">
        <f t="shared" si="4"/>
        <v>0.33063360086105559</v>
      </c>
      <c r="S15" s="10">
        <f t="shared" si="5"/>
        <v>0.14216326289556441</v>
      </c>
      <c r="T15" s="10">
        <f t="shared" si="6"/>
        <v>0.1884703379654912</v>
      </c>
      <c r="V15" s="4" t="s">
        <v>8</v>
      </c>
      <c r="W15" s="4">
        <v>0.16626178907684547</v>
      </c>
      <c r="X15" s="10">
        <f t="shared" si="7"/>
        <v>2.6283506527583017E-2</v>
      </c>
    </row>
    <row r="16" spans="1:24" ht="12" x14ac:dyDescent="0.15">
      <c r="A16" s="4">
        <v>2</v>
      </c>
      <c r="B16" s="4">
        <v>1</v>
      </c>
      <c r="C16" s="4">
        <v>7040.8632733101549</v>
      </c>
      <c r="D16" s="4">
        <v>0.95</v>
      </c>
      <c r="E16" s="9">
        <f t="shared" si="0"/>
        <v>2.7808722106812219E-4</v>
      </c>
      <c r="F16" s="5">
        <f t="shared" si="1"/>
        <v>0.27808722106812217</v>
      </c>
      <c r="G16" s="5">
        <v>0</v>
      </c>
      <c r="H16" s="5">
        <f t="shared" si="2"/>
        <v>0</v>
      </c>
      <c r="I16" s="5">
        <f t="shared" si="3"/>
        <v>0.27808722106812217</v>
      </c>
      <c r="J16" s="5"/>
      <c r="K16" s="4" t="s">
        <v>7</v>
      </c>
      <c r="L16" s="10">
        <f>SUM(F172:F184)</f>
        <v>16.256966445083233</v>
      </c>
      <c r="M16" s="10">
        <f>SUM(H172:H184)</f>
        <v>7.4703843802286123</v>
      </c>
      <c r="N16" s="10">
        <f>SUM(I172:I184)</f>
        <v>8.7865820648546169</v>
      </c>
      <c r="P16" s="4" t="s">
        <v>7</v>
      </c>
      <c r="Q16" s="10">
        <v>48.399800174290931</v>
      </c>
      <c r="R16" s="10">
        <f t="shared" si="4"/>
        <v>0.33588912323069114</v>
      </c>
      <c r="S16" s="10">
        <f t="shared" si="5"/>
        <v>0.15434742195891835</v>
      </c>
      <c r="T16" s="10">
        <f t="shared" si="6"/>
        <v>0.18154170127177272</v>
      </c>
      <c r="V16" s="4" t="s">
        <v>8</v>
      </c>
      <c r="W16" s="4">
        <v>0.19044803587330048</v>
      </c>
      <c r="X16" s="10">
        <f t="shared" si="7"/>
        <v>5.0469753324038025E-2</v>
      </c>
    </row>
    <row r="17" spans="1:24" ht="12" x14ac:dyDescent="0.15">
      <c r="A17" s="4">
        <v>2</v>
      </c>
      <c r="B17" s="4">
        <v>3</v>
      </c>
      <c r="C17" s="4">
        <v>9392.4372675636769</v>
      </c>
      <c r="D17" s="4">
        <v>0.95</v>
      </c>
      <c r="E17" s="9">
        <f t="shared" si="0"/>
        <v>3.7096541679689459E-4</v>
      </c>
      <c r="F17" s="5">
        <f t="shared" si="1"/>
        <v>0.3709654167968946</v>
      </c>
      <c r="G17" s="5">
        <v>0</v>
      </c>
      <c r="H17" s="5">
        <f t="shared" si="2"/>
        <v>0</v>
      </c>
      <c r="I17" s="5">
        <f t="shared" si="3"/>
        <v>0.3709654167968946</v>
      </c>
      <c r="J17" s="5"/>
      <c r="K17" s="4" t="s">
        <v>7</v>
      </c>
      <c r="L17" s="10">
        <f>SUM(F185:F197)</f>
        <v>16.816023640706888</v>
      </c>
      <c r="M17" s="10">
        <f>SUM(H185:H197)</f>
        <v>7.0423934674268382</v>
      </c>
      <c r="N17" s="10">
        <f>SUM(I185:I197)</f>
        <v>9.7736301732800506</v>
      </c>
      <c r="P17" s="4" t="s">
        <v>7</v>
      </c>
      <c r="Q17" s="10">
        <v>48.446306502529787</v>
      </c>
      <c r="R17" s="10">
        <f t="shared" si="4"/>
        <v>0.34710641232946793</v>
      </c>
      <c r="S17" s="10">
        <f t="shared" si="5"/>
        <v>0.14536491996679038</v>
      </c>
      <c r="T17" s="10">
        <f t="shared" si="6"/>
        <v>0.20174149236267758</v>
      </c>
      <c r="V17" s="4" t="s">
        <v>8</v>
      </c>
      <c r="W17" s="4">
        <v>0.18706557798951551</v>
      </c>
      <c r="X17" s="10">
        <f t="shared" si="7"/>
        <v>4.7087295440253057E-2</v>
      </c>
    </row>
    <row r="18" spans="1:24" ht="12" x14ac:dyDescent="0.15">
      <c r="A18" s="4">
        <v>2</v>
      </c>
      <c r="B18" s="4">
        <v>8</v>
      </c>
      <c r="C18" s="4">
        <v>22247.692658719709</v>
      </c>
      <c r="D18" s="4">
        <v>0.95</v>
      </c>
      <c r="E18" s="9">
        <f t="shared" si="0"/>
        <v>8.7869893029926679E-4</v>
      </c>
      <c r="F18" s="5">
        <f t="shared" si="1"/>
        <v>0.87869893029926682</v>
      </c>
      <c r="G18" s="5">
        <v>0</v>
      </c>
      <c r="H18" s="5">
        <f t="shared" si="2"/>
        <v>0</v>
      </c>
      <c r="I18" s="5">
        <f t="shared" si="3"/>
        <v>0.87869893029926682</v>
      </c>
      <c r="J18" s="5"/>
      <c r="K18" s="4" t="s">
        <v>7</v>
      </c>
      <c r="L18" s="10">
        <f>SUM(F198:F210)</f>
        <v>17.741040515692191</v>
      </c>
      <c r="M18" s="10">
        <f>SUM(H198:H210)</f>
        <v>7.5580693533682828</v>
      </c>
      <c r="N18" s="10">
        <f>SUM(I198:I210)</f>
        <v>10.182971162323907</v>
      </c>
      <c r="P18" s="4" t="s">
        <v>7</v>
      </c>
      <c r="Q18" s="10">
        <v>48.545962920184465</v>
      </c>
      <c r="R18" s="10">
        <f t="shared" si="4"/>
        <v>0.36544831842888037</v>
      </c>
      <c r="S18" s="10">
        <f t="shared" si="5"/>
        <v>0.15568893680808596</v>
      </c>
      <c r="T18" s="10">
        <f t="shared" si="6"/>
        <v>0.20975938162079438</v>
      </c>
      <c r="V18" s="4" t="s">
        <v>8</v>
      </c>
      <c r="W18" s="4">
        <v>0.1823535105976169</v>
      </c>
      <c r="X18" s="10">
        <f t="shared" si="7"/>
        <v>4.2375228048354446E-2</v>
      </c>
    </row>
    <row r="19" spans="1:24" ht="12" x14ac:dyDescent="0.15">
      <c r="A19" s="4">
        <v>2</v>
      </c>
      <c r="B19" s="4">
        <v>10</v>
      </c>
      <c r="C19" s="4">
        <v>5828.411854856542</v>
      </c>
      <c r="D19" s="4">
        <v>0.95</v>
      </c>
      <c r="E19" s="9">
        <f t="shared" si="0"/>
        <v>2.3020001852635855E-4</v>
      </c>
      <c r="F19" s="5">
        <f t="shared" si="1"/>
        <v>0.23020001852635855</v>
      </c>
      <c r="G19" s="5">
        <v>0</v>
      </c>
      <c r="H19" s="5">
        <f t="shared" si="2"/>
        <v>0</v>
      </c>
      <c r="I19" s="5">
        <f t="shared" si="3"/>
        <v>0.23020001852635855</v>
      </c>
      <c r="J19" s="5"/>
      <c r="K19" s="4" t="s">
        <v>7</v>
      </c>
      <c r="L19" s="10">
        <f>SUM(F211:F223)</f>
        <v>16.006138483454574</v>
      </c>
      <c r="M19" s="10">
        <f>SUM(H211:H223)</f>
        <v>6.8021656104708059</v>
      </c>
      <c r="N19" s="10">
        <f>SUM(I211:I223)</f>
        <v>9.2039728729837691</v>
      </c>
      <c r="P19" s="4" t="s">
        <v>7</v>
      </c>
      <c r="Q19" s="10">
        <v>48.625688054308213</v>
      </c>
      <c r="R19" s="10">
        <f t="shared" si="4"/>
        <v>0.32917042665962726</v>
      </c>
      <c r="S19" s="10">
        <f t="shared" si="5"/>
        <v>0.13988831588097472</v>
      </c>
      <c r="T19" s="10">
        <f t="shared" si="6"/>
        <v>0.18928211077865253</v>
      </c>
      <c r="V19" s="4" t="s">
        <v>8</v>
      </c>
      <c r="W19" s="4">
        <v>0.17270976907116992</v>
      </c>
      <c r="X19" s="10">
        <f t="shared" si="7"/>
        <v>3.2731486521907466E-2</v>
      </c>
    </row>
    <row r="20" spans="1:24" ht="12" x14ac:dyDescent="0.15">
      <c r="A20" s="4">
        <v>2</v>
      </c>
      <c r="B20" s="4">
        <v>17</v>
      </c>
      <c r="C20" s="4">
        <v>15243.593155256434</v>
      </c>
      <c r="D20" s="4">
        <v>0.95</v>
      </c>
      <c r="E20" s="9">
        <f t="shared" si="0"/>
        <v>6.0206373779580385E-4</v>
      </c>
      <c r="F20" s="5">
        <f t="shared" si="1"/>
        <v>0.6020637377958038</v>
      </c>
      <c r="G20" s="5">
        <v>0</v>
      </c>
      <c r="H20" s="5">
        <f t="shared" si="2"/>
        <v>0</v>
      </c>
      <c r="I20" s="5">
        <f t="shared" si="3"/>
        <v>0.6020637377958038</v>
      </c>
      <c r="J20" s="5"/>
      <c r="K20" s="4" t="s">
        <v>7</v>
      </c>
      <c r="L20" s="10">
        <f>SUM(F224:F236)</f>
        <v>15.685479433872306</v>
      </c>
      <c r="M20" s="10">
        <f>SUM(H224:H236)</f>
        <v>7.0713106158797654</v>
      </c>
      <c r="N20" s="10">
        <f>SUM(I224:I236)</f>
        <v>8.6141688179925406</v>
      </c>
      <c r="P20" s="4" t="s">
        <v>7</v>
      </c>
      <c r="Q20" s="10">
        <v>48.532675397830509</v>
      </c>
      <c r="R20" s="10">
        <f t="shared" si="4"/>
        <v>0.32319420483820005</v>
      </c>
      <c r="S20" s="10">
        <f t="shared" si="5"/>
        <v>0.14570205656117333</v>
      </c>
      <c r="T20" s="10">
        <f t="shared" si="6"/>
        <v>0.17749214827702675</v>
      </c>
      <c r="V20" s="4" t="s">
        <v>8</v>
      </c>
      <c r="W20" s="4">
        <v>0.18825614363704579</v>
      </c>
      <c r="X20" s="10">
        <f t="shared" si="7"/>
        <v>4.8277861087783341E-2</v>
      </c>
    </row>
    <row r="21" spans="1:24" ht="12" x14ac:dyDescent="0.15">
      <c r="A21" s="4">
        <v>2</v>
      </c>
      <c r="B21" s="4">
        <v>24</v>
      </c>
      <c r="C21" s="4">
        <v>13987.240387134818</v>
      </c>
      <c r="D21" s="4">
        <v>0.95</v>
      </c>
      <c r="E21" s="9">
        <f t="shared" si="0"/>
        <v>5.5244259953388586E-4</v>
      </c>
      <c r="F21" s="5">
        <f t="shared" si="1"/>
        <v>0.55244259953388586</v>
      </c>
      <c r="G21" s="5">
        <v>0</v>
      </c>
      <c r="H21" s="5">
        <f t="shared" si="2"/>
        <v>0</v>
      </c>
      <c r="I21" s="5">
        <f t="shared" si="3"/>
        <v>0.55244259953388586</v>
      </c>
      <c r="J21" s="5"/>
      <c r="K21" s="4" t="s">
        <v>7</v>
      </c>
      <c r="L21" s="10">
        <f>SUM(F237:F249)</f>
        <v>14.312640293241913</v>
      </c>
      <c r="M21" s="10">
        <f>SUM(H237:H249)</f>
        <v>6.2528410442236524</v>
      </c>
      <c r="N21" s="10">
        <f>SUM(I237:I249)</f>
        <v>8.0597992490182602</v>
      </c>
      <c r="P21" s="4" t="s">
        <v>7</v>
      </c>
      <c r="Q21" s="10">
        <v>48.605756770777276</v>
      </c>
      <c r="R21" s="10">
        <f t="shared" si="4"/>
        <v>0.29446389160731984</v>
      </c>
      <c r="S21" s="10">
        <f t="shared" si="5"/>
        <v>0.12864404259174053</v>
      </c>
      <c r="T21" s="10">
        <f t="shared" si="6"/>
        <v>0.16581984901557931</v>
      </c>
      <c r="V21" s="4" t="s">
        <v>8</v>
      </c>
      <c r="W21" s="4">
        <v>0.18669913511455505</v>
      </c>
      <c r="X21" s="10">
        <f t="shared" si="7"/>
        <v>4.6720852565292598E-2</v>
      </c>
    </row>
    <row r="22" spans="1:24" ht="12" x14ac:dyDescent="0.15">
      <c r="A22" s="4">
        <v>2</v>
      </c>
      <c r="B22" s="4">
        <v>30</v>
      </c>
      <c r="C22" s="4">
        <v>11517.990045191358</v>
      </c>
      <c r="D22" s="4">
        <v>0.95</v>
      </c>
      <c r="E22" s="9">
        <f t="shared" si="0"/>
        <v>4.5491663729634041E-4</v>
      </c>
      <c r="F22" s="5">
        <f t="shared" si="1"/>
        <v>0.45491663729634041</v>
      </c>
      <c r="G22" s="5">
        <v>0</v>
      </c>
      <c r="H22" s="5">
        <f t="shared" si="2"/>
        <v>0</v>
      </c>
      <c r="I22" s="5">
        <f t="shared" si="3"/>
        <v>0.45491663729634041</v>
      </c>
      <c r="J22" s="5"/>
      <c r="K22" s="4" t="s">
        <v>7</v>
      </c>
      <c r="L22" s="10">
        <f>SUM(F250:F262)</f>
        <v>15.93399564345906</v>
      </c>
      <c r="M22" s="10">
        <f>SUM(H250:H262)</f>
        <v>7.3117602339248391</v>
      </c>
      <c r="N22" s="10">
        <f>SUM(I250:I262)</f>
        <v>8.622235409534218</v>
      </c>
      <c r="P22" s="4" t="s">
        <v>7</v>
      </c>
      <c r="Q22" s="10">
        <v>48.519387875476554</v>
      </c>
      <c r="R22" s="10">
        <f t="shared" si="4"/>
        <v>0.32840471286144718</v>
      </c>
      <c r="S22" s="10">
        <f t="shared" si="5"/>
        <v>0.15069770155984319</v>
      </c>
      <c r="T22" s="10">
        <f t="shared" si="6"/>
        <v>0.17770701130160396</v>
      </c>
      <c r="V22" s="4" t="s">
        <v>8</v>
      </c>
      <c r="W22" s="4">
        <v>0.17589684091757415</v>
      </c>
      <c r="X22" s="10">
        <f t="shared" si="7"/>
        <v>3.5918558368311704E-2</v>
      </c>
    </row>
    <row r="23" spans="1:24" ht="12" x14ac:dyDescent="0.15">
      <c r="A23" s="4">
        <v>2</v>
      </c>
      <c r="B23" s="4">
        <v>38</v>
      </c>
      <c r="C23" s="4">
        <v>13256.959858109794</v>
      </c>
      <c r="D23" s="4">
        <v>0.95</v>
      </c>
      <c r="E23" s="9">
        <f t="shared" si="0"/>
        <v>5.2359930645552862E-4</v>
      </c>
      <c r="F23" s="5">
        <f t="shared" si="1"/>
        <v>0.52359930645552866</v>
      </c>
      <c r="G23" s="5">
        <v>0</v>
      </c>
      <c r="H23" s="5">
        <f t="shared" si="2"/>
        <v>0</v>
      </c>
      <c r="I23" s="5">
        <f t="shared" si="3"/>
        <v>0.52359930645552866</v>
      </c>
      <c r="J23" s="5"/>
      <c r="K23" s="4" t="s">
        <v>8</v>
      </c>
      <c r="L23" s="10">
        <f>SUM(F263:F275)</f>
        <v>15.047383061532724</v>
      </c>
      <c r="M23" s="10">
        <f>SUM(H263:H275)</f>
        <v>6.7263626044845743</v>
      </c>
      <c r="N23" s="10">
        <f>SUM(I263:I275)</f>
        <v>8.3210204570481512</v>
      </c>
      <c r="P23" s="4" t="s">
        <v>8</v>
      </c>
      <c r="Q23" s="10">
        <v>48.565894203715402</v>
      </c>
      <c r="R23" s="10">
        <f t="shared" si="4"/>
        <v>0.30983436644684625</v>
      </c>
      <c r="S23" s="10">
        <f t="shared" si="5"/>
        <v>0.1384997170291985</v>
      </c>
      <c r="T23" s="10">
        <f t="shared" si="6"/>
        <v>0.17133464941764778</v>
      </c>
      <c r="V23" s="4" t="s">
        <v>8</v>
      </c>
      <c r="W23" s="4">
        <v>0.17369666048692339</v>
      </c>
      <c r="X23" s="10">
        <f t="shared" si="7"/>
        <v>3.3718377937660943E-2</v>
      </c>
    </row>
    <row r="24" spans="1:24" ht="12" x14ac:dyDescent="0.15">
      <c r="A24" s="4">
        <v>2</v>
      </c>
      <c r="B24" s="4">
        <v>45</v>
      </c>
      <c r="C24" s="4">
        <v>11730.692160891404</v>
      </c>
      <c r="D24" s="4">
        <v>0.95</v>
      </c>
      <c r="E24" s="9">
        <f t="shared" si="0"/>
        <v>4.6331755888425917E-4</v>
      </c>
      <c r="F24" s="5">
        <f t="shared" si="1"/>
        <v>0.46331755888425918</v>
      </c>
      <c r="G24" s="5">
        <v>0</v>
      </c>
      <c r="H24" s="5">
        <f t="shared" si="2"/>
        <v>0</v>
      </c>
      <c r="I24" s="5">
        <f t="shared" si="3"/>
        <v>0.46331755888425918</v>
      </c>
      <c r="J24" s="5"/>
      <c r="K24" s="4" t="s">
        <v>8</v>
      </c>
      <c r="L24" s="10">
        <f>SUM(F276:F288)</f>
        <v>15.154330579542291</v>
      </c>
      <c r="M24" s="10">
        <f>SUM(H276:H288)</f>
        <v>7.0774689138768005</v>
      </c>
      <c r="N24" s="10">
        <f>SUM(I276:I288)</f>
        <v>8.0768616656654899</v>
      </c>
      <c r="P24" s="4" t="s">
        <v>8</v>
      </c>
      <c r="Q24" s="10">
        <v>48.579181726069365</v>
      </c>
      <c r="R24" s="10">
        <f t="shared" si="4"/>
        <v>0.31195112888058224</v>
      </c>
      <c r="S24" s="10">
        <f t="shared" si="5"/>
        <v>0.1456893398037368</v>
      </c>
      <c r="T24" s="10">
        <f t="shared" si="6"/>
        <v>0.16626178907684547</v>
      </c>
      <c r="V24" s="4" t="s">
        <v>9</v>
      </c>
      <c r="W24" s="4">
        <v>0.20282805826795144</v>
      </c>
      <c r="X24" s="10">
        <f t="shared" si="7"/>
        <v>6.2849775718688994E-2</v>
      </c>
    </row>
    <row r="25" spans="1:24" ht="12" x14ac:dyDescent="0.15">
      <c r="A25" s="4">
        <v>2</v>
      </c>
      <c r="B25" s="4">
        <v>52</v>
      </c>
      <c r="C25" s="4">
        <v>16143.185789503919</v>
      </c>
      <c r="D25" s="4">
        <v>0.95</v>
      </c>
      <c r="E25" s="9">
        <f t="shared" si="0"/>
        <v>6.3759421268792923E-4</v>
      </c>
      <c r="F25" s="5">
        <f t="shared" si="1"/>
        <v>0.63759421268792926</v>
      </c>
      <c r="G25" s="5">
        <v>0</v>
      </c>
      <c r="H25" s="5">
        <f t="shared" si="2"/>
        <v>0</v>
      </c>
      <c r="I25" s="5">
        <f t="shared" si="3"/>
        <v>0.63759421268792926</v>
      </c>
      <c r="J25" s="5"/>
      <c r="K25" s="4" t="s">
        <v>8</v>
      </c>
      <c r="L25" s="10">
        <f>SUM(F289:F301)</f>
        <v>16.349205581039687</v>
      </c>
      <c r="M25" s="10">
        <f>SUM(H289:H301)</f>
        <v>7.1227016623169863</v>
      </c>
      <c r="N25" s="10">
        <f>SUM(I289:I301)</f>
        <v>9.2265039187227025</v>
      </c>
      <c r="P25" s="4" t="s">
        <v>8</v>
      </c>
      <c r="Q25" s="10">
        <v>48.446306502529787</v>
      </c>
      <c r="R25" s="10">
        <f t="shared" si="4"/>
        <v>0.33747063009201655</v>
      </c>
      <c r="S25" s="10">
        <f t="shared" si="5"/>
        <v>0.14702259421871613</v>
      </c>
      <c r="T25" s="10">
        <f t="shared" si="6"/>
        <v>0.19044803587330048</v>
      </c>
      <c r="V25" s="4" t="s">
        <v>9</v>
      </c>
      <c r="W25" s="4">
        <v>0.11055489494823595</v>
      </c>
      <c r="X25" s="10">
        <f t="shared" si="7"/>
        <v>-2.9423387601026502E-2</v>
      </c>
    </row>
    <row r="26" spans="1:24" ht="12" x14ac:dyDescent="0.15">
      <c r="A26" s="4">
        <v>2</v>
      </c>
      <c r="B26" s="4">
        <v>59</v>
      </c>
      <c r="C26" s="4">
        <v>10759.589102043841</v>
      </c>
      <c r="D26" s="4">
        <v>0.95</v>
      </c>
      <c r="E26" s="9">
        <f t="shared" si="0"/>
        <v>4.2496269520875545E-4</v>
      </c>
      <c r="F26" s="5">
        <f t="shared" si="1"/>
        <v>0.42496269520875546</v>
      </c>
      <c r="G26" s="5">
        <v>0</v>
      </c>
      <c r="H26" s="5">
        <f t="shared" si="2"/>
        <v>0</v>
      </c>
      <c r="I26" s="5">
        <f t="shared" si="3"/>
        <v>0.42496269520875546</v>
      </c>
      <c r="J26" s="5"/>
      <c r="K26" s="4" t="s">
        <v>8</v>
      </c>
      <c r="L26" s="10">
        <f>SUM(F302:F314)</f>
        <v>16.270682263344721</v>
      </c>
      <c r="M26" s="10">
        <f>SUM(H302:H314)</f>
        <v>7.1881608315982284</v>
      </c>
      <c r="N26" s="10">
        <f>SUM(I302:I314)</f>
        <v>9.0825214317464908</v>
      </c>
      <c r="P26" s="4" t="s">
        <v>8</v>
      </c>
      <c r="Q26" s="10">
        <v>48.552606681361446</v>
      </c>
      <c r="R26" s="10">
        <f t="shared" si="4"/>
        <v>0.33511449488438633</v>
      </c>
      <c r="S26" s="10">
        <f t="shared" si="5"/>
        <v>0.14804891689487076</v>
      </c>
      <c r="T26" s="10">
        <f t="shared" si="6"/>
        <v>0.18706557798951551</v>
      </c>
      <c r="V26" s="4" t="s">
        <v>9</v>
      </c>
      <c r="W26" s="4">
        <v>0.20018546763333284</v>
      </c>
      <c r="X26" s="10">
        <f t="shared" si="7"/>
        <v>6.0207185084070386E-2</v>
      </c>
    </row>
    <row r="27" spans="1:24" ht="12" x14ac:dyDescent="0.15">
      <c r="A27" s="4">
        <v>2</v>
      </c>
      <c r="B27" s="4">
        <v>65</v>
      </c>
      <c r="C27" s="4">
        <v>7363.581569009636</v>
      </c>
      <c r="D27" s="4">
        <v>0.95</v>
      </c>
      <c r="E27" s="9">
        <f t="shared" si="0"/>
        <v>2.9083336178343784E-4</v>
      </c>
      <c r="F27" s="5">
        <f t="shared" si="1"/>
        <v>0.29083336178343783</v>
      </c>
      <c r="G27" s="5">
        <v>0</v>
      </c>
      <c r="H27" s="5">
        <f t="shared" si="2"/>
        <v>0</v>
      </c>
      <c r="I27" s="5">
        <f t="shared" si="3"/>
        <v>0.29083336178343783</v>
      </c>
      <c r="J27" s="5"/>
      <c r="K27" s="4" t="s">
        <v>8</v>
      </c>
      <c r="L27" s="10">
        <f>SUM(F315:F327)</f>
        <v>15.7827590454974</v>
      </c>
      <c r="M27" s="10">
        <f>SUM(H315:H327)</f>
        <v>6.916905636743885</v>
      </c>
      <c r="N27" s="10">
        <f>SUM(I315:I327)</f>
        <v>8.8658534087535124</v>
      </c>
      <c r="P27" s="4" t="s">
        <v>8</v>
      </c>
      <c r="Q27" s="10">
        <v>48.619044293131239</v>
      </c>
      <c r="R27" s="10">
        <f t="shared" si="4"/>
        <v>0.32462092324030201</v>
      </c>
      <c r="S27" s="10">
        <f t="shared" si="5"/>
        <v>0.14226741264268508</v>
      </c>
      <c r="T27" s="10">
        <f t="shared" si="6"/>
        <v>0.1823535105976169</v>
      </c>
      <c r="V27" s="4" t="s">
        <v>9</v>
      </c>
      <c r="W27" s="4">
        <v>0.19676133500152554</v>
      </c>
      <c r="X27" s="10">
        <f t="shared" si="7"/>
        <v>5.6783052452263089E-2</v>
      </c>
    </row>
    <row r="28" spans="1:24" ht="12" x14ac:dyDescent="0.15">
      <c r="A28" s="4">
        <v>2</v>
      </c>
      <c r="B28" s="4">
        <v>73</v>
      </c>
      <c r="C28" s="4">
        <v>15767.109144031747</v>
      </c>
      <c r="D28" s="4">
        <v>0.95</v>
      </c>
      <c r="E28" s="9">
        <f t="shared" si="0"/>
        <v>6.2274062085006221E-4</v>
      </c>
      <c r="F28" s="5">
        <f t="shared" si="1"/>
        <v>0.62274062085006221</v>
      </c>
      <c r="G28" s="5">
        <v>0</v>
      </c>
      <c r="H28" s="5">
        <f t="shared" si="2"/>
        <v>0</v>
      </c>
      <c r="I28" s="5">
        <f t="shared" si="3"/>
        <v>0.62274062085006221</v>
      </c>
      <c r="J28" s="5"/>
      <c r="K28" s="4" t="s">
        <v>8</v>
      </c>
      <c r="L28" s="10">
        <f>SUM(F328:F340)</f>
        <v>15.8037360284328</v>
      </c>
      <c r="M28" s="10">
        <f>SUM(H328:H340)</f>
        <v>7.4228163105260832</v>
      </c>
      <c r="N28" s="10">
        <f>SUM(I328:I340)</f>
        <v>8.3809197179067176</v>
      </c>
      <c r="P28" s="4" t="s">
        <v>8</v>
      </c>
      <c r="Q28" s="10">
        <v>48.526031636653535</v>
      </c>
      <c r="R28" s="10">
        <f t="shared" si="4"/>
        <v>0.32567542606339245</v>
      </c>
      <c r="S28" s="10">
        <f t="shared" si="5"/>
        <v>0.15296565699222253</v>
      </c>
      <c r="T28" s="10">
        <f t="shared" si="6"/>
        <v>0.17270976907116992</v>
      </c>
      <c r="V28" s="4" t="s">
        <v>9</v>
      </c>
      <c r="W28" s="4">
        <v>0.20191181831416655</v>
      </c>
      <c r="X28" s="10">
        <f t="shared" si="7"/>
        <v>6.1933535764904096E-2</v>
      </c>
    </row>
    <row r="29" spans="1:24" ht="12" x14ac:dyDescent="0.15">
      <c r="A29" s="4">
        <v>3</v>
      </c>
      <c r="B29" s="4">
        <v>1</v>
      </c>
      <c r="C29" s="4">
        <v>7310.0512875604336</v>
      </c>
      <c r="D29" s="4">
        <v>0.95</v>
      </c>
      <c r="E29" s="9">
        <f t="shared" si="0"/>
        <v>2.8871912001600684E-4</v>
      </c>
      <c r="F29" s="5">
        <f t="shared" si="1"/>
        <v>0.28871912001600686</v>
      </c>
      <c r="G29" s="5">
        <v>0</v>
      </c>
      <c r="H29" s="5">
        <f t="shared" si="2"/>
        <v>0</v>
      </c>
      <c r="I29" s="5">
        <f t="shared" si="3"/>
        <v>0.28871912001600686</v>
      </c>
      <c r="J29" s="5"/>
      <c r="K29" s="4" t="s">
        <v>8</v>
      </c>
      <c r="L29" s="10">
        <f>SUM(F341:F353)</f>
        <v>16.18050610341389</v>
      </c>
      <c r="M29" s="10">
        <f>SUM(H341:H353)</f>
        <v>7.0501854369219084</v>
      </c>
      <c r="N29" s="10">
        <f>SUM(I341:I353)</f>
        <v>9.1303206664919809</v>
      </c>
      <c r="P29" s="4" t="s">
        <v>8</v>
      </c>
      <c r="Q29" s="10">
        <v>48.499456591945616</v>
      </c>
      <c r="R29" s="10">
        <f t="shared" si="4"/>
        <v>0.33362242054689356</v>
      </c>
      <c r="S29" s="10">
        <f t="shared" si="5"/>
        <v>0.14536627690984777</v>
      </c>
      <c r="T29" s="10">
        <f t="shared" si="6"/>
        <v>0.18825614363704579</v>
      </c>
      <c r="V29" s="4" t="s">
        <v>9</v>
      </c>
      <c r="W29" s="4">
        <v>0.19949576635682537</v>
      </c>
      <c r="X29" s="10">
        <f t="shared" si="7"/>
        <v>5.9517483807562915E-2</v>
      </c>
    </row>
    <row r="30" spans="1:24" ht="12" x14ac:dyDescent="0.15">
      <c r="A30" s="4">
        <v>3</v>
      </c>
      <c r="B30" s="4">
        <v>3</v>
      </c>
      <c r="C30" s="4">
        <v>9027.8822996109648</v>
      </c>
      <c r="D30" s="4">
        <v>0.95</v>
      </c>
      <c r="E30" s="9">
        <f t="shared" si="0"/>
        <v>3.5656688723748081E-4</v>
      </c>
      <c r="F30" s="5">
        <f t="shared" si="1"/>
        <v>0.35656688723748081</v>
      </c>
      <c r="G30" s="5">
        <v>0</v>
      </c>
      <c r="H30" s="5">
        <f t="shared" si="2"/>
        <v>0</v>
      </c>
      <c r="I30" s="5">
        <f t="shared" si="3"/>
        <v>0.35656688723748081</v>
      </c>
      <c r="J30" s="5"/>
      <c r="K30" s="4" t="s">
        <v>8</v>
      </c>
      <c r="L30" s="10">
        <f>SUM(F354:F366)</f>
        <v>15.831762209225493</v>
      </c>
      <c r="M30" s="10">
        <f>SUM(H354:H366)</f>
        <v>6.7571094585329483</v>
      </c>
      <c r="N30" s="10">
        <f>SUM(I354:I366)</f>
        <v>9.074652750692545</v>
      </c>
      <c r="P30" s="4" t="s">
        <v>8</v>
      </c>
      <c r="Q30" s="10">
        <v>48.605756770777276</v>
      </c>
      <c r="R30" s="10">
        <f t="shared" si="4"/>
        <v>0.3257178421043298</v>
      </c>
      <c r="S30" s="10">
        <f t="shared" si="5"/>
        <v>0.13901870698977478</v>
      </c>
      <c r="T30" s="10">
        <f t="shared" si="6"/>
        <v>0.18669913511455505</v>
      </c>
      <c r="V30" s="4" t="s">
        <v>9</v>
      </c>
      <c r="W30" s="4">
        <v>0.18845952551257672</v>
      </c>
      <c r="X30" s="10">
        <f t="shared" si="7"/>
        <v>4.8481242963314269E-2</v>
      </c>
    </row>
    <row r="31" spans="1:24" ht="12" x14ac:dyDescent="0.15">
      <c r="A31" s="4">
        <v>3</v>
      </c>
      <c r="B31" s="4">
        <v>8</v>
      </c>
      <c r="C31" s="4">
        <v>22194.293558001456</v>
      </c>
      <c r="D31" s="4">
        <v>0.95</v>
      </c>
      <c r="E31" s="9">
        <f t="shared" si="0"/>
        <v>8.7658986966993079E-4</v>
      </c>
      <c r="F31" s="5">
        <f t="shared" si="1"/>
        <v>0.8765898696699308</v>
      </c>
      <c r="G31" s="5">
        <v>0</v>
      </c>
      <c r="H31" s="5">
        <f t="shared" si="2"/>
        <v>0</v>
      </c>
      <c r="I31" s="5">
        <f t="shared" si="3"/>
        <v>0.8765898696699308</v>
      </c>
      <c r="J31" s="5"/>
      <c r="K31" s="4" t="s">
        <v>8</v>
      </c>
      <c r="L31" s="10">
        <f>SUM(F367:F379)</f>
        <v>16.046242333436588</v>
      </c>
      <c r="M31" s="10">
        <f>SUM(H367:H379)</f>
        <v>7.5001491168574015</v>
      </c>
      <c r="N31" s="10">
        <f>SUM(I367:I379)</f>
        <v>8.5460932165791892</v>
      </c>
      <c r="P31" s="4" t="s">
        <v>8</v>
      </c>
      <c r="Q31" s="10">
        <v>48.585825487246339</v>
      </c>
      <c r="R31" s="10">
        <f t="shared" si="4"/>
        <v>0.33026591958695212</v>
      </c>
      <c r="S31" s="10">
        <f t="shared" si="5"/>
        <v>0.15436907866937802</v>
      </c>
      <c r="T31" s="10">
        <f t="shared" si="6"/>
        <v>0.17589684091757415</v>
      </c>
      <c r="V31" s="4" t="s">
        <v>9</v>
      </c>
      <c r="W31" s="4">
        <v>0.17987632822292754</v>
      </c>
      <c r="X31" s="10">
        <f t="shared" si="7"/>
        <v>3.9898045673665089E-2</v>
      </c>
    </row>
    <row r="32" spans="1:24" ht="12" x14ac:dyDescent="0.15">
      <c r="A32" s="4">
        <v>3</v>
      </c>
      <c r="B32" s="4">
        <v>10</v>
      </c>
      <c r="C32" s="4">
        <v>5961.7492546872727</v>
      </c>
      <c r="D32" s="4">
        <v>0.95</v>
      </c>
      <c r="E32" s="9">
        <f t="shared" si="0"/>
        <v>2.3546633680922229E-4</v>
      </c>
      <c r="F32" s="5">
        <f t="shared" si="1"/>
        <v>0.2354663368092223</v>
      </c>
      <c r="G32" s="5">
        <v>0</v>
      </c>
      <c r="H32" s="5">
        <f t="shared" si="2"/>
        <v>0</v>
      </c>
      <c r="I32" s="5">
        <f t="shared" si="3"/>
        <v>0.2354663368092223</v>
      </c>
      <c r="J32" s="5"/>
      <c r="K32" s="4" t="s">
        <v>8</v>
      </c>
      <c r="L32" s="10">
        <f>SUM(F380:F392)</f>
        <v>15.247513569456114</v>
      </c>
      <c r="M32" s="10">
        <f>SUM(H380:H392)</f>
        <v>6.822165924875141</v>
      </c>
      <c r="N32" s="10">
        <f>SUM(I380:I392)</f>
        <v>8.4253476445809703</v>
      </c>
      <c r="P32" s="4" t="s">
        <v>8</v>
      </c>
      <c r="Q32" s="10">
        <v>48.506100353122598</v>
      </c>
      <c r="R32" s="10">
        <f t="shared" si="4"/>
        <v>0.31434218497167954</v>
      </c>
      <c r="S32" s="10">
        <f t="shared" si="5"/>
        <v>0.14064552448475609</v>
      </c>
      <c r="T32" s="10">
        <f t="shared" si="6"/>
        <v>0.17369666048692339</v>
      </c>
      <c r="V32" s="4" t="s">
        <v>9</v>
      </c>
      <c r="W32" s="4">
        <v>0.18506468095132883</v>
      </c>
      <c r="X32" s="10">
        <f t="shared" si="7"/>
        <v>4.508639840206638E-2</v>
      </c>
    </row>
    <row r="33" spans="1:24" ht="12" x14ac:dyDescent="0.15">
      <c r="A33" s="4">
        <v>3</v>
      </c>
      <c r="B33" s="4">
        <v>17</v>
      </c>
      <c r="C33" s="4">
        <v>15363.993744172158</v>
      </c>
      <c r="D33" s="4">
        <v>0.95</v>
      </c>
      <c r="E33" s="9">
        <f t="shared" si="0"/>
        <v>6.0681910143330813E-4</v>
      </c>
      <c r="F33" s="5">
        <f t="shared" si="1"/>
        <v>0.60681910143330808</v>
      </c>
      <c r="G33" s="5">
        <v>0</v>
      </c>
      <c r="H33" s="5">
        <f t="shared" si="2"/>
        <v>0</v>
      </c>
      <c r="I33" s="5">
        <f t="shared" si="3"/>
        <v>0.60681910143330808</v>
      </c>
      <c r="J33" s="5"/>
      <c r="K33" s="6" t="s">
        <v>9</v>
      </c>
      <c r="L33" s="10">
        <f>SUM(F393:F405)</f>
        <v>16.761129176876228</v>
      </c>
      <c r="M33" s="10">
        <f>SUM(H393:H405)</f>
        <v>6.9106031574898727</v>
      </c>
      <c r="N33" s="10">
        <f>SUM(I393:I405)</f>
        <v>9.8505260193863524</v>
      </c>
      <c r="P33" s="6" t="s">
        <v>9</v>
      </c>
      <c r="Q33" s="10">
        <v>48.565894203715402</v>
      </c>
      <c r="R33" s="10">
        <f t="shared" si="4"/>
        <v>0.34512139540908449</v>
      </c>
      <c r="S33" s="10">
        <f t="shared" si="5"/>
        <v>0.14229333714113301</v>
      </c>
      <c r="T33" s="10">
        <f t="shared" si="6"/>
        <v>0.20282805826795144</v>
      </c>
      <c r="V33" s="4" t="s">
        <v>9</v>
      </c>
      <c r="W33" s="4">
        <v>0.19862091534558135</v>
      </c>
      <c r="X33" s="10">
        <f t="shared" si="7"/>
        <v>5.86426327963189E-2</v>
      </c>
    </row>
    <row r="34" spans="1:24" ht="12" x14ac:dyDescent="0.15">
      <c r="A34" s="4">
        <v>3</v>
      </c>
      <c r="B34" s="4">
        <v>24</v>
      </c>
      <c r="C34" s="4">
        <v>13837.18793207011</v>
      </c>
      <c r="D34" s="4">
        <v>0.95</v>
      </c>
      <c r="E34" s="9">
        <f t="shared" si="0"/>
        <v>5.4651610037836733E-4</v>
      </c>
      <c r="F34" s="5">
        <f t="shared" si="1"/>
        <v>0.54651610037836729</v>
      </c>
      <c r="G34" s="5">
        <v>0</v>
      </c>
      <c r="H34" s="5">
        <f t="shared" si="2"/>
        <v>0</v>
      </c>
      <c r="I34" s="5">
        <f t="shared" si="3"/>
        <v>0.54651610037836729</v>
      </c>
      <c r="J34" s="5"/>
      <c r="K34" s="4" t="s">
        <v>9</v>
      </c>
      <c r="L34" s="10">
        <f>SUM(F406:F418)</f>
        <v>16.435239331423031</v>
      </c>
      <c r="M34" s="10">
        <f>SUM(H406:H418)</f>
        <v>11.067511000302099</v>
      </c>
      <c r="N34" s="10">
        <f>SUM(I406:I418)</f>
        <v>5.3677283311209338</v>
      </c>
      <c r="P34" s="4" t="s">
        <v>9</v>
      </c>
      <c r="Q34" s="10">
        <v>48.552606681361446</v>
      </c>
      <c r="R34" s="10">
        <f t="shared" si="4"/>
        <v>0.33850374788903459</v>
      </c>
      <c r="S34" s="10">
        <f t="shared" si="5"/>
        <v>0.22794885294079867</v>
      </c>
      <c r="T34" s="10">
        <f t="shared" si="6"/>
        <v>0.11055489494823595</v>
      </c>
      <c r="V34" s="4" t="s">
        <v>10</v>
      </c>
      <c r="W34" s="4">
        <v>0.18136896895716106</v>
      </c>
      <c r="X34" s="10">
        <f t="shared" si="7"/>
        <v>4.1390686407898614E-2</v>
      </c>
    </row>
    <row r="35" spans="1:24" ht="12" x14ac:dyDescent="0.15">
      <c r="A35" s="4">
        <v>3</v>
      </c>
      <c r="B35" s="4">
        <v>30</v>
      </c>
      <c r="C35" s="4">
        <v>11191.168261744195</v>
      </c>
      <c r="D35" s="4">
        <v>0.95</v>
      </c>
      <c r="E35" s="9">
        <f t="shared" si="0"/>
        <v>4.4200842447989966E-4</v>
      </c>
      <c r="F35" s="5">
        <f t="shared" si="1"/>
        <v>0.44200842447989969</v>
      </c>
      <c r="G35" s="5">
        <v>0</v>
      </c>
      <c r="H35" s="5">
        <f t="shared" si="2"/>
        <v>0</v>
      </c>
      <c r="I35" s="5">
        <f t="shared" si="3"/>
        <v>0.44200842447989969</v>
      </c>
      <c r="J35" s="5"/>
      <c r="K35" s="4" t="s">
        <v>9</v>
      </c>
      <c r="L35" s="10">
        <f>SUM(F419:F431)</f>
        <v>16.345311925964623</v>
      </c>
      <c r="M35" s="10">
        <f>SUM(H419:H431)</f>
        <v>6.6563752947143264</v>
      </c>
      <c r="N35" s="10">
        <f>SUM(I419:I431)</f>
        <v>9.6889366312502947</v>
      </c>
      <c r="P35" s="4" t="s">
        <v>9</v>
      </c>
      <c r="Q35" s="10">
        <v>48.399800174290931</v>
      </c>
      <c r="R35" s="10">
        <f t="shared" si="4"/>
        <v>0.3377144506197145</v>
      </c>
      <c r="S35" s="10">
        <f t="shared" si="5"/>
        <v>0.13752898298638161</v>
      </c>
      <c r="T35" s="10">
        <f t="shared" si="6"/>
        <v>0.20018546763333284</v>
      </c>
      <c r="V35" s="4" t="s">
        <v>10</v>
      </c>
      <c r="W35" s="4">
        <v>0.18233818348823611</v>
      </c>
      <c r="X35" s="10">
        <f t="shared" si="7"/>
        <v>4.2359900938973655E-2</v>
      </c>
    </row>
    <row r="36" spans="1:24" ht="12" x14ac:dyDescent="0.15">
      <c r="A36" s="4">
        <v>3</v>
      </c>
      <c r="B36" s="4">
        <v>38</v>
      </c>
      <c r="C36" s="4">
        <v>13057.598792977489</v>
      </c>
      <c r="D36" s="4">
        <v>0.95</v>
      </c>
      <c r="E36" s="9">
        <f t="shared" si="0"/>
        <v>5.1572530543608265E-4</v>
      </c>
      <c r="F36" s="5">
        <f t="shared" si="1"/>
        <v>0.51572530543608264</v>
      </c>
      <c r="G36" s="5">
        <v>0</v>
      </c>
      <c r="H36" s="5">
        <f t="shared" si="2"/>
        <v>0</v>
      </c>
      <c r="I36" s="5">
        <f t="shared" si="3"/>
        <v>0.51572530543608264</v>
      </c>
      <c r="J36" s="5"/>
      <c r="K36" s="6" t="s">
        <v>9</v>
      </c>
      <c r="L36" s="10">
        <f>SUM(F432:F444)</f>
        <v>16.190244952549811</v>
      </c>
      <c r="M36" s="10">
        <f>SUM(H432:H444)</f>
        <v>6.6526560679445073</v>
      </c>
      <c r="N36" s="10">
        <f>SUM(I432:I444)</f>
        <v>9.5375888846053023</v>
      </c>
      <c r="P36" s="6" t="s">
        <v>9</v>
      </c>
      <c r="Q36" s="10">
        <v>48.472881547237698</v>
      </c>
      <c r="R36" s="10">
        <f t="shared" si="4"/>
        <v>0.33400624092818015</v>
      </c>
      <c r="S36" s="10">
        <f t="shared" si="5"/>
        <v>0.13724490592665456</v>
      </c>
      <c r="T36" s="10">
        <f t="shared" si="6"/>
        <v>0.19676133500152554</v>
      </c>
      <c r="V36" s="4" t="s">
        <v>10</v>
      </c>
      <c r="W36" s="4">
        <v>0.15990946571890058</v>
      </c>
      <c r="X36" s="10">
        <f t="shared" si="7"/>
        <v>1.9931183169638128E-2</v>
      </c>
    </row>
    <row r="37" spans="1:24" ht="12" x14ac:dyDescent="0.15">
      <c r="A37" s="4">
        <v>3</v>
      </c>
      <c r="B37" s="4">
        <v>45</v>
      </c>
      <c r="C37" s="4">
        <v>11004.456169890542</v>
      </c>
      <c r="D37" s="4">
        <v>0.95</v>
      </c>
      <c r="E37" s="9">
        <f t="shared" si="0"/>
        <v>4.3463400961798624E-4</v>
      </c>
      <c r="F37" s="5">
        <f t="shared" si="1"/>
        <v>0.43463400961798626</v>
      </c>
      <c r="G37" s="5">
        <v>0</v>
      </c>
      <c r="H37" s="5">
        <f t="shared" si="2"/>
        <v>0</v>
      </c>
      <c r="I37" s="5">
        <f t="shared" si="3"/>
        <v>0.43463400961798626</v>
      </c>
      <c r="J37" s="5"/>
      <c r="K37" s="4" t="s">
        <v>9</v>
      </c>
      <c r="L37" s="10">
        <f>SUM(F445:F457)</f>
        <v>16.179023034182602</v>
      </c>
      <c r="M37" s="10">
        <f>SUM(H445:H457)</f>
        <v>6.3662877579585402</v>
      </c>
      <c r="N37" s="10">
        <f>SUM(I445:I457)</f>
        <v>9.8127352762240641</v>
      </c>
      <c r="P37" s="4" t="s">
        <v>9</v>
      </c>
      <c r="Q37" s="10">
        <v>48.599113009600302</v>
      </c>
      <c r="R37" s="10">
        <f t="shared" si="4"/>
        <v>0.33290778436607654</v>
      </c>
      <c r="S37" s="10">
        <f t="shared" si="5"/>
        <v>0.13099596605191002</v>
      </c>
      <c r="T37" s="10">
        <f t="shared" si="6"/>
        <v>0.20191181831416655</v>
      </c>
      <c r="V37" s="4" t="s">
        <v>10</v>
      </c>
      <c r="W37" s="4">
        <v>0.15627980424587004</v>
      </c>
      <c r="X37" s="10">
        <f t="shared" si="7"/>
        <v>1.630152169660759E-2</v>
      </c>
    </row>
    <row r="38" spans="1:24" ht="12" x14ac:dyDescent="0.15">
      <c r="A38" s="4">
        <v>3</v>
      </c>
      <c r="B38" s="4">
        <v>52</v>
      </c>
      <c r="C38" s="4">
        <v>16490.444440453768</v>
      </c>
      <c r="D38" s="4">
        <v>0.95</v>
      </c>
      <c r="E38" s="9">
        <f t="shared" si="0"/>
        <v>6.5130960375376203E-4</v>
      </c>
      <c r="F38" s="5">
        <f t="shared" si="1"/>
        <v>0.65130960375376201</v>
      </c>
      <c r="G38" s="5">
        <v>0</v>
      </c>
      <c r="H38" s="5">
        <f t="shared" si="2"/>
        <v>0</v>
      </c>
      <c r="I38" s="5">
        <f t="shared" si="3"/>
        <v>0.65130960375376201</v>
      </c>
      <c r="J38" s="5"/>
      <c r="K38" s="4" t="s">
        <v>9</v>
      </c>
      <c r="L38" s="10">
        <f>SUM(F458:F470)</f>
        <v>16.235332909986219</v>
      </c>
      <c r="M38" s="10">
        <f>SUM(H458:H470)</f>
        <v>6.5665236604239068</v>
      </c>
      <c r="N38" s="10">
        <f>SUM(I458:I470)</f>
        <v>9.6688092495623117</v>
      </c>
      <c r="P38" s="4" t="s">
        <v>9</v>
      </c>
      <c r="Q38" s="10">
        <v>48.466237786060724</v>
      </c>
      <c r="R38" s="10">
        <f t="shared" si="4"/>
        <v>0.33498232278007828</v>
      </c>
      <c r="S38" s="10">
        <f t="shared" si="5"/>
        <v>0.13548655642325289</v>
      </c>
      <c r="T38" s="10">
        <f t="shared" si="6"/>
        <v>0.19949576635682537</v>
      </c>
      <c r="V38" s="4" t="s">
        <v>10</v>
      </c>
      <c r="W38" s="4">
        <v>0.1592751187467111</v>
      </c>
      <c r="X38" s="10">
        <f t="shared" si="7"/>
        <v>1.9296836197448652E-2</v>
      </c>
    </row>
    <row r="39" spans="1:24" ht="12" x14ac:dyDescent="0.15">
      <c r="A39" s="4">
        <v>3</v>
      </c>
      <c r="B39" s="4">
        <v>59</v>
      </c>
      <c r="C39" s="4">
        <v>10642.59095145561</v>
      </c>
      <c r="D39" s="4">
        <v>0.95</v>
      </c>
      <c r="E39" s="9">
        <f t="shared" si="0"/>
        <v>4.2034171489650817E-4</v>
      </c>
      <c r="F39" s="5">
        <f t="shared" si="1"/>
        <v>0.42034171489650818</v>
      </c>
      <c r="G39" s="5">
        <v>0</v>
      </c>
      <c r="H39" s="5">
        <f t="shared" si="2"/>
        <v>0</v>
      </c>
      <c r="I39" s="5">
        <f t="shared" si="3"/>
        <v>0.42034171489650818</v>
      </c>
      <c r="J39" s="5"/>
      <c r="K39" s="4" t="s">
        <v>9</v>
      </c>
      <c r="L39" s="10">
        <f>SUM(F471:F483)</f>
        <v>15.738331589518884</v>
      </c>
      <c r="M39" s="10">
        <f>SUM(H471:H483)</f>
        <v>6.5993990926620354</v>
      </c>
      <c r="N39" s="10">
        <f>SUM(I471:I483)</f>
        <v>9.1389324968568495</v>
      </c>
      <c r="P39" s="4" t="s">
        <v>9</v>
      </c>
      <c r="Q39" s="10">
        <v>48.492812830768635</v>
      </c>
      <c r="R39" s="10">
        <f t="shared" si="4"/>
        <v>0.32454977698330029</v>
      </c>
      <c r="S39" s="10">
        <f t="shared" si="5"/>
        <v>0.13609025147072359</v>
      </c>
      <c r="T39" s="10">
        <f t="shared" si="6"/>
        <v>0.18845952551257672</v>
      </c>
      <c r="V39" s="4" t="s">
        <v>10</v>
      </c>
      <c r="W39" s="4">
        <v>0.17165401447083961</v>
      </c>
      <c r="X39" s="10">
        <f t="shared" si="7"/>
        <v>3.167573192157716E-2</v>
      </c>
    </row>
    <row r="40" spans="1:24" ht="12" x14ac:dyDescent="0.15">
      <c r="A40" s="4">
        <v>3</v>
      </c>
      <c r="B40" s="4">
        <v>65</v>
      </c>
      <c r="C40" s="4">
        <v>8338.8492796043956</v>
      </c>
      <c r="D40" s="4">
        <v>0.95</v>
      </c>
      <c r="E40" s="9">
        <f t="shared" si="0"/>
        <v>3.2935271330455625E-4</v>
      </c>
      <c r="F40" s="5">
        <f t="shared" si="1"/>
        <v>0.32935271330455623</v>
      </c>
      <c r="G40" s="5">
        <v>0</v>
      </c>
      <c r="H40" s="5">
        <f t="shared" si="2"/>
        <v>0</v>
      </c>
      <c r="I40" s="5">
        <f t="shared" si="3"/>
        <v>0.32935271330455623</v>
      </c>
      <c r="J40" s="5"/>
      <c r="K40" s="4" t="s">
        <v>9</v>
      </c>
      <c r="L40" s="10">
        <f>SUM(F484:F496)</f>
        <v>15.713811983726966</v>
      </c>
      <c r="M40" s="10">
        <f>SUM(H484:H496)</f>
        <v>6.9660067038384295</v>
      </c>
      <c r="N40" s="10">
        <f>SUM(I484:I496)</f>
        <v>8.7478052798885368</v>
      </c>
      <c r="P40" s="4" t="s">
        <v>9</v>
      </c>
      <c r="Q40" s="10">
        <v>48.632331815485195</v>
      </c>
      <c r="R40" s="10">
        <f t="shared" si="4"/>
        <v>0.32311450833462763</v>
      </c>
      <c r="S40" s="10">
        <f t="shared" si="5"/>
        <v>0.14323818011170006</v>
      </c>
      <c r="T40" s="10">
        <f t="shared" si="6"/>
        <v>0.17987632822292754</v>
      </c>
      <c r="V40" s="4" t="s">
        <v>10</v>
      </c>
      <c r="W40" s="4">
        <v>0.17323383500172421</v>
      </c>
      <c r="X40" s="10">
        <f t="shared" si="7"/>
        <v>3.3255552452461756E-2</v>
      </c>
    </row>
    <row r="41" spans="1:24" ht="12" x14ac:dyDescent="0.15">
      <c r="A41" s="4">
        <v>3</v>
      </c>
      <c r="B41" s="4">
        <v>73</v>
      </c>
      <c r="C41" s="4">
        <v>15128.814897497665</v>
      </c>
      <c r="D41" s="4">
        <v>0.95</v>
      </c>
      <c r="E41" s="9">
        <f t="shared" si="0"/>
        <v>5.9753043477596391E-4</v>
      </c>
      <c r="F41" s="5">
        <f t="shared" si="1"/>
        <v>0.5975304347759639</v>
      </c>
      <c r="G41" s="5">
        <v>0</v>
      </c>
      <c r="H41" s="5">
        <f t="shared" si="2"/>
        <v>0</v>
      </c>
      <c r="I41" s="5">
        <f t="shared" si="3"/>
        <v>0.5975304347759639</v>
      </c>
      <c r="J41" s="5"/>
      <c r="K41" s="4" t="s">
        <v>9</v>
      </c>
      <c r="L41" s="10">
        <f>SUM(F497:F509)</f>
        <v>16.079843982659774</v>
      </c>
      <c r="M41" s="10">
        <f>SUM(H497:H509)</f>
        <v>7.0981598944458622</v>
      </c>
      <c r="N41" s="10">
        <f>SUM(I497:I509)</f>
        <v>8.9816840882139086</v>
      </c>
      <c r="P41" s="4" t="s">
        <v>9</v>
      </c>
      <c r="Q41" s="10">
        <v>48.532675397830509</v>
      </c>
      <c r="R41" s="10">
        <f t="shared" si="4"/>
        <v>0.33131995816943094</v>
      </c>
      <c r="S41" s="10">
        <f t="shared" si="5"/>
        <v>0.14625527721810205</v>
      </c>
      <c r="T41" s="10">
        <f t="shared" si="6"/>
        <v>0.18506468095132883</v>
      </c>
      <c r="V41" s="4" t="s">
        <v>10</v>
      </c>
      <c r="W41" s="4">
        <v>0.18164914332658241</v>
      </c>
      <c r="X41" s="10">
        <f t="shared" si="7"/>
        <v>4.1670860777319962E-2</v>
      </c>
    </row>
    <row r="42" spans="1:24" ht="12" x14ac:dyDescent="0.15">
      <c r="A42" s="4">
        <v>4</v>
      </c>
      <c r="B42" s="4">
        <v>1</v>
      </c>
      <c r="C42" s="4">
        <v>6933.1880676100427</v>
      </c>
      <c r="D42" s="4">
        <v>0.95</v>
      </c>
      <c r="E42" s="9">
        <f t="shared" si="0"/>
        <v>2.7383446148896828E-4</v>
      </c>
      <c r="F42" s="5">
        <f t="shared" si="1"/>
        <v>0.27383446148896828</v>
      </c>
      <c r="G42" s="5">
        <v>0</v>
      </c>
      <c r="H42" s="5">
        <f t="shared" si="2"/>
        <v>0</v>
      </c>
      <c r="I42" s="5">
        <f t="shared" si="3"/>
        <v>0.27383446148896828</v>
      </c>
      <c r="J42" s="5"/>
      <c r="K42" s="4" t="s">
        <v>9</v>
      </c>
      <c r="L42" s="10">
        <f>SUM(F510:F522)</f>
        <v>16.09709521745549</v>
      </c>
      <c r="M42" s="10">
        <f>SUM(H510:H522)</f>
        <v>6.456171215842109</v>
      </c>
      <c r="N42" s="10">
        <f>SUM(I510:I522)</f>
        <v>9.6409240016133815</v>
      </c>
      <c r="P42" s="4" t="s">
        <v>9</v>
      </c>
      <c r="Q42" s="10">
        <v>48.539319159007491</v>
      </c>
      <c r="R42" s="10">
        <f t="shared" si="4"/>
        <v>0.33163001657942159</v>
      </c>
      <c r="S42" s="10">
        <f t="shared" si="5"/>
        <v>0.13300910123384024</v>
      </c>
      <c r="T42" s="10">
        <f t="shared" si="6"/>
        <v>0.19862091534558135</v>
      </c>
      <c r="V42" s="4" t="s">
        <v>10</v>
      </c>
      <c r="W42" s="4">
        <v>0.17525138744579449</v>
      </c>
      <c r="X42" s="10">
        <f t="shared" si="7"/>
        <v>3.5273104896532043E-2</v>
      </c>
    </row>
    <row r="43" spans="1:24" ht="12" x14ac:dyDescent="0.15">
      <c r="A43" s="4">
        <v>4</v>
      </c>
      <c r="B43" s="4">
        <v>3</v>
      </c>
      <c r="C43" s="4">
        <v>8369.6580519185645</v>
      </c>
      <c r="D43" s="4">
        <v>0.95</v>
      </c>
      <c r="E43" s="9">
        <f t="shared" si="0"/>
        <v>3.3056954219964999E-4</v>
      </c>
      <c r="F43" s="5">
        <f t="shared" si="1"/>
        <v>0.33056954219965001</v>
      </c>
      <c r="G43" s="5">
        <v>0</v>
      </c>
      <c r="H43" s="5">
        <f t="shared" si="2"/>
        <v>0</v>
      </c>
      <c r="I43" s="5">
        <f t="shared" si="3"/>
        <v>0.33056954219965001</v>
      </c>
      <c r="J43" s="5"/>
      <c r="K43" s="4" t="s">
        <v>10</v>
      </c>
      <c r="L43" s="10">
        <f>SUM(F523:F535)</f>
        <v>15.266017632164692</v>
      </c>
      <c r="M43" s="10">
        <f>SUM(H523:H535)</f>
        <v>6.451646613380932</v>
      </c>
      <c r="N43" s="10">
        <f>SUM(I523:I535)</f>
        <v>8.8143710187837598</v>
      </c>
      <c r="P43" s="4" t="s">
        <v>10</v>
      </c>
      <c r="Q43" s="10">
        <v>48.599113009600302</v>
      </c>
      <c r="R43" s="10">
        <f t="shared" si="4"/>
        <v>0.31412132211443927</v>
      </c>
      <c r="S43" s="10">
        <f t="shared" si="5"/>
        <v>0.13275235315727818</v>
      </c>
      <c r="T43" s="10">
        <f t="shared" si="6"/>
        <v>0.18136896895716106</v>
      </c>
      <c r="V43" s="4" t="s">
        <v>10</v>
      </c>
      <c r="W43" s="4">
        <v>0.18454080952098331</v>
      </c>
      <c r="X43" s="10">
        <f t="shared" si="7"/>
        <v>4.4562526971720862E-2</v>
      </c>
    </row>
    <row r="44" spans="1:24" ht="12" x14ac:dyDescent="0.15">
      <c r="A44" s="4">
        <v>4</v>
      </c>
      <c r="B44" s="4">
        <v>8</v>
      </c>
      <c r="C44" s="4">
        <v>22639.286063986878</v>
      </c>
      <c r="D44" s="4">
        <v>0.95</v>
      </c>
      <c r="E44" s="9">
        <f t="shared" si="0"/>
        <v>8.9416537491439612E-4</v>
      </c>
      <c r="F44" s="5">
        <f t="shared" si="1"/>
        <v>0.89416537491439607</v>
      </c>
      <c r="G44" s="5">
        <v>0</v>
      </c>
      <c r="H44" s="5">
        <f t="shared" si="2"/>
        <v>0</v>
      </c>
      <c r="I44" s="5">
        <f t="shared" si="3"/>
        <v>0.89416537491439607</v>
      </c>
      <c r="J44" s="5"/>
      <c r="K44" s="4" t="s">
        <v>10</v>
      </c>
      <c r="L44" s="10">
        <f>SUM(F536:F548)</f>
        <v>15.49910325364154</v>
      </c>
      <c r="M44" s="10">
        <f>SUM(H536:H548)</f>
        <v>6.6618574952223186</v>
      </c>
      <c r="N44" s="10">
        <f>SUM(I536:I548)</f>
        <v>8.8372457584192219</v>
      </c>
      <c r="P44" s="4" t="s">
        <v>10</v>
      </c>
      <c r="Q44" s="10">
        <v>48.466237786060724</v>
      </c>
      <c r="R44" s="10">
        <f t="shared" si="4"/>
        <v>0.31979175528452519</v>
      </c>
      <c r="S44" s="10">
        <f t="shared" si="5"/>
        <v>0.13745357179628911</v>
      </c>
      <c r="T44" s="10">
        <f t="shared" si="6"/>
        <v>0.18233818348823611</v>
      </c>
    </row>
    <row r="45" spans="1:24" ht="12" x14ac:dyDescent="0.15">
      <c r="A45" s="4">
        <v>4</v>
      </c>
      <c r="B45" s="4">
        <v>10</v>
      </c>
      <c r="C45" s="4">
        <v>5374.1607130603179</v>
      </c>
      <c r="D45" s="4">
        <v>0.95</v>
      </c>
      <c r="E45" s="9">
        <f t="shared" si="0"/>
        <v>2.1225883251185646E-4</v>
      </c>
      <c r="F45" s="5">
        <f t="shared" si="1"/>
        <v>0.21225883251185645</v>
      </c>
      <c r="G45" s="5">
        <v>0</v>
      </c>
      <c r="H45" s="5">
        <f t="shared" si="2"/>
        <v>0</v>
      </c>
      <c r="I45" s="5">
        <f t="shared" si="3"/>
        <v>0.21225883251185645</v>
      </c>
      <c r="J45" s="5"/>
      <c r="K45" s="4" t="s">
        <v>10</v>
      </c>
      <c r="L45" s="10">
        <f>SUM(F549:F561)</f>
        <v>15.043928305773683</v>
      </c>
      <c r="M45" s="10">
        <f>SUM(H549:H561)</f>
        <v>7.2830941129977766</v>
      </c>
      <c r="N45" s="10">
        <f>SUM(I549:I561)</f>
        <v>7.7608341927759072</v>
      </c>
      <c r="P45" s="4" t="s">
        <v>10</v>
      </c>
      <c r="Q45" s="10">
        <v>48.532675397830509</v>
      </c>
      <c r="R45" s="10">
        <f t="shared" si="4"/>
        <v>0.30997525239348689</v>
      </c>
      <c r="S45" s="10">
        <f t="shared" si="5"/>
        <v>0.15006578667458631</v>
      </c>
      <c r="T45" s="10">
        <f t="shared" si="6"/>
        <v>0.15990946571890058</v>
      </c>
    </row>
    <row r="46" spans="1:24" ht="12" x14ac:dyDescent="0.15">
      <c r="A46" s="4">
        <v>4</v>
      </c>
      <c r="B46" s="4">
        <v>17</v>
      </c>
      <c r="C46" s="4">
        <v>15326.726895222055</v>
      </c>
      <c r="D46" s="4">
        <v>0.95</v>
      </c>
      <c r="E46" s="9">
        <f t="shared" si="0"/>
        <v>6.053472031645569E-4</v>
      </c>
      <c r="F46" s="5">
        <f t="shared" si="1"/>
        <v>0.60534720316455692</v>
      </c>
      <c r="G46" s="5">
        <v>0</v>
      </c>
      <c r="H46" s="5">
        <f t="shared" si="2"/>
        <v>0</v>
      </c>
      <c r="I46" s="5">
        <f t="shared" si="3"/>
        <v>0.60534720316455692</v>
      </c>
      <c r="J46" s="5"/>
      <c r="K46" s="4" t="s">
        <v>10</v>
      </c>
      <c r="L46" s="10">
        <f>SUM(F562:F574)</f>
        <v>14.641825351252233</v>
      </c>
      <c r="M46" s="10">
        <f>SUM(H562:H574)</f>
        <v>7.0644163404242919</v>
      </c>
      <c r="N46" s="10">
        <f>SUM(I562:I574)</f>
        <v>7.5774090108279433</v>
      </c>
      <c r="P46" s="4" t="s">
        <v>10</v>
      </c>
      <c r="Q46" s="10">
        <v>48.486169069591661</v>
      </c>
      <c r="R46" s="10">
        <f t="shared" si="4"/>
        <v>0.30197942283781964</v>
      </c>
      <c r="S46" s="10">
        <f t="shared" si="5"/>
        <v>0.14569961859194966</v>
      </c>
      <c r="T46" s="10">
        <f t="shared" si="6"/>
        <v>0.15627980424587004</v>
      </c>
    </row>
    <row r="47" spans="1:24" ht="12" x14ac:dyDescent="0.15">
      <c r="A47" s="4">
        <v>4</v>
      </c>
      <c r="B47" s="4">
        <v>24</v>
      </c>
      <c r="C47" s="4">
        <v>14167.591895626056</v>
      </c>
      <c r="D47" s="4">
        <v>0.95</v>
      </c>
      <c r="E47" s="9">
        <f t="shared" si="0"/>
        <v>5.595657956342689E-4</v>
      </c>
      <c r="F47" s="5">
        <f t="shared" si="1"/>
        <v>0.55956579563426889</v>
      </c>
      <c r="G47" s="5">
        <v>0</v>
      </c>
      <c r="H47" s="5">
        <f t="shared" si="2"/>
        <v>0</v>
      </c>
      <c r="I47" s="5">
        <f t="shared" si="3"/>
        <v>0.55956579563426889</v>
      </c>
      <c r="J47" s="5"/>
      <c r="K47" s="4" t="s">
        <v>10</v>
      </c>
      <c r="L47" s="10">
        <f>SUM(F575:F587)</f>
        <v>15.044196722015814</v>
      </c>
      <c r="M47" s="10">
        <f>SUM(H575:H587)</f>
        <v>7.319440014182713</v>
      </c>
      <c r="N47" s="10">
        <f>SUM(I575:I587)</f>
        <v>7.7247567078330981</v>
      </c>
      <c r="P47" s="4" t="s">
        <v>10</v>
      </c>
      <c r="Q47" s="10">
        <v>48.499456591945616</v>
      </c>
      <c r="R47" s="10">
        <f t="shared" si="4"/>
        <v>0.31019309862771177</v>
      </c>
      <c r="S47" s="10">
        <f t="shared" si="5"/>
        <v>0.15091797988100064</v>
      </c>
      <c r="T47" s="10">
        <f t="shared" si="6"/>
        <v>0.1592751187467111</v>
      </c>
    </row>
    <row r="48" spans="1:24" ht="12" x14ac:dyDescent="0.15">
      <c r="A48" s="4">
        <v>4</v>
      </c>
      <c r="B48" s="4">
        <v>30</v>
      </c>
      <c r="C48" s="4">
        <v>11619.919611315971</v>
      </c>
      <c r="D48" s="4">
        <v>0.95</v>
      </c>
      <c r="E48" s="9">
        <f t="shared" si="0"/>
        <v>4.5894246604602252E-4</v>
      </c>
      <c r="F48" s="5">
        <f t="shared" si="1"/>
        <v>0.45894246604602251</v>
      </c>
      <c r="G48" s="5">
        <v>0</v>
      </c>
      <c r="H48" s="5">
        <f t="shared" si="2"/>
        <v>0</v>
      </c>
      <c r="I48" s="5">
        <f t="shared" si="3"/>
        <v>0.45894246604602251</v>
      </c>
      <c r="J48" s="5"/>
      <c r="K48" s="4" t="s">
        <v>10</v>
      </c>
      <c r="L48" s="10">
        <f>SUM(F588:F600)</f>
        <v>15.406577123973818</v>
      </c>
      <c r="M48" s="10">
        <f>SUM(H588:H600)</f>
        <v>7.083731556866554</v>
      </c>
      <c r="N48" s="10">
        <f>SUM(I588:I600)</f>
        <v>8.3228455671072634</v>
      </c>
      <c r="P48" s="4" t="s">
        <v>10</v>
      </c>
      <c r="Q48" s="10">
        <v>48.486169069591661</v>
      </c>
      <c r="R48" s="10">
        <f t="shared" si="4"/>
        <v>0.31775199855160613</v>
      </c>
      <c r="S48" s="10">
        <f t="shared" si="5"/>
        <v>0.14609798408076646</v>
      </c>
      <c r="T48" s="10">
        <f t="shared" si="6"/>
        <v>0.17165401447083961</v>
      </c>
    </row>
    <row r="49" spans="1:20" ht="12" x14ac:dyDescent="0.15">
      <c r="A49" s="4">
        <v>4</v>
      </c>
      <c r="B49" s="4">
        <v>38</v>
      </c>
      <c r="C49" s="4">
        <v>12647.801047983305</v>
      </c>
      <c r="D49" s="4">
        <v>0.95</v>
      </c>
      <c r="E49" s="9">
        <f t="shared" si="0"/>
        <v>4.9953985889611039E-4</v>
      </c>
      <c r="F49" s="5">
        <f t="shared" si="1"/>
        <v>0.49953985889611041</v>
      </c>
      <c r="G49" s="5">
        <v>0</v>
      </c>
      <c r="H49" s="5">
        <f t="shared" si="2"/>
        <v>0</v>
      </c>
      <c r="I49" s="5">
        <f t="shared" si="3"/>
        <v>0.49953985889611041</v>
      </c>
      <c r="J49" s="5"/>
      <c r="K49" s="4" t="s">
        <v>10</v>
      </c>
      <c r="L49" s="10">
        <f>SUM(F601:F613)</f>
        <v>15.759463439131119</v>
      </c>
      <c r="M49" s="10">
        <f>SUM(H601:H613)</f>
        <v>7.3531128812986299</v>
      </c>
      <c r="N49" s="10">
        <f>SUM(I601:I613)</f>
        <v>8.4063505578324875</v>
      </c>
      <c r="P49" s="4" t="s">
        <v>10</v>
      </c>
      <c r="Q49" s="10">
        <v>48.526031636653535</v>
      </c>
      <c r="R49" s="10">
        <f t="shared" si="4"/>
        <v>0.32476307885904693</v>
      </c>
      <c r="S49" s="10">
        <f t="shared" si="5"/>
        <v>0.15152924385732269</v>
      </c>
      <c r="T49" s="10">
        <f t="shared" si="6"/>
        <v>0.17323383500172421</v>
      </c>
    </row>
    <row r="50" spans="1:20" ht="12" x14ac:dyDescent="0.15">
      <c r="A50" s="4">
        <v>4</v>
      </c>
      <c r="B50" s="4">
        <v>45</v>
      </c>
      <c r="C50" s="4">
        <v>11421.397500840932</v>
      </c>
      <c r="D50" s="4">
        <v>0.95</v>
      </c>
      <c r="E50" s="9">
        <f t="shared" si="0"/>
        <v>4.511016005328611E-4</v>
      </c>
      <c r="F50" s="5">
        <f t="shared" si="1"/>
        <v>0.45110160053286108</v>
      </c>
      <c r="G50" s="5">
        <v>0</v>
      </c>
      <c r="H50" s="5">
        <f t="shared" si="2"/>
        <v>0</v>
      </c>
      <c r="I50" s="5">
        <f t="shared" si="3"/>
        <v>0.45110160053286108</v>
      </c>
      <c r="J50" s="5"/>
      <c r="K50" s="4" t="s">
        <v>10</v>
      </c>
      <c r="L50" s="10">
        <f>SUM(F614:F626)</f>
        <v>15.838760297281928</v>
      </c>
      <c r="M50" s="10">
        <f>SUM(H614:H626)</f>
        <v>7.0156003867613252</v>
      </c>
      <c r="N50" s="10">
        <f>SUM(I614:I626)</f>
        <v>8.8231599105206016</v>
      </c>
      <c r="P50" s="4" t="s">
        <v>10</v>
      </c>
      <c r="Q50" s="10">
        <v>48.572537964892383</v>
      </c>
      <c r="R50" s="10">
        <f t="shared" si="4"/>
        <v>0.32608467584563899</v>
      </c>
      <c r="S50" s="10">
        <f t="shared" si="5"/>
        <v>0.14443553251905661</v>
      </c>
      <c r="T50" s="10">
        <f t="shared" si="6"/>
        <v>0.18164914332658241</v>
      </c>
    </row>
    <row r="51" spans="1:20" ht="12" x14ac:dyDescent="0.15">
      <c r="A51" s="4">
        <v>4</v>
      </c>
      <c r="B51" s="4">
        <v>52</v>
      </c>
      <c r="C51" s="4">
        <v>17087.812000718695</v>
      </c>
      <c r="D51" s="4">
        <v>0.95</v>
      </c>
      <c r="E51" s="9">
        <f t="shared" si="0"/>
        <v>6.7490334195629642E-4</v>
      </c>
      <c r="F51" s="5">
        <f t="shared" si="1"/>
        <v>0.67490334195629642</v>
      </c>
      <c r="G51" s="5">
        <v>0</v>
      </c>
      <c r="H51" s="5">
        <f t="shared" si="2"/>
        <v>0</v>
      </c>
      <c r="I51" s="5">
        <f t="shared" si="3"/>
        <v>0.67490334195629642</v>
      </c>
      <c r="J51" s="5"/>
      <c r="K51" s="4" t="s">
        <v>10</v>
      </c>
      <c r="L51" s="10">
        <f>SUM(F627:F639)</f>
        <v>15.641594922267513</v>
      </c>
      <c r="M51" s="10">
        <f>SUM(H627:H639)</f>
        <v>7.1501481627108259</v>
      </c>
      <c r="N51" s="10">
        <f>SUM(I627:I639)</f>
        <v>8.4914467595566858</v>
      </c>
      <c r="P51" s="4" t="s">
        <v>10</v>
      </c>
      <c r="Q51" s="10">
        <v>48.452950263706768</v>
      </c>
      <c r="R51" s="10">
        <f t="shared" si="4"/>
        <v>0.3228202789951411</v>
      </c>
      <c r="S51" s="10">
        <f t="shared" si="5"/>
        <v>0.14756889154934655</v>
      </c>
      <c r="T51" s="10">
        <f t="shared" si="6"/>
        <v>0.17525138744579449</v>
      </c>
    </row>
    <row r="52" spans="1:20" ht="12" x14ac:dyDescent="0.15">
      <c r="A52" s="4">
        <v>4</v>
      </c>
      <c r="B52" s="4">
        <v>59</v>
      </c>
      <c r="C52" s="4">
        <v>11084.775138237612</v>
      </c>
      <c r="D52" s="4">
        <v>0.95</v>
      </c>
      <c r="E52" s="9">
        <f t="shared" si="0"/>
        <v>4.3780630225309018E-4</v>
      </c>
      <c r="F52" s="5">
        <f t="shared" si="1"/>
        <v>0.4378063022530902</v>
      </c>
      <c r="G52" s="5">
        <v>0</v>
      </c>
      <c r="H52" s="5">
        <f t="shared" si="2"/>
        <v>0</v>
      </c>
      <c r="I52" s="5">
        <f t="shared" si="3"/>
        <v>0.4378063022530902</v>
      </c>
      <c r="J52" s="5"/>
      <c r="K52" s="4" t="s">
        <v>10</v>
      </c>
      <c r="L52" s="10">
        <f>SUM(F640:F652)</f>
        <v>16.71498624511726</v>
      </c>
      <c r="M52" s="10">
        <f>SUM(H640:H652)</f>
        <v>7.7452405432580029</v>
      </c>
      <c r="N52" s="10">
        <f>SUM(I640:I652)</f>
        <v>8.9697457018592548</v>
      </c>
      <c r="P52" s="4" t="s">
        <v>10</v>
      </c>
      <c r="Q52" s="10">
        <v>48.605756770777276</v>
      </c>
      <c r="R52" s="10">
        <f t="shared" si="4"/>
        <v>0.34388902376202962</v>
      </c>
      <c r="S52" s="10">
        <f t="shared" si="5"/>
        <v>0.15934821424104628</v>
      </c>
      <c r="T52" s="10">
        <f t="shared" si="6"/>
        <v>0.18454080952098331</v>
      </c>
    </row>
    <row r="53" spans="1:20" ht="12" x14ac:dyDescent="0.15">
      <c r="A53" s="4">
        <v>4</v>
      </c>
      <c r="B53" s="4">
        <v>65</v>
      </c>
      <c r="C53" s="4">
        <v>9067.0101789690016</v>
      </c>
      <c r="D53" s="4">
        <v>0.95</v>
      </c>
      <c r="E53" s="9">
        <f t="shared" si="0"/>
        <v>3.5811228910293262E-4</v>
      </c>
      <c r="F53" s="5">
        <f t="shared" si="1"/>
        <v>0.35811228910293263</v>
      </c>
      <c r="G53" s="5">
        <v>0</v>
      </c>
      <c r="H53" s="5">
        <f t="shared" si="2"/>
        <v>0</v>
      </c>
      <c r="I53" s="5">
        <f t="shared" si="3"/>
        <v>0.35811228910293263</v>
      </c>
      <c r="J53" s="5"/>
      <c r="Q53" s="4"/>
    </row>
    <row r="54" spans="1:20" ht="12" x14ac:dyDescent="0.15">
      <c r="A54" s="4">
        <v>4</v>
      </c>
      <c r="B54" s="4">
        <v>73</v>
      </c>
      <c r="C54" s="4">
        <v>16154.713807334918</v>
      </c>
      <c r="D54" s="4">
        <v>0.95</v>
      </c>
      <c r="E54" s="9">
        <f t="shared" si="0"/>
        <v>6.3804952538448431E-4</v>
      </c>
      <c r="F54" s="5">
        <f t="shared" si="1"/>
        <v>0.63804952538448434</v>
      </c>
      <c r="G54" s="5">
        <v>0</v>
      </c>
      <c r="H54" s="5">
        <f t="shared" si="2"/>
        <v>0</v>
      </c>
      <c r="I54" s="5">
        <f t="shared" si="3"/>
        <v>0.63804952538448434</v>
      </c>
      <c r="J54" s="5"/>
      <c r="Q54" s="4"/>
    </row>
    <row r="55" spans="1:20" ht="12" x14ac:dyDescent="0.15">
      <c r="A55" s="4">
        <v>5</v>
      </c>
      <c r="B55" s="4">
        <v>1</v>
      </c>
      <c r="C55" s="4">
        <v>6196.4629759777008</v>
      </c>
      <c r="D55" s="4">
        <v>0.95</v>
      </c>
      <c r="E55" s="9">
        <f t="shared" si="0"/>
        <v>2.4473663278949442E-4</v>
      </c>
      <c r="F55" s="5">
        <f t="shared" si="1"/>
        <v>0.24473663278949442</v>
      </c>
      <c r="G55" s="5">
        <v>0</v>
      </c>
      <c r="H55" s="5">
        <f t="shared" si="2"/>
        <v>0</v>
      </c>
      <c r="I55" s="5">
        <f t="shared" si="3"/>
        <v>0.24473663278949442</v>
      </c>
      <c r="J55" s="5"/>
      <c r="Q55" s="4"/>
    </row>
    <row r="56" spans="1:20" ht="12" x14ac:dyDescent="0.15">
      <c r="A56" s="4">
        <v>5</v>
      </c>
      <c r="B56" s="4">
        <v>3</v>
      </c>
      <c r="C56" s="4">
        <v>9217.7546787530027</v>
      </c>
      <c r="D56" s="4">
        <v>0.95</v>
      </c>
      <c r="E56" s="9">
        <f t="shared" si="0"/>
        <v>3.6406612138300886E-4</v>
      </c>
      <c r="F56" s="5">
        <f t="shared" si="1"/>
        <v>0.36406612138300887</v>
      </c>
      <c r="G56" s="5">
        <v>0</v>
      </c>
      <c r="H56" s="5">
        <f t="shared" si="2"/>
        <v>0</v>
      </c>
      <c r="I56" s="5">
        <f t="shared" si="3"/>
        <v>0.36406612138300887</v>
      </c>
      <c r="J56" s="5"/>
      <c r="Q56" s="4"/>
    </row>
    <row r="57" spans="1:20" ht="12" x14ac:dyDescent="0.15">
      <c r="A57" s="4">
        <v>5</v>
      </c>
      <c r="B57" s="4">
        <v>8</v>
      </c>
      <c r="C57" s="4">
        <v>23765.117104129989</v>
      </c>
      <c r="D57" s="4">
        <v>0.95</v>
      </c>
      <c r="E57" s="9">
        <f t="shared" si="0"/>
        <v>9.3863140318289288E-4</v>
      </c>
      <c r="F57" s="5">
        <f t="shared" si="1"/>
        <v>0.93863140318289284</v>
      </c>
      <c r="G57" s="5">
        <v>0</v>
      </c>
      <c r="H57" s="5">
        <f t="shared" si="2"/>
        <v>0</v>
      </c>
      <c r="I57" s="5">
        <f t="shared" si="3"/>
        <v>0.93863140318289284</v>
      </c>
      <c r="J57" s="5"/>
      <c r="Q57" s="4"/>
    </row>
    <row r="58" spans="1:20" ht="12" x14ac:dyDescent="0.15">
      <c r="A58" s="4">
        <v>5</v>
      </c>
      <c r="B58" s="4">
        <v>10</v>
      </c>
      <c r="C58" s="4">
        <v>6271.3632170060928</v>
      </c>
      <c r="D58" s="4">
        <v>0.95</v>
      </c>
      <c r="E58" s="9">
        <f t="shared" si="0"/>
        <v>2.4769490638129588E-4</v>
      </c>
      <c r="F58" s="5">
        <f t="shared" si="1"/>
        <v>0.24769490638129588</v>
      </c>
      <c r="G58" s="5">
        <v>0</v>
      </c>
      <c r="H58" s="5">
        <f t="shared" si="2"/>
        <v>0</v>
      </c>
      <c r="I58" s="5">
        <f t="shared" si="3"/>
        <v>0.24769490638129588</v>
      </c>
      <c r="J58" s="5"/>
      <c r="Q58" s="4"/>
    </row>
    <row r="59" spans="1:20" ht="12" x14ac:dyDescent="0.15">
      <c r="A59" s="4">
        <v>5</v>
      </c>
      <c r="B59" s="4">
        <v>17</v>
      </c>
      <c r="C59" s="4">
        <v>16664.033436393151</v>
      </c>
      <c r="D59" s="4">
        <v>0.95</v>
      </c>
      <c r="E59" s="9">
        <f t="shared" si="0"/>
        <v>6.58165706423981E-4</v>
      </c>
      <c r="F59" s="5">
        <f t="shared" si="1"/>
        <v>0.65816570642398098</v>
      </c>
      <c r="G59" s="5">
        <v>0</v>
      </c>
      <c r="H59" s="5">
        <f t="shared" si="2"/>
        <v>0</v>
      </c>
      <c r="I59" s="5">
        <f t="shared" si="3"/>
        <v>0.65816570642398098</v>
      </c>
      <c r="J59" s="5"/>
      <c r="Q59" s="4"/>
    </row>
    <row r="60" spans="1:20" ht="12" x14ac:dyDescent="0.15">
      <c r="A60" s="4">
        <v>5</v>
      </c>
      <c r="B60" s="4">
        <v>24</v>
      </c>
      <c r="C60" s="4">
        <v>15510.849930868782</v>
      </c>
      <c r="D60" s="4">
        <v>0.95</v>
      </c>
      <c r="E60" s="9">
        <f t="shared" si="0"/>
        <v>6.1261936018992022E-4</v>
      </c>
      <c r="F60" s="5">
        <f t="shared" si="1"/>
        <v>0.61261936018992025</v>
      </c>
      <c r="G60" s="5">
        <v>0</v>
      </c>
      <c r="H60" s="5">
        <f t="shared" si="2"/>
        <v>0</v>
      </c>
      <c r="I60" s="5">
        <f t="shared" si="3"/>
        <v>0.61261936018992025</v>
      </c>
      <c r="J60" s="5"/>
      <c r="Q60" s="4"/>
    </row>
    <row r="61" spans="1:20" ht="12" x14ac:dyDescent="0.15">
      <c r="A61" s="4">
        <v>5</v>
      </c>
      <c r="B61" s="4">
        <v>30</v>
      </c>
      <c r="C61" s="4">
        <v>12519.488480606182</v>
      </c>
      <c r="D61" s="4">
        <v>0.95</v>
      </c>
      <c r="E61" s="9">
        <f t="shared" si="0"/>
        <v>4.9447200231305744E-4</v>
      </c>
      <c r="F61" s="5">
        <f t="shared" si="1"/>
        <v>0.49447200231305743</v>
      </c>
      <c r="G61" s="5">
        <v>0</v>
      </c>
      <c r="H61" s="5">
        <f t="shared" si="2"/>
        <v>0</v>
      </c>
      <c r="I61" s="5">
        <f t="shared" si="3"/>
        <v>0.49447200231305743</v>
      </c>
      <c r="J61" s="5"/>
      <c r="Q61" s="4"/>
    </row>
    <row r="62" spans="1:20" ht="12" x14ac:dyDescent="0.15">
      <c r="A62" s="4">
        <v>5</v>
      </c>
      <c r="B62" s="4">
        <v>38</v>
      </c>
      <c r="C62" s="4">
        <v>14358.192408364434</v>
      </c>
      <c r="D62" s="4">
        <v>0.95</v>
      </c>
      <c r="E62" s="9">
        <f t="shared" si="0"/>
        <v>5.6709378827723002E-4</v>
      </c>
      <c r="F62" s="5">
        <f t="shared" si="1"/>
        <v>0.56709378827723</v>
      </c>
      <c r="G62" s="5">
        <v>0</v>
      </c>
      <c r="H62" s="5">
        <f t="shared" si="2"/>
        <v>0</v>
      </c>
      <c r="I62" s="5">
        <f t="shared" si="3"/>
        <v>0.56709378827723</v>
      </c>
      <c r="J62" s="5"/>
      <c r="Q62" s="4"/>
    </row>
    <row r="63" spans="1:20" ht="12" x14ac:dyDescent="0.15">
      <c r="A63" s="4">
        <v>5</v>
      </c>
      <c r="B63" s="4">
        <v>45</v>
      </c>
      <c r="C63" s="4">
        <v>12892.063286375034</v>
      </c>
      <c r="D63" s="4">
        <v>0.95</v>
      </c>
      <c r="E63" s="9">
        <f t="shared" si="0"/>
        <v>5.0918728485078318E-4</v>
      </c>
      <c r="F63" s="5">
        <f t="shared" si="1"/>
        <v>0.50918728485078313</v>
      </c>
      <c r="G63" s="5">
        <v>0</v>
      </c>
      <c r="H63" s="5">
        <f t="shared" si="2"/>
        <v>0</v>
      </c>
      <c r="I63" s="5">
        <f t="shared" si="3"/>
        <v>0.50918728485078313</v>
      </c>
      <c r="J63" s="5"/>
      <c r="Q63" s="4"/>
    </row>
    <row r="64" spans="1:20" ht="12" x14ac:dyDescent="0.15">
      <c r="A64" s="4">
        <v>5</v>
      </c>
      <c r="B64" s="4">
        <v>52</v>
      </c>
      <c r="C64" s="4">
        <v>18605.001582844838</v>
      </c>
      <c r="D64" s="4">
        <v>0.95</v>
      </c>
      <c r="E64" s="9">
        <f t="shared" si="0"/>
        <v>7.3482653863678085E-4</v>
      </c>
      <c r="F64" s="5">
        <f t="shared" si="1"/>
        <v>0.73482653863678082</v>
      </c>
      <c r="G64" s="5">
        <v>0</v>
      </c>
      <c r="H64" s="5">
        <f t="shared" si="2"/>
        <v>0</v>
      </c>
      <c r="I64" s="5">
        <f t="shared" si="3"/>
        <v>0.73482653863678082</v>
      </c>
      <c r="J64" s="5"/>
      <c r="Q64" s="4"/>
    </row>
    <row r="65" spans="1:17" ht="12" x14ac:dyDescent="0.15">
      <c r="A65" s="4">
        <v>5</v>
      </c>
      <c r="B65" s="4">
        <v>59</v>
      </c>
      <c r="C65" s="4">
        <v>11922.688363773943</v>
      </c>
      <c r="D65" s="4">
        <v>0.95</v>
      </c>
      <c r="E65" s="9">
        <f t="shared" si="0"/>
        <v>4.7090067595992075E-4</v>
      </c>
      <c r="F65" s="5">
        <f t="shared" si="1"/>
        <v>0.47090067595992074</v>
      </c>
      <c r="G65" s="5">
        <v>0</v>
      </c>
      <c r="H65" s="5">
        <f t="shared" si="2"/>
        <v>0</v>
      </c>
      <c r="I65" s="5">
        <f t="shared" si="3"/>
        <v>0.47090067595992074</v>
      </c>
      <c r="J65" s="5"/>
      <c r="Q65" s="4"/>
    </row>
    <row r="66" spans="1:17" ht="12" x14ac:dyDescent="0.15">
      <c r="A66" s="4">
        <v>5</v>
      </c>
      <c r="B66" s="4">
        <v>65</v>
      </c>
      <c r="C66" s="4">
        <v>8847.6846068712293</v>
      </c>
      <c r="D66" s="4">
        <v>0.95</v>
      </c>
      <c r="E66" s="9">
        <f t="shared" si="0"/>
        <v>3.4944976627209639E-4</v>
      </c>
      <c r="F66" s="5">
        <f t="shared" si="1"/>
        <v>0.3494497662720964</v>
      </c>
      <c r="G66" s="5">
        <v>0</v>
      </c>
      <c r="H66" s="5">
        <f t="shared" si="2"/>
        <v>0</v>
      </c>
      <c r="I66" s="5">
        <f t="shared" si="3"/>
        <v>0.3494497662720964</v>
      </c>
      <c r="J66" s="5"/>
      <c r="Q66" s="4"/>
    </row>
    <row r="67" spans="1:17" ht="12" x14ac:dyDescent="0.15">
      <c r="A67" s="4">
        <v>5</v>
      </c>
      <c r="B67" s="4">
        <v>73</v>
      </c>
      <c r="C67" s="4">
        <v>17971.249095054263</v>
      </c>
      <c r="D67" s="4">
        <v>0.95</v>
      </c>
      <c r="E67" s="9">
        <f t="shared" ref="E67:E130" si="8">((C67/1000000)*D67)/(293.15*0.08205)</f>
        <v>7.0979573469505993E-4</v>
      </c>
      <c r="F67" s="5">
        <f t="shared" ref="F67:F130" si="9">E67*1000</f>
        <v>0.70979573469505997</v>
      </c>
      <c r="G67" s="5">
        <v>0</v>
      </c>
      <c r="H67" s="5">
        <f t="shared" si="2"/>
        <v>0</v>
      </c>
      <c r="I67" s="5">
        <f t="shared" si="3"/>
        <v>0.70979573469505997</v>
      </c>
      <c r="J67" s="5"/>
      <c r="Q67" s="4"/>
    </row>
    <row r="68" spans="1:17" ht="12" x14ac:dyDescent="0.15">
      <c r="A68" s="4">
        <v>6</v>
      </c>
      <c r="B68" s="4">
        <v>1</v>
      </c>
      <c r="C68" s="4">
        <v>8753.7491113553497</v>
      </c>
      <c r="D68" s="4">
        <v>0.95</v>
      </c>
      <c r="E68" s="9">
        <f t="shared" si="8"/>
        <v>3.4573967279439888E-4</v>
      </c>
      <c r="F68" s="5">
        <f t="shared" si="9"/>
        <v>0.34573967279439888</v>
      </c>
      <c r="G68" s="5">
        <v>0</v>
      </c>
      <c r="H68" s="5">
        <f t="shared" ref="H68:H131" si="10">F68*G68</f>
        <v>0</v>
      </c>
      <c r="I68" s="5">
        <f t="shared" ref="I68:I131" si="11">F68-H68</f>
        <v>0.34573967279439888</v>
      </c>
      <c r="J68" s="5"/>
      <c r="Q68" s="4"/>
    </row>
    <row r="69" spans="1:17" ht="12" x14ac:dyDescent="0.15">
      <c r="A69" s="4">
        <v>6</v>
      </c>
      <c r="B69" s="4">
        <v>3</v>
      </c>
      <c r="C69" s="4">
        <v>10827.872453877486</v>
      </c>
      <c r="D69" s="4">
        <v>0.95</v>
      </c>
      <c r="E69" s="9">
        <f t="shared" si="8"/>
        <v>4.2765962693708714E-4</v>
      </c>
      <c r="F69" s="5">
        <f t="shared" si="9"/>
        <v>0.42765962693708715</v>
      </c>
      <c r="G69" s="5">
        <v>0</v>
      </c>
      <c r="H69" s="5">
        <f t="shared" si="10"/>
        <v>0</v>
      </c>
      <c r="I69" s="5">
        <f t="shared" si="11"/>
        <v>0.42765962693708715</v>
      </c>
      <c r="J69" s="5"/>
      <c r="Q69" s="4"/>
    </row>
    <row r="70" spans="1:17" ht="12" x14ac:dyDescent="0.15">
      <c r="A70" s="4">
        <v>6</v>
      </c>
      <c r="B70" s="4">
        <v>8</v>
      </c>
      <c r="C70" s="4">
        <v>25725.309092995765</v>
      </c>
      <c r="D70" s="4">
        <v>0.95</v>
      </c>
      <c r="E70" s="9">
        <f t="shared" si="8"/>
        <v>1.0160515037847624E-3</v>
      </c>
      <c r="F70" s="5">
        <f t="shared" si="9"/>
        <v>1.0160515037847624</v>
      </c>
      <c r="G70" s="5">
        <v>0</v>
      </c>
      <c r="H70" s="5">
        <f t="shared" si="10"/>
        <v>0</v>
      </c>
      <c r="I70" s="5">
        <f t="shared" si="11"/>
        <v>1.0160515037847624</v>
      </c>
      <c r="J70" s="5"/>
      <c r="Q70" s="4"/>
    </row>
    <row r="71" spans="1:17" ht="12" x14ac:dyDescent="0.15">
      <c r="A71" s="4">
        <v>6</v>
      </c>
      <c r="B71" s="4">
        <v>10</v>
      </c>
      <c r="C71" s="4">
        <v>6632.9561656996029</v>
      </c>
      <c r="D71" s="4">
        <v>0.95</v>
      </c>
      <c r="E71" s="9">
        <f t="shared" si="8"/>
        <v>2.6197644748736712E-4</v>
      </c>
      <c r="F71" s="5">
        <f t="shared" si="9"/>
        <v>0.26197644748736715</v>
      </c>
      <c r="G71" s="5">
        <v>0</v>
      </c>
      <c r="H71" s="5">
        <f t="shared" si="10"/>
        <v>0</v>
      </c>
      <c r="I71" s="5">
        <f t="shared" si="11"/>
        <v>0.26197644748736715</v>
      </c>
      <c r="J71" s="5"/>
      <c r="Q71" s="4"/>
    </row>
    <row r="72" spans="1:17" ht="12" x14ac:dyDescent="0.15">
      <c r="A72" s="4">
        <v>6</v>
      </c>
      <c r="B72" s="4">
        <v>17</v>
      </c>
      <c r="C72" s="4">
        <v>17991.306595154601</v>
      </c>
      <c r="D72" s="4">
        <v>0.95</v>
      </c>
      <c r="E72" s="9">
        <f t="shared" si="8"/>
        <v>7.1058792938027992E-4</v>
      </c>
      <c r="F72" s="5">
        <f t="shared" si="9"/>
        <v>0.71058792938027993</v>
      </c>
      <c r="G72" s="5">
        <v>0</v>
      </c>
      <c r="H72" s="5">
        <f t="shared" si="10"/>
        <v>0</v>
      </c>
      <c r="I72" s="5">
        <f t="shared" si="11"/>
        <v>0.71058792938027993</v>
      </c>
      <c r="J72" s="5"/>
      <c r="Q72" s="4"/>
    </row>
    <row r="73" spans="1:17" ht="12" x14ac:dyDescent="0.15">
      <c r="A73" s="4">
        <v>6</v>
      </c>
      <c r="B73" s="4">
        <v>24</v>
      </c>
      <c r="C73" s="4">
        <v>17552.42900698958</v>
      </c>
      <c r="D73" s="4">
        <v>0.95</v>
      </c>
      <c r="E73" s="9">
        <f t="shared" si="8"/>
        <v>6.9325394004625428E-4</v>
      </c>
      <c r="F73" s="5">
        <f t="shared" si="9"/>
        <v>0.69325394004625429</v>
      </c>
      <c r="G73" s="5">
        <v>0</v>
      </c>
      <c r="H73" s="5">
        <f t="shared" si="10"/>
        <v>0</v>
      </c>
      <c r="I73" s="5">
        <f t="shared" si="11"/>
        <v>0.69325394004625429</v>
      </c>
      <c r="J73" s="5"/>
      <c r="Q73" s="4"/>
    </row>
    <row r="74" spans="1:17" ht="12" x14ac:dyDescent="0.15">
      <c r="A74" s="4">
        <v>6</v>
      </c>
      <c r="B74" s="4">
        <v>30</v>
      </c>
      <c r="C74" s="4">
        <v>13443.32629421178</v>
      </c>
      <c r="D74" s="4">
        <v>0.95</v>
      </c>
      <c r="E74" s="9">
        <f t="shared" si="8"/>
        <v>5.3096006923477885E-4</v>
      </c>
      <c r="F74" s="5">
        <f t="shared" si="9"/>
        <v>0.5309600692347789</v>
      </c>
      <c r="G74" s="5">
        <v>0</v>
      </c>
      <c r="H74" s="5">
        <f t="shared" si="10"/>
        <v>0</v>
      </c>
      <c r="I74" s="5">
        <f t="shared" si="11"/>
        <v>0.5309600692347789</v>
      </c>
      <c r="J74" s="5"/>
      <c r="Q74" s="4"/>
    </row>
    <row r="75" spans="1:17" ht="12" x14ac:dyDescent="0.15">
      <c r="A75" s="4">
        <v>6</v>
      </c>
      <c r="B75" s="4">
        <v>38</v>
      </c>
      <c r="C75" s="4">
        <v>15222.09035727109</v>
      </c>
      <c r="D75" s="4">
        <v>0.95</v>
      </c>
      <c r="E75" s="9">
        <f t="shared" si="8"/>
        <v>6.0121445936149587E-4</v>
      </c>
      <c r="F75" s="5">
        <f t="shared" si="9"/>
        <v>0.60121445936149587</v>
      </c>
      <c r="G75" s="5">
        <v>0</v>
      </c>
      <c r="H75" s="5">
        <f t="shared" si="10"/>
        <v>0</v>
      </c>
      <c r="I75" s="5">
        <f t="shared" si="11"/>
        <v>0.60121445936149587</v>
      </c>
      <c r="J75" s="5"/>
      <c r="Q75" s="4"/>
    </row>
    <row r="76" spans="1:17" ht="12" x14ac:dyDescent="0.15">
      <c r="A76" s="4">
        <v>6</v>
      </c>
      <c r="B76" s="4">
        <v>45</v>
      </c>
      <c r="C76" s="4">
        <v>13439.393542640821</v>
      </c>
      <c r="D76" s="4">
        <v>0.95</v>
      </c>
      <c r="E76" s="9">
        <f t="shared" si="8"/>
        <v>5.3080474056085532E-4</v>
      </c>
      <c r="F76" s="5">
        <f t="shared" si="9"/>
        <v>0.53080474056085536</v>
      </c>
      <c r="G76" s="5">
        <v>0</v>
      </c>
      <c r="H76" s="5">
        <f t="shared" si="10"/>
        <v>0</v>
      </c>
      <c r="I76" s="5">
        <f t="shared" si="11"/>
        <v>0.53080474056085536</v>
      </c>
      <c r="J76" s="5"/>
      <c r="Q76" s="4"/>
    </row>
    <row r="77" spans="1:17" ht="12" x14ac:dyDescent="0.15">
      <c r="A77" s="4">
        <v>6</v>
      </c>
      <c r="B77" s="4">
        <v>52</v>
      </c>
      <c r="C77" s="4">
        <v>19090.75029101874</v>
      </c>
      <c r="D77" s="4">
        <v>0.95</v>
      </c>
      <c r="E77" s="9">
        <f t="shared" si="8"/>
        <v>7.5401175828244005E-4</v>
      </c>
      <c r="F77" s="5">
        <f t="shared" si="9"/>
        <v>0.75401175828244005</v>
      </c>
      <c r="G77" s="5">
        <v>0</v>
      </c>
      <c r="H77" s="5">
        <f t="shared" si="10"/>
        <v>0</v>
      </c>
      <c r="I77" s="5">
        <f t="shared" si="11"/>
        <v>0.75401175828244005</v>
      </c>
      <c r="J77" s="5"/>
      <c r="Q77" s="4"/>
    </row>
    <row r="78" spans="1:17" ht="12" x14ac:dyDescent="0.15">
      <c r="A78" s="4">
        <v>6</v>
      </c>
      <c r="B78" s="4">
        <v>59</v>
      </c>
      <c r="C78" s="4">
        <v>11294.68358488121</v>
      </c>
      <c r="D78" s="4">
        <v>0.95</v>
      </c>
      <c r="E78" s="9">
        <f t="shared" si="8"/>
        <v>4.4609688457800453E-4</v>
      </c>
      <c r="F78" s="5">
        <f t="shared" si="9"/>
        <v>0.44609688457800456</v>
      </c>
      <c r="G78" s="5">
        <v>0</v>
      </c>
      <c r="H78" s="5">
        <f t="shared" si="10"/>
        <v>0</v>
      </c>
      <c r="I78" s="5">
        <f t="shared" si="11"/>
        <v>0.44609688457800456</v>
      </c>
      <c r="J78" s="5"/>
      <c r="Q78" s="4"/>
    </row>
    <row r="79" spans="1:17" ht="12" x14ac:dyDescent="0.15">
      <c r="A79" s="4">
        <v>6</v>
      </c>
      <c r="B79" s="4">
        <v>65</v>
      </c>
      <c r="C79" s="4">
        <v>9374.0659799058812</v>
      </c>
      <c r="D79" s="4">
        <v>0.95</v>
      </c>
      <c r="E79" s="9">
        <f t="shared" si="8"/>
        <v>3.7023982106610331E-4</v>
      </c>
      <c r="F79" s="5">
        <f t="shared" si="9"/>
        <v>0.37023982106610331</v>
      </c>
      <c r="G79" s="5">
        <v>0</v>
      </c>
      <c r="H79" s="5">
        <f t="shared" si="10"/>
        <v>0</v>
      </c>
      <c r="I79" s="5">
        <f t="shared" si="11"/>
        <v>0.37023982106610331</v>
      </c>
      <c r="J79" s="5"/>
      <c r="Q79" s="4"/>
    </row>
    <row r="80" spans="1:17" ht="12" x14ac:dyDescent="0.15">
      <c r="A80" s="4">
        <v>6</v>
      </c>
      <c r="B80" s="4">
        <v>73</v>
      </c>
      <c r="C80" s="4">
        <v>18237.365729560919</v>
      </c>
      <c r="D80" s="4">
        <v>0.95</v>
      </c>
      <c r="E80" s="9">
        <f t="shared" si="8"/>
        <v>7.2030632586794687E-4</v>
      </c>
      <c r="F80" s="5">
        <f t="shared" si="9"/>
        <v>0.72030632586794685</v>
      </c>
      <c r="G80" s="5">
        <v>0</v>
      </c>
      <c r="H80" s="5">
        <f t="shared" si="10"/>
        <v>0</v>
      </c>
      <c r="I80" s="5">
        <f t="shared" si="11"/>
        <v>0.72030632586794685</v>
      </c>
      <c r="J80" s="5"/>
      <c r="Q80" s="4"/>
    </row>
    <row r="81" spans="1:17" ht="12" x14ac:dyDescent="0.15">
      <c r="A81" s="4">
        <v>7</v>
      </c>
      <c r="B81" s="4">
        <v>1</v>
      </c>
      <c r="C81" s="4">
        <v>6960.1068690350712</v>
      </c>
      <c r="D81" s="4">
        <v>0.95</v>
      </c>
      <c r="E81" s="9">
        <f t="shared" si="8"/>
        <v>2.7489765138375674E-4</v>
      </c>
      <c r="F81" s="5">
        <f t="shared" si="9"/>
        <v>0.27489765138375677</v>
      </c>
      <c r="G81" s="5">
        <v>0</v>
      </c>
      <c r="H81" s="5">
        <f t="shared" si="10"/>
        <v>0</v>
      </c>
      <c r="I81" s="5">
        <f t="shared" si="11"/>
        <v>0.27489765138375677</v>
      </c>
      <c r="J81" s="5"/>
      <c r="Q81" s="4"/>
    </row>
    <row r="82" spans="1:17" ht="12" x14ac:dyDescent="0.15">
      <c r="A82" s="4">
        <v>7</v>
      </c>
      <c r="B82" s="4">
        <v>3</v>
      </c>
      <c r="C82" s="4">
        <v>9296.2352621317095</v>
      </c>
      <c r="D82" s="4">
        <v>0.95</v>
      </c>
      <c r="E82" s="9">
        <f t="shared" si="8"/>
        <v>3.671658048298271E-4</v>
      </c>
      <c r="F82" s="5">
        <f t="shared" si="9"/>
        <v>0.36716580482982708</v>
      </c>
      <c r="G82" s="5">
        <v>0</v>
      </c>
      <c r="H82" s="5">
        <f t="shared" si="10"/>
        <v>0</v>
      </c>
      <c r="I82" s="5">
        <f t="shared" si="11"/>
        <v>0.36716580482982708</v>
      </c>
      <c r="J82" s="5"/>
      <c r="Q82" s="4"/>
    </row>
    <row r="83" spans="1:17" ht="12" x14ac:dyDescent="0.15">
      <c r="A83" s="4">
        <v>7</v>
      </c>
      <c r="B83" s="4">
        <v>8</v>
      </c>
      <c r="C83" s="4">
        <v>23642.744164983997</v>
      </c>
      <c r="D83" s="4">
        <v>0.95</v>
      </c>
      <c r="E83" s="9">
        <f t="shared" si="8"/>
        <v>9.337981392406649E-4</v>
      </c>
      <c r="F83" s="5">
        <f t="shared" si="9"/>
        <v>0.9337981392406649</v>
      </c>
      <c r="G83" s="5">
        <v>0</v>
      </c>
      <c r="H83" s="5">
        <f t="shared" si="10"/>
        <v>0</v>
      </c>
      <c r="I83" s="5">
        <f t="shared" si="11"/>
        <v>0.9337981392406649</v>
      </c>
      <c r="J83" s="5"/>
      <c r="Q83" s="4"/>
    </row>
    <row r="84" spans="1:17" ht="12" x14ac:dyDescent="0.15">
      <c r="A84" s="4">
        <v>7</v>
      </c>
      <c r="B84" s="4">
        <v>10</v>
      </c>
      <c r="C84" s="4">
        <v>6716.5745350849775</v>
      </c>
      <c r="D84" s="4">
        <v>0.95</v>
      </c>
      <c r="E84" s="9">
        <f t="shared" si="8"/>
        <v>2.652790538681461E-4</v>
      </c>
      <c r="F84" s="5">
        <f t="shared" si="9"/>
        <v>0.2652790538681461</v>
      </c>
      <c r="G84" s="5">
        <v>0</v>
      </c>
      <c r="H84" s="5">
        <f t="shared" si="10"/>
        <v>0</v>
      </c>
      <c r="I84" s="5">
        <f t="shared" si="11"/>
        <v>0.2652790538681461</v>
      </c>
      <c r="J84" s="5"/>
      <c r="Q84" s="4"/>
    </row>
    <row r="85" spans="1:17" ht="12" x14ac:dyDescent="0.15">
      <c r="A85" s="4">
        <v>7</v>
      </c>
      <c r="B85" s="4">
        <v>17</v>
      </c>
      <c r="C85" s="4">
        <v>16602.399801591051</v>
      </c>
      <c r="D85" s="4">
        <v>0.95</v>
      </c>
      <c r="E85" s="9">
        <f t="shared" si="8"/>
        <v>6.557314131333537E-4</v>
      </c>
      <c r="F85" s="5">
        <f t="shared" si="9"/>
        <v>0.6557314131333537</v>
      </c>
      <c r="G85" s="5">
        <v>0</v>
      </c>
      <c r="H85" s="5">
        <f t="shared" si="10"/>
        <v>0</v>
      </c>
      <c r="I85" s="5">
        <f t="shared" si="11"/>
        <v>0.6557314131333537</v>
      </c>
      <c r="J85" s="5"/>
      <c r="Q85" s="4"/>
    </row>
    <row r="86" spans="1:17" ht="12" x14ac:dyDescent="0.15">
      <c r="A86" s="4">
        <v>7</v>
      </c>
      <c r="B86" s="4">
        <v>24</v>
      </c>
      <c r="C86" s="4">
        <v>15515.178367072571</v>
      </c>
      <c r="D86" s="4">
        <v>0.95</v>
      </c>
      <c r="E86" s="9">
        <f t="shared" si="8"/>
        <v>6.1279031689632937E-4</v>
      </c>
      <c r="F86" s="5">
        <f t="shared" si="9"/>
        <v>0.61279031689632935</v>
      </c>
      <c r="G86" s="5">
        <v>0</v>
      </c>
      <c r="H86" s="5">
        <f t="shared" si="10"/>
        <v>0</v>
      </c>
      <c r="I86" s="5">
        <f t="shared" si="11"/>
        <v>0.61279031689632935</v>
      </c>
      <c r="J86" s="5"/>
      <c r="Q86" s="4"/>
    </row>
    <row r="87" spans="1:17" ht="12" x14ac:dyDescent="0.15">
      <c r="A87" s="4">
        <v>7</v>
      </c>
      <c r="B87" s="4">
        <v>30</v>
      </c>
      <c r="C87" s="4">
        <v>12527.578128711311</v>
      </c>
      <c r="D87" s="4">
        <v>0.95</v>
      </c>
      <c r="E87" s="9">
        <f t="shared" si="8"/>
        <v>4.9479151253128625E-4</v>
      </c>
      <c r="F87" s="5">
        <f t="shared" si="9"/>
        <v>0.49479151253128623</v>
      </c>
      <c r="G87" s="5">
        <v>0</v>
      </c>
      <c r="H87" s="5">
        <f t="shared" si="10"/>
        <v>0</v>
      </c>
      <c r="I87" s="5">
        <f t="shared" si="11"/>
        <v>0.49479151253128623</v>
      </c>
      <c r="J87" s="5"/>
      <c r="Q87" s="4"/>
    </row>
    <row r="88" spans="1:17" ht="12" x14ac:dyDescent="0.15">
      <c r="A88" s="4">
        <v>7</v>
      </c>
      <c r="B88" s="4">
        <v>38</v>
      </c>
      <c r="C88" s="4">
        <v>14605.020393766337</v>
      </c>
      <c r="D88" s="4">
        <v>0.95</v>
      </c>
      <c r="E88" s="9">
        <f t="shared" si="8"/>
        <v>5.7684255144416316E-4</v>
      </c>
      <c r="F88" s="5">
        <f t="shared" si="9"/>
        <v>0.57684255144416319</v>
      </c>
      <c r="G88" s="5">
        <v>0</v>
      </c>
      <c r="H88" s="5">
        <f t="shared" si="10"/>
        <v>0</v>
      </c>
      <c r="I88" s="5">
        <f t="shared" si="11"/>
        <v>0.57684255144416319</v>
      </c>
      <c r="J88" s="5"/>
      <c r="Q88" s="4"/>
    </row>
    <row r="89" spans="1:17" ht="12" x14ac:dyDescent="0.15">
      <c r="A89" s="4">
        <v>7</v>
      </c>
      <c r="B89" s="4">
        <v>45</v>
      </c>
      <c r="C89" s="4">
        <v>12822.320372834243</v>
      </c>
      <c r="D89" s="4">
        <v>0.95</v>
      </c>
      <c r="E89" s="9">
        <f t="shared" si="8"/>
        <v>5.0643270600684057E-4</v>
      </c>
      <c r="F89" s="5">
        <f t="shared" si="9"/>
        <v>0.50643270600684054</v>
      </c>
      <c r="G89" s="5">
        <v>0</v>
      </c>
      <c r="H89" s="5">
        <f t="shared" si="10"/>
        <v>0</v>
      </c>
      <c r="I89" s="5">
        <f t="shared" si="11"/>
        <v>0.50643270600684054</v>
      </c>
      <c r="J89" s="5"/>
      <c r="Q89" s="4"/>
    </row>
    <row r="90" spans="1:17" ht="12" x14ac:dyDescent="0.15">
      <c r="A90" s="4">
        <v>7</v>
      </c>
      <c r="B90" s="4">
        <v>52</v>
      </c>
      <c r="C90" s="4">
        <v>18051.041353948647</v>
      </c>
      <c r="D90" s="4">
        <v>0.95</v>
      </c>
      <c r="E90" s="9">
        <f t="shared" si="8"/>
        <v>7.1294722431747607E-4</v>
      </c>
      <c r="F90" s="5">
        <f t="shared" si="9"/>
        <v>0.71294722431747604</v>
      </c>
      <c r="G90" s="5">
        <v>0</v>
      </c>
      <c r="H90" s="5">
        <f t="shared" si="10"/>
        <v>0</v>
      </c>
      <c r="I90" s="5">
        <f t="shared" si="11"/>
        <v>0.71294722431747604</v>
      </c>
      <c r="J90" s="5"/>
      <c r="Q90" s="4"/>
    </row>
    <row r="91" spans="1:17" ht="12" x14ac:dyDescent="0.15">
      <c r="A91" s="4">
        <v>7</v>
      </c>
      <c r="B91" s="4">
        <v>59</v>
      </c>
      <c r="C91" s="4">
        <v>11733.426649587092</v>
      </c>
      <c r="D91" s="4">
        <v>0.95</v>
      </c>
      <c r="E91" s="9">
        <f t="shared" si="8"/>
        <v>4.6342556074893237E-4</v>
      </c>
      <c r="F91" s="5">
        <f t="shared" si="9"/>
        <v>0.46342556074893237</v>
      </c>
      <c r="G91" s="5">
        <v>0</v>
      </c>
      <c r="H91" s="5">
        <f t="shared" si="10"/>
        <v>0</v>
      </c>
      <c r="I91" s="5">
        <f t="shared" si="11"/>
        <v>0.46342556074893237</v>
      </c>
      <c r="J91" s="5"/>
      <c r="Q91" s="4"/>
    </row>
    <row r="92" spans="1:17" ht="12" x14ac:dyDescent="0.15">
      <c r="A92" s="4">
        <v>7</v>
      </c>
      <c r="B92" s="4">
        <v>65</v>
      </c>
      <c r="C92" s="4">
        <v>9264.4031938569951</v>
      </c>
      <c r="D92" s="4">
        <v>0.95</v>
      </c>
      <c r="E92" s="9">
        <f t="shared" si="8"/>
        <v>3.6590855965068524E-4</v>
      </c>
      <c r="F92" s="5">
        <f t="shared" si="9"/>
        <v>0.36590855965068525</v>
      </c>
      <c r="G92" s="5">
        <v>0</v>
      </c>
      <c r="H92" s="5">
        <f t="shared" si="10"/>
        <v>0</v>
      </c>
      <c r="I92" s="5">
        <f t="shared" si="11"/>
        <v>0.36590855965068525</v>
      </c>
      <c r="J92" s="5"/>
      <c r="Q92" s="4"/>
    </row>
    <row r="93" spans="1:17" ht="12" x14ac:dyDescent="0.15">
      <c r="A93" s="4">
        <v>7</v>
      </c>
      <c r="B93" s="4">
        <v>73</v>
      </c>
      <c r="C93" s="4">
        <v>18011.745104653106</v>
      </c>
      <c r="D93" s="4">
        <v>0.95</v>
      </c>
      <c r="E93" s="9">
        <f t="shared" si="8"/>
        <v>7.1139517248223843E-4</v>
      </c>
      <c r="F93" s="5">
        <f t="shared" si="9"/>
        <v>0.71139517248223838</v>
      </c>
      <c r="G93" s="5">
        <v>0</v>
      </c>
      <c r="H93" s="5">
        <f t="shared" si="10"/>
        <v>0</v>
      </c>
      <c r="I93" s="5">
        <f t="shared" si="11"/>
        <v>0.71139517248223838</v>
      </c>
      <c r="J93" s="5"/>
      <c r="Q93" s="4"/>
    </row>
    <row r="94" spans="1:17" ht="12" x14ac:dyDescent="0.15">
      <c r="A94" s="4">
        <v>8</v>
      </c>
      <c r="B94" s="4">
        <v>1</v>
      </c>
      <c r="C94" s="4">
        <v>8648.9074636999776</v>
      </c>
      <c r="D94" s="4">
        <v>0.95</v>
      </c>
      <c r="E94" s="9">
        <f t="shared" si="8"/>
        <v>3.4159882794101222E-4</v>
      </c>
      <c r="F94" s="5">
        <f t="shared" si="9"/>
        <v>0.34159882794101221</v>
      </c>
      <c r="G94" s="5">
        <v>0</v>
      </c>
      <c r="H94" s="5">
        <f t="shared" si="10"/>
        <v>0</v>
      </c>
      <c r="I94" s="5">
        <f t="shared" si="11"/>
        <v>0.34159882794101221</v>
      </c>
      <c r="J94" s="5"/>
      <c r="Q94" s="4"/>
    </row>
    <row r="95" spans="1:17" ht="12" x14ac:dyDescent="0.15">
      <c r="A95" s="4">
        <v>8</v>
      </c>
      <c r="B95" s="4">
        <v>3</v>
      </c>
      <c r="C95" s="4">
        <v>8562.0620627824956</v>
      </c>
      <c r="D95" s="4">
        <v>0.95</v>
      </c>
      <c r="E95" s="9">
        <f t="shared" si="8"/>
        <v>3.3816876613378501E-4</v>
      </c>
      <c r="F95" s="5">
        <f t="shared" si="9"/>
        <v>0.33816876613378499</v>
      </c>
      <c r="G95" s="5">
        <v>0</v>
      </c>
      <c r="H95" s="5">
        <f t="shared" si="10"/>
        <v>0</v>
      </c>
      <c r="I95" s="5">
        <f t="shared" si="11"/>
        <v>0.33816876613378499</v>
      </c>
      <c r="J95" s="5"/>
      <c r="Q95" s="4"/>
    </row>
    <row r="96" spans="1:17" ht="12" x14ac:dyDescent="0.15">
      <c r="A96" s="4">
        <v>8</v>
      </c>
      <c r="B96" s="4">
        <v>8</v>
      </c>
      <c r="C96" s="4">
        <v>25284.7665120702</v>
      </c>
      <c r="D96" s="4">
        <v>0.95</v>
      </c>
      <c r="E96" s="9">
        <f t="shared" si="8"/>
        <v>9.9865175359274173E-4</v>
      </c>
      <c r="F96" s="5">
        <f t="shared" si="9"/>
        <v>0.99865175359274172</v>
      </c>
      <c r="G96" s="5">
        <v>0</v>
      </c>
      <c r="H96" s="5">
        <f t="shared" si="10"/>
        <v>0</v>
      </c>
      <c r="I96" s="5">
        <f t="shared" si="11"/>
        <v>0.99865175359274172</v>
      </c>
      <c r="J96" s="5"/>
      <c r="Q96" s="4"/>
    </row>
    <row r="97" spans="1:17" ht="12" x14ac:dyDescent="0.15">
      <c r="A97" s="4">
        <v>8</v>
      </c>
      <c r="B97" s="4">
        <v>10</v>
      </c>
      <c r="C97" s="4">
        <v>5973.0490343339461</v>
      </c>
      <c r="D97" s="4">
        <v>0.95</v>
      </c>
      <c r="E97" s="9">
        <f t="shared" si="8"/>
        <v>2.3591263496878706E-4</v>
      </c>
      <c r="F97" s="5">
        <f t="shared" si="9"/>
        <v>0.23591263496878706</v>
      </c>
      <c r="G97" s="5">
        <v>0</v>
      </c>
      <c r="H97" s="5">
        <f t="shared" si="10"/>
        <v>0</v>
      </c>
      <c r="I97" s="5">
        <f t="shared" si="11"/>
        <v>0.23591263496878706</v>
      </c>
      <c r="J97" s="5"/>
      <c r="Q97" s="4"/>
    </row>
    <row r="98" spans="1:17" ht="12" x14ac:dyDescent="0.15">
      <c r="A98" s="4">
        <v>8</v>
      </c>
      <c r="B98" s="4">
        <v>17</v>
      </c>
      <c r="C98" s="4">
        <v>16881.901168716842</v>
      </c>
      <c r="D98" s="4">
        <v>0.95</v>
      </c>
      <c r="E98" s="9">
        <f t="shared" si="8"/>
        <v>6.6677065014898902E-4</v>
      </c>
      <c r="F98" s="5">
        <f t="shared" si="9"/>
        <v>0.66677065014898906</v>
      </c>
      <c r="G98" s="5">
        <v>0</v>
      </c>
      <c r="H98" s="5">
        <f t="shared" si="10"/>
        <v>0</v>
      </c>
      <c r="I98" s="5">
        <f t="shared" si="11"/>
        <v>0.66677065014898906</v>
      </c>
      <c r="J98" s="5"/>
      <c r="Q98" s="4"/>
    </row>
    <row r="99" spans="1:17" ht="12" x14ac:dyDescent="0.15">
      <c r="A99" s="4">
        <v>8</v>
      </c>
      <c r="B99" s="4">
        <v>24</v>
      </c>
      <c r="C99" s="4">
        <v>16080.760697701089</v>
      </c>
      <c r="D99" s="4">
        <v>0.95</v>
      </c>
      <c r="E99" s="9">
        <f t="shared" si="8"/>
        <v>6.3512865986713012E-4</v>
      </c>
      <c r="F99" s="5">
        <f t="shared" si="9"/>
        <v>0.63512865986713007</v>
      </c>
      <c r="G99" s="5">
        <v>0</v>
      </c>
      <c r="H99" s="5">
        <f t="shared" si="10"/>
        <v>0</v>
      </c>
      <c r="I99" s="5">
        <f t="shared" si="11"/>
        <v>0.63512865986713007</v>
      </c>
      <c r="J99" s="5"/>
      <c r="Q99" s="4"/>
    </row>
    <row r="100" spans="1:17" ht="12" x14ac:dyDescent="0.15">
      <c r="A100" s="4">
        <v>8</v>
      </c>
      <c r="B100" s="4">
        <v>30</v>
      </c>
      <c r="C100" s="4">
        <v>12797.772375422581</v>
      </c>
      <c r="D100" s="4">
        <v>0.95</v>
      </c>
      <c r="E100" s="9">
        <f t="shared" si="8"/>
        <v>5.0546315382012596E-4</v>
      </c>
      <c r="F100" s="5">
        <f t="shared" si="9"/>
        <v>0.50546315382012597</v>
      </c>
      <c r="G100" s="5">
        <v>0</v>
      </c>
      <c r="H100" s="5">
        <f t="shared" si="10"/>
        <v>0</v>
      </c>
      <c r="I100" s="5">
        <f t="shared" si="11"/>
        <v>0.50546315382012597</v>
      </c>
      <c r="J100" s="5"/>
      <c r="Q100" s="4"/>
    </row>
    <row r="101" spans="1:17" ht="12" x14ac:dyDescent="0.15">
      <c r="A101" s="4">
        <v>8</v>
      </c>
      <c r="B101" s="4">
        <v>38</v>
      </c>
      <c r="C101" s="4">
        <v>14388.254791201845</v>
      </c>
      <c r="D101" s="4">
        <v>0.95</v>
      </c>
      <c r="E101" s="9">
        <f t="shared" si="8"/>
        <v>5.6828113763730522E-4</v>
      </c>
      <c r="F101" s="5">
        <f t="shared" si="9"/>
        <v>0.56828113763730526</v>
      </c>
      <c r="G101" s="5">
        <v>0</v>
      </c>
      <c r="H101" s="5">
        <f t="shared" si="10"/>
        <v>0</v>
      </c>
      <c r="I101" s="5">
        <f t="shared" si="11"/>
        <v>0.56828113763730526</v>
      </c>
      <c r="J101" s="5"/>
      <c r="Q101" s="4"/>
    </row>
    <row r="102" spans="1:17" ht="12" x14ac:dyDescent="0.15">
      <c r="A102" s="4">
        <v>8</v>
      </c>
      <c r="B102" s="4">
        <v>45</v>
      </c>
      <c r="C102" s="4">
        <v>12854.159529015909</v>
      </c>
      <c r="D102" s="4">
        <v>0.95</v>
      </c>
      <c r="E102" s="9">
        <f t="shared" si="8"/>
        <v>5.0769023113124922E-4</v>
      </c>
      <c r="F102" s="5">
        <f t="shared" si="9"/>
        <v>0.50769023113124923</v>
      </c>
      <c r="G102" s="5">
        <v>0</v>
      </c>
      <c r="H102" s="5">
        <f t="shared" si="10"/>
        <v>0</v>
      </c>
      <c r="I102" s="5">
        <f t="shared" si="11"/>
        <v>0.50769023113124923</v>
      </c>
      <c r="J102" s="5"/>
      <c r="Q102" s="4"/>
    </row>
    <row r="103" spans="1:17" ht="12" x14ac:dyDescent="0.15">
      <c r="A103" s="4">
        <v>8</v>
      </c>
      <c r="B103" s="4">
        <v>52</v>
      </c>
      <c r="C103" s="4">
        <v>17738.921971249671</v>
      </c>
      <c r="D103" s="4">
        <v>0.95</v>
      </c>
      <c r="E103" s="9">
        <f t="shared" si="8"/>
        <v>7.0061970020473326E-4</v>
      </c>
      <c r="F103" s="5">
        <f t="shared" si="9"/>
        <v>0.7006197002047333</v>
      </c>
      <c r="G103" s="5">
        <v>0</v>
      </c>
      <c r="H103" s="5">
        <f t="shared" si="10"/>
        <v>0</v>
      </c>
      <c r="I103" s="5">
        <f t="shared" si="11"/>
        <v>0.7006197002047333</v>
      </c>
      <c r="J103" s="5"/>
      <c r="Q103" s="4"/>
    </row>
    <row r="104" spans="1:17" ht="12" x14ac:dyDescent="0.15">
      <c r="A104" s="4">
        <v>8</v>
      </c>
      <c r="B104" s="4">
        <v>59</v>
      </c>
      <c r="C104" s="4">
        <v>11502.871470486747</v>
      </c>
      <c r="D104" s="4">
        <v>0.95</v>
      </c>
      <c r="E104" s="9">
        <f t="shared" si="8"/>
        <v>4.5431951131009188E-4</v>
      </c>
      <c r="F104" s="5">
        <f t="shared" si="9"/>
        <v>0.45431951131009191</v>
      </c>
      <c r="G104" s="5">
        <v>0</v>
      </c>
      <c r="H104" s="5">
        <f t="shared" si="10"/>
        <v>0</v>
      </c>
      <c r="I104" s="5">
        <f t="shared" si="11"/>
        <v>0.45431951131009191</v>
      </c>
      <c r="J104" s="5"/>
      <c r="Q104" s="4"/>
    </row>
    <row r="105" spans="1:17" ht="12" x14ac:dyDescent="0.15">
      <c r="A105" s="4">
        <v>8</v>
      </c>
      <c r="B105" s="4">
        <v>65</v>
      </c>
      <c r="C105" s="4">
        <v>9135.7321915596367</v>
      </c>
      <c r="D105" s="4">
        <v>0.95</v>
      </c>
      <c r="E105" s="9">
        <f t="shared" si="8"/>
        <v>3.6082654625659466E-4</v>
      </c>
      <c r="F105" s="5">
        <f t="shared" si="9"/>
        <v>0.36082654625659466</v>
      </c>
      <c r="G105" s="5">
        <v>0</v>
      </c>
      <c r="H105" s="5">
        <f t="shared" si="10"/>
        <v>0</v>
      </c>
      <c r="I105" s="5">
        <f t="shared" si="11"/>
        <v>0.36082654625659466</v>
      </c>
      <c r="J105" s="5"/>
      <c r="Q105" s="4"/>
    </row>
    <row r="106" spans="1:17" ht="12" x14ac:dyDescent="0.15">
      <c r="A106" s="4">
        <v>8</v>
      </c>
      <c r="B106" s="4">
        <v>73</v>
      </c>
      <c r="C106" s="4">
        <v>18046.455970023537</v>
      </c>
      <c r="D106" s="4">
        <v>0.95</v>
      </c>
      <c r="E106" s="9">
        <f t="shared" si="8"/>
        <v>7.1276611915696271E-4</v>
      </c>
      <c r="F106" s="5">
        <f t="shared" si="9"/>
        <v>0.71276611915696275</v>
      </c>
      <c r="G106" s="5">
        <v>0</v>
      </c>
      <c r="H106" s="5">
        <f t="shared" si="10"/>
        <v>0</v>
      </c>
      <c r="I106" s="5">
        <f t="shared" si="11"/>
        <v>0.71276611915696275</v>
      </c>
      <c r="J106" s="5"/>
      <c r="Q106" s="4"/>
    </row>
    <row r="107" spans="1:17" ht="12" x14ac:dyDescent="0.15">
      <c r="A107" s="4">
        <v>9</v>
      </c>
      <c r="B107" s="4">
        <v>1</v>
      </c>
      <c r="C107" s="4">
        <v>7263.2975798222269</v>
      </c>
      <c r="D107" s="4">
        <v>0.95</v>
      </c>
      <c r="E107" s="9">
        <f t="shared" si="8"/>
        <v>2.8687252704084789E-4</v>
      </c>
      <c r="F107" s="5">
        <f t="shared" si="9"/>
        <v>0.28687252704084787</v>
      </c>
      <c r="G107" s="5">
        <v>0</v>
      </c>
      <c r="H107" s="5">
        <f t="shared" si="10"/>
        <v>0</v>
      </c>
      <c r="I107" s="5">
        <f t="shared" si="11"/>
        <v>0.28687252704084787</v>
      </c>
      <c r="J107" s="5"/>
      <c r="Q107" s="4"/>
    </row>
    <row r="108" spans="1:17" ht="12" x14ac:dyDescent="0.15">
      <c r="A108" s="4">
        <v>9</v>
      </c>
      <c r="B108" s="4">
        <v>3</v>
      </c>
      <c r="C108" s="4">
        <v>10536.734805859693</v>
      </c>
      <c r="D108" s="4">
        <v>0.95</v>
      </c>
      <c r="E108" s="9">
        <f t="shared" si="8"/>
        <v>4.1616080124727729E-4</v>
      </c>
      <c r="F108" s="5">
        <f t="shared" si="9"/>
        <v>0.41616080124727728</v>
      </c>
      <c r="G108" s="5">
        <v>0</v>
      </c>
      <c r="H108" s="5">
        <f t="shared" si="10"/>
        <v>0</v>
      </c>
      <c r="I108" s="5">
        <f t="shared" si="11"/>
        <v>0.41616080124727728</v>
      </c>
      <c r="J108" s="5"/>
      <c r="Q108" s="4"/>
    </row>
    <row r="109" spans="1:17" ht="12" x14ac:dyDescent="0.15">
      <c r="A109" s="4">
        <v>9</v>
      </c>
      <c r="B109" s="4">
        <v>8</v>
      </c>
      <c r="C109" s="4">
        <v>23157.702333459893</v>
      </c>
      <c r="D109" s="4">
        <v>0.95</v>
      </c>
      <c r="E109" s="9">
        <f t="shared" si="8"/>
        <v>9.1464083852419819E-4</v>
      </c>
      <c r="F109" s="5">
        <f t="shared" si="9"/>
        <v>0.9146408385241982</v>
      </c>
      <c r="G109" s="5">
        <v>0</v>
      </c>
      <c r="H109" s="5">
        <f t="shared" si="10"/>
        <v>0</v>
      </c>
      <c r="I109" s="5">
        <f t="shared" si="11"/>
        <v>0.9146408385241982</v>
      </c>
      <c r="J109" s="5"/>
      <c r="Q109" s="4"/>
    </row>
    <row r="110" spans="1:17" ht="12" x14ac:dyDescent="0.15">
      <c r="A110" s="4">
        <v>9</v>
      </c>
      <c r="B110" s="4">
        <v>10</v>
      </c>
      <c r="C110" s="4">
        <v>6210.3444069140614</v>
      </c>
      <c r="D110" s="4">
        <v>0.95</v>
      </c>
      <c r="E110" s="9">
        <f t="shared" si="8"/>
        <v>2.4528489631964629E-4</v>
      </c>
      <c r="F110" s="5">
        <f t="shared" si="9"/>
        <v>0.24528489631964628</v>
      </c>
      <c r="G110" s="5">
        <v>0</v>
      </c>
      <c r="H110" s="5">
        <f t="shared" si="10"/>
        <v>0</v>
      </c>
      <c r="I110" s="5">
        <f t="shared" si="11"/>
        <v>0.24528489631964628</v>
      </c>
      <c r="J110" s="5"/>
      <c r="Q110" s="4"/>
    </row>
    <row r="111" spans="1:17" ht="12" x14ac:dyDescent="0.15">
      <c r="A111" s="4">
        <v>9</v>
      </c>
      <c r="B111" s="4">
        <v>17</v>
      </c>
      <c r="C111" s="4">
        <v>15918.696457391037</v>
      </c>
      <c r="D111" s="4">
        <v>0.95</v>
      </c>
      <c r="E111" s="9">
        <f t="shared" si="8"/>
        <v>6.2872774104895369E-4</v>
      </c>
      <c r="F111" s="5">
        <f t="shared" si="9"/>
        <v>0.62872774104895368</v>
      </c>
      <c r="G111" s="5">
        <v>0</v>
      </c>
      <c r="H111" s="5">
        <f t="shared" si="10"/>
        <v>0</v>
      </c>
      <c r="I111" s="5">
        <f t="shared" si="11"/>
        <v>0.62872774104895368</v>
      </c>
      <c r="J111" s="5"/>
      <c r="Q111" s="4"/>
    </row>
    <row r="112" spans="1:17" ht="12" x14ac:dyDescent="0.15">
      <c r="A112" s="4">
        <v>9</v>
      </c>
      <c r="B112" s="4">
        <v>24</v>
      </c>
      <c r="C112" s="4">
        <v>15412.73871024955</v>
      </c>
      <c r="D112" s="4">
        <v>0.95</v>
      </c>
      <c r="E112" s="9">
        <f t="shared" si="8"/>
        <v>6.08744341511312E-4</v>
      </c>
      <c r="F112" s="5">
        <f t="shared" si="9"/>
        <v>0.60874434151131196</v>
      </c>
      <c r="G112" s="5">
        <v>0</v>
      </c>
      <c r="H112" s="5">
        <f t="shared" si="10"/>
        <v>0</v>
      </c>
      <c r="I112" s="5">
        <f t="shared" si="11"/>
        <v>0.60874434151131196</v>
      </c>
      <c r="J112" s="5"/>
      <c r="Q112" s="4"/>
    </row>
    <row r="113" spans="1:17" ht="12" x14ac:dyDescent="0.15">
      <c r="A113" s="4">
        <v>9</v>
      </c>
      <c r="B113" s="4">
        <v>30</v>
      </c>
      <c r="C113" s="4">
        <v>12757.324134896942</v>
      </c>
      <c r="D113" s="4">
        <v>0.95</v>
      </c>
      <c r="E113" s="9">
        <f t="shared" si="8"/>
        <v>5.0386560272898233E-4</v>
      </c>
      <c r="F113" s="5">
        <f t="shared" si="9"/>
        <v>0.50386560272898229</v>
      </c>
      <c r="G113" s="5">
        <v>0</v>
      </c>
      <c r="H113" s="5">
        <f t="shared" si="10"/>
        <v>0</v>
      </c>
      <c r="I113" s="5">
        <f t="shared" si="11"/>
        <v>0.50386560272898229</v>
      </c>
      <c r="J113" s="5"/>
      <c r="Q113" s="4"/>
    </row>
    <row r="114" spans="1:17" ht="12" x14ac:dyDescent="0.15">
      <c r="A114" s="4">
        <v>9</v>
      </c>
      <c r="B114" s="4">
        <v>38</v>
      </c>
      <c r="C114" s="4">
        <v>14581.286933631538</v>
      </c>
      <c r="D114" s="4">
        <v>0.95</v>
      </c>
      <c r="E114" s="9">
        <f t="shared" si="8"/>
        <v>5.7590517037041952E-4</v>
      </c>
      <c r="F114" s="5">
        <f t="shared" si="9"/>
        <v>0.57590517037041955</v>
      </c>
      <c r="G114" s="5">
        <v>0</v>
      </c>
      <c r="H114" s="5">
        <f t="shared" si="10"/>
        <v>0</v>
      </c>
      <c r="I114" s="5">
        <f t="shared" si="11"/>
        <v>0.57590517037041955</v>
      </c>
      <c r="J114" s="5"/>
      <c r="Q114" s="4"/>
    </row>
    <row r="115" spans="1:17" ht="12" x14ac:dyDescent="0.15">
      <c r="A115" s="4">
        <v>9</v>
      </c>
      <c r="B115" s="4">
        <v>45</v>
      </c>
      <c r="C115" s="4">
        <v>11527.528021446486</v>
      </c>
      <c r="D115" s="4">
        <v>0.95</v>
      </c>
      <c r="E115" s="9">
        <f t="shared" si="8"/>
        <v>4.552933509475565E-4</v>
      </c>
      <c r="F115" s="5">
        <f t="shared" si="9"/>
        <v>0.45529335094755652</v>
      </c>
      <c r="G115" s="5">
        <v>0</v>
      </c>
      <c r="H115" s="5">
        <f t="shared" si="10"/>
        <v>0</v>
      </c>
      <c r="I115" s="5">
        <f t="shared" si="11"/>
        <v>0.45529335094755652</v>
      </c>
      <c r="J115" s="5"/>
      <c r="Q115" s="4"/>
    </row>
    <row r="116" spans="1:17" ht="12" x14ac:dyDescent="0.15">
      <c r="A116" s="4">
        <v>9</v>
      </c>
      <c r="B116" s="4">
        <v>52</v>
      </c>
      <c r="C116" s="4">
        <v>16796.362775814356</v>
      </c>
      <c r="D116" s="4">
        <v>0.95</v>
      </c>
      <c r="E116" s="9">
        <f t="shared" si="8"/>
        <v>6.6339221016890079E-4</v>
      </c>
      <c r="F116" s="5">
        <f t="shared" si="9"/>
        <v>0.66339221016890082</v>
      </c>
      <c r="G116" s="5">
        <v>0</v>
      </c>
      <c r="H116" s="5">
        <f t="shared" si="10"/>
        <v>0</v>
      </c>
      <c r="I116" s="5">
        <f t="shared" si="11"/>
        <v>0.66339221016890082</v>
      </c>
      <c r="J116" s="5"/>
      <c r="Q116" s="4"/>
    </row>
    <row r="117" spans="1:17" ht="12" x14ac:dyDescent="0.15">
      <c r="A117" s="4">
        <v>9</v>
      </c>
      <c r="B117" s="4">
        <v>59</v>
      </c>
      <c r="C117" s="4">
        <v>11158.759262874291</v>
      </c>
      <c r="D117" s="4">
        <v>0.95</v>
      </c>
      <c r="E117" s="9">
        <f t="shared" si="8"/>
        <v>4.407283927446584E-4</v>
      </c>
      <c r="F117" s="5">
        <f t="shared" si="9"/>
        <v>0.44072839274465841</v>
      </c>
      <c r="G117" s="5">
        <v>0</v>
      </c>
      <c r="H117" s="5">
        <f t="shared" si="10"/>
        <v>0</v>
      </c>
      <c r="I117" s="5">
        <f t="shared" si="11"/>
        <v>0.44072839274465841</v>
      </c>
      <c r="J117" s="5"/>
      <c r="Q117" s="4"/>
    </row>
    <row r="118" spans="1:17" ht="12" x14ac:dyDescent="0.15">
      <c r="A118" s="4">
        <v>9</v>
      </c>
      <c r="B118" s="4">
        <v>65</v>
      </c>
      <c r="C118" s="4">
        <v>9052.3884741624825</v>
      </c>
      <c r="D118" s="4">
        <v>0.95</v>
      </c>
      <c r="E118" s="9">
        <f t="shared" si="8"/>
        <v>3.5753478758087683E-4</v>
      </c>
      <c r="F118" s="5">
        <f t="shared" si="9"/>
        <v>0.35753478758087681</v>
      </c>
      <c r="G118" s="5">
        <v>0</v>
      </c>
      <c r="H118" s="5">
        <f t="shared" si="10"/>
        <v>0</v>
      </c>
      <c r="I118" s="5">
        <f t="shared" si="11"/>
        <v>0.35753478758087681</v>
      </c>
      <c r="J118" s="5"/>
      <c r="Q118" s="4"/>
    </row>
    <row r="119" spans="1:17" ht="12" x14ac:dyDescent="0.15">
      <c r="A119" s="4">
        <v>9</v>
      </c>
      <c r="B119" s="4">
        <v>73</v>
      </c>
      <c r="C119" s="4">
        <v>17423.588774765205</v>
      </c>
      <c r="D119" s="4">
        <v>0.95</v>
      </c>
      <c r="E119" s="9">
        <f t="shared" si="8"/>
        <v>6.8816524271607534E-4</v>
      </c>
      <c r="F119" s="5">
        <f t="shared" si="9"/>
        <v>0.68816524271607538</v>
      </c>
      <c r="G119" s="5">
        <v>0</v>
      </c>
      <c r="H119" s="5">
        <f t="shared" si="10"/>
        <v>0</v>
      </c>
      <c r="I119" s="5">
        <f t="shared" si="11"/>
        <v>0.68816524271607538</v>
      </c>
      <c r="J119" s="5"/>
      <c r="Q119" s="4"/>
    </row>
    <row r="120" spans="1:17" ht="12" x14ac:dyDescent="0.15">
      <c r="A120" s="4">
        <v>10</v>
      </c>
      <c r="B120" s="4">
        <v>1</v>
      </c>
      <c r="C120" s="4">
        <v>8069.4448435506938</v>
      </c>
      <c r="D120" s="4">
        <v>0.95</v>
      </c>
      <c r="E120" s="9">
        <f t="shared" si="8"/>
        <v>3.1871226652161833E-4</v>
      </c>
      <c r="F120" s="5">
        <f t="shared" si="9"/>
        <v>0.31871226652161833</v>
      </c>
      <c r="G120" s="5">
        <v>0</v>
      </c>
      <c r="H120" s="5">
        <f t="shared" si="10"/>
        <v>0</v>
      </c>
      <c r="I120" s="5">
        <f t="shared" si="11"/>
        <v>0.31871226652161833</v>
      </c>
      <c r="J120" s="5"/>
      <c r="Q120" s="4"/>
    </row>
    <row r="121" spans="1:17" ht="12" x14ac:dyDescent="0.15">
      <c r="A121" s="4">
        <v>10</v>
      </c>
      <c r="B121" s="4">
        <v>3</v>
      </c>
      <c r="C121" s="4">
        <v>9245.6026276938337</v>
      </c>
      <c r="D121" s="4">
        <v>0.95</v>
      </c>
      <c r="E121" s="9">
        <f t="shared" si="8"/>
        <v>3.6516600905768623E-4</v>
      </c>
      <c r="F121" s="5">
        <f t="shared" si="9"/>
        <v>0.36516600905768626</v>
      </c>
      <c r="G121" s="5">
        <v>0</v>
      </c>
      <c r="H121" s="5">
        <f t="shared" si="10"/>
        <v>0</v>
      </c>
      <c r="I121" s="5">
        <f t="shared" si="11"/>
        <v>0.36516600905768626</v>
      </c>
      <c r="J121" s="5"/>
      <c r="Q121" s="4"/>
    </row>
    <row r="122" spans="1:17" ht="12" x14ac:dyDescent="0.15">
      <c r="A122" s="4">
        <v>10</v>
      </c>
      <c r="B122" s="4">
        <v>8</v>
      </c>
      <c r="C122" s="4">
        <v>26265.974987768052</v>
      </c>
      <c r="D122" s="4">
        <v>0.95</v>
      </c>
      <c r="E122" s="9">
        <f t="shared" si="8"/>
        <v>1.0374057426567878E-3</v>
      </c>
      <c r="F122" s="5">
        <f t="shared" si="9"/>
        <v>1.0374057426567878</v>
      </c>
      <c r="G122" s="5">
        <v>0</v>
      </c>
      <c r="H122" s="5">
        <f t="shared" si="10"/>
        <v>0</v>
      </c>
      <c r="I122" s="5">
        <f t="shared" si="11"/>
        <v>1.0374057426567878</v>
      </c>
      <c r="J122" s="5"/>
      <c r="Q122" s="4"/>
    </row>
    <row r="123" spans="1:17" ht="12" x14ac:dyDescent="0.15">
      <c r="A123" s="4">
        <v>10</v>
      </c>
      <c r="B123" s="4">
        <v>10</v>
      </c>
      <c r="C123" s="4">
        <v>6721.0944469436463</v>
      </c>
      <c r="D123" s="4">
        <v>0.95</v>
      </c>
      <c r="E123" s="9">
        <f t="shared" si="8"/>
        <v>2.6545757313197198E-4</v>
      </c>
      <c r="F123" s="5">
        <f t="shared" si="9"/>
        <v>0.26545757313197199</v>
      </c>
      <c r="G123" s="5">
        <v>0</v>
      </c>
      <c r="H123" s="5">
        <f t="shared" si="10"/>
        <v>0</v>
      </c>
      <c r="I123" s="5">
        <f t="shared" si="11"/>
        <v>0.26545757313197199</v>
      </c>
      <c r="J123" s="5"/>
      <c r="Q123" s="4"/>
    </row>
    <row r="124" spans="1:17" ht="12" x14ac:dyDescent="0.15">
      <c r="A124" s="4">
        <v>10</v>
      </c>
      <c r="B124" s="4">
        <v>17</v>
      </c>
      <c r="C124" s="4">
        <v>18583.276157323588</v>
      </c>
      <c r="D124" s="4">
        <v>0.95</v>
      </c>
      <c r="E124" s="9">
        <f t="shared" si="8"/>
        <v>7.3396846726467659E-4</v>
      </c>
      <c r="F124" s="5">
        <f t="shared" si="9"/>
        <v>0.73396846726467657</v>
      </c>
      <c r="G124" s="5">
        <v>0</v>
      </c>
      <c r="H124" s="5">
        <f t="shared" si="10"/>
        <v>0</v>
      </c>
      <c r="I124" s="5">
        <f t="shared" si="11"/>
        <v>0.73396846726467657</v>
      </c>
      <c r="J124" s="5"/>
      <c r="Q124" s="4"/>
    </row>
    <row r="125" spans="1:17" ht="12" x14ac:dyDescent="0.15">
      <c r="A125" s="4">
        <v>10</v>
      </c>
      <c r="B125" s="4">
        <v>24</v>
      </c>
      <c r="C125" s="4">
        <v>16634.800531786168</v>
      </c>
      <c r="D125" s="4">
        <v>0.95</v>
      </c>
      <c r="E125" s="9">
        <f t="shared" si="8"/>
        <v>6.570111182875063E-4</v>
      </c>
      <c r="F125" s="5">
        <f t="shared" si="9"/>
        <v>0.65701111828750625</v>
      </c>
      <c r="G125" s="5">
        <v>0</v>
      </c>
      <c r="H125" s="5">
        <f t="shared" si="10"/>
        <v>0</v>
      </c>
      <c r="I125" s="5">
        <f t="shared" si="11"/>
        <v>0.65701111828750625</v>
      </c>
      <c r="J125" s="5"/>
      <c r="Q125" s="4"/>
    </row>
    <row r="126" spans="1:17" ht="12" x14ac:dyDescent="0.15">
      <c r="A126" s="4">
        <v>10</v>
      </c>
      <c r="B126" s="4">
        <v>30</v>
      </c>
      <c r="C126" s="4">
        <v>14148.743608978926</v>
      </c>
      <c r="D126" s="4">
        <v>0.95</v>
      </c>
      <c r="E126" s="9">
        <f t="shared" si="8"/>
        <v>5.5882136026432427E-4</v>
      </c>
      <c r="F126" s="5">
        <f t="shared" si="9"/>
        <v>0.55882136026432427</v>
      </c>
      <c r="G126" s="5">
        <v>0</v>
      </c>
      <c r="H126" s="5">
        <f t="shared" si="10"/>
        <v>0</v>
      </c>
      <c r="I126" s="5">
        <f t="shared" si="11"/>
        <v>0.55882136026432427</v>
      </c>
      <c r="J126" s="5"/>
      <c r="Q126" s="4"/>
    </row>
    <row r="127" spans="1:17" ht="12" x14ac:dyDescent="0.15">
      <c r="A127" s="4">
        <v>10</v>
      </c>
      <c r="B127" s="4">
        <v>38</v>
      </c>
      <c r="C127" s="4">
        <v>15440.438190511237</v>
      </c>
      <c r="D127" s="4">
        <v>0.95</v>
      </c>
      <c r="E127" s="9">
        <f t="shared" si="8"/>
        <v>6.0983836523993674E-4</v>
      </c>
      <c r="F127" s="5">
        <f t="shared" si="9"/>
        <v>0.60983836523993673</v>
      </c>
      <c r="G127" s="5">
        <v>0</v>
      </c>
      <c r="H127" s="5">
        <f t="shared" si="10"/>
        <v>0</v>
      </c>
      <c r="I127" s="5">
        <f t="shared" si="11"/>
        <v>0.60983836523993673</v>
      </c>
      <c r="J127" s="5"/>
      <c r="Q127" s="4"/>
    </row>
    <row r="128" spans="1:17" ht="12" x14ac:dyDescent="0.15">
      <c r="A128" s="4">
        <v>10</v>
      </c>
      <c r="B128" s="4">
        <v>45</v>
      </c>
      <c r="C128" s="4">
        <v>13315.069218502886</v>
      </c>
      <c r="D128" s="4">
        <v>0.95</v>
      </c>
      <c r="E128" s="9">
        <f t="shared" si="8"/>
        <v>5.2589440436078363E-4</v>
      </c>
      <c r="F128" s="5">
        <f t="shared" si="9"/>
        <v>0.52589440436078361</v>
      </c>
      <c r="G128" s="5">
        <v>0</v>
      </c>
      <c r="H128" s="5">
        <f t="shared" si="10"/>
        <v>0</v>
      </c>
      <c r="I128" s="5">
        <f t="shared" si="11"/>
        <v>0.52589440436078361</v>
      </c>
      <c r="J128" s="5"/>
      <c r="Q128" s="4"/>
    </row>
    <row r="129" spans="1:17" ht="12" x14ac:dyDescent="0.15">
      <c r="A129" s="4">
        <v>10</v>
      </c>
      <c r="B129" s="4">
        <v>52</v>
      </c>
      <c r="C129" s="4">
        <v>18511.985872768983</v>
      </c>
      <c r="D129" s="4">
        <v>0.95</v>
      </c>
      <c r="E129" s="9">
        <f t="shared" si="8"/>
        <v>7.3115277317271844E-4</v>
      </c>
      <c r="F129" s="5">
        <f t="shared" si="9"/>
        <v>0.73115277317271843</v>
      </c>
      <c r="G129" s="5">
        <v>0</v>
      </c>
      <c r="H129" s="5">
        <f t="shared" si="10"/>
        <v>0</v>
      </c>
      <c r="I129" s="5">
        <f t="shared" si="11"/>
        <v>0.73115277317271843</v>
      </c>
      <c r="J129" s="5"/>
      <c r="Q129" s="4"/>
    </row>
    <row r="130" spans="1:17" ht="12" x14ac:dyDescent="0.15">
      <c r="A130" s="4">
        <v>10</v>
      </c>
      <c r="B130" s="4">
        <v>59</v>
      </c>
      <c r="C130" s="4">
        <v>11907.203314431381</v>
      </c>
      <c r="D130" s="4">
        <v>0.95</v>
      </c>
      <c r="E130" s="9">
        <f t="shared" si="8"/>
        <v>4.7028907562447617E-4</v>
      </c>
      <c r="F130" s="5">
        <f t="shared" si="9"/>
        <v>0.47028907562447619</v>
      </c>
      <c r="G130" s="5">
        <v>0</v>
      </c>
      <c r="H130" s="5">
        <f t="shared" si="10"/>
        <v>0</v>
      </c>
      <c r="I130" s="5">
        <f t="shared" si="11"/>
        <v>0.47028907562447619</v>
      </c>
      <c r="J130" s="5"/>
      <c r="Q130" s="4"/>
    </row>
    <row r="131" spans="1:17" ht="12" x14ac:dyDescent="0.15">
      <c r="A131" s="4">
        <v>10</v>
      </c>
      <c r="B131" s="4">
        <v>65</v>
      </c>
      <c r="C131" s="4">
        <v>9379.9146618284904</v>
      </c>
      <c r="D131" s="4">
        <v>0.95</v>
      </c>
      <c r="E131" s="9">
        <f t="shared" ref="E131:E194" si="12">((C131/1000000)*D131)/(293.15*0.08205)</f>
        <v>3.7047082167492571E-4</v>
      </c>
      <c r="F131" s="5">
        <f t="shared" ref="F131:F194" si="13">E131*1000</f>
        <v>0.37047082167492573</v>
      </c>
      <c r="G131" s="5">
        <v>0</v>
      </c>
      <c r="H131" s="5">
        <f t="shared" si="10"/>
        <v>0</v>
      </c>
      <c r="I131" s="5">
        <f t="shared" si="11"/>
        <v>0.37047082167492573</v>
      </c>
      <c r="J131" s="5"/>
      <c r="Q131" s="4"/>
    </row>
    <row r="132" spans="1:17" ht="12" x14ac:dyDescent="0.15">
      <c r="A132" s="4">
        <v>10</v>
      </c>
      <c r="B132" s="4">
        <v>73</v>
      </c>
      <c r="C132" s="4">
        <v>18688.606979376553</v>
      </c>
      <c r="D132" s="4">
        <v>0.95</v>
      </c>
      <c r="E132" s="9">
        <f t="shared" si="12"/>
        <v>7.3812863263936354E-4</v>
      </c>
      <c r="F132" s="5">
        <f t="shared" si="13"/>
        <v>0.73812863263936357</v>
      </c>
      <c r="G132" s="5">
        <v>0</v>
      </c>
      <c r="H132" s="5">
        <f t="shared" ref="H132:H195" si="14">F132*G132</f>
        <v>0</v>
      </c>
      <c r="I132" s="5">
        <f t="shared" ref="I132:I195" si="15">F132-H132</f>
        <v>0.73812863263936357</v>
      </c>
      <c r="J132" s="5"/>
      <c r="Q132" s="4"/>
    </row>
    <row r="133" spans="1:17" ht="12" x14ac:dyDescent="0.15">
      <c r="A133" s="4">
        <v>11</v>
      </c>
      <c r="B133" s="4">
        <v>1</v>
      </c>
      <c r="C133" s="4">
        <v>46175.133429211215</v>
      </c>
      <c r="D133" s="4">
        <v>0.95</v>
      </c>
      <c r="E133" s="9">
        <f t="shared" si="12"/>
        <v>1.8237414986390201E-3</v>
      </c>
      <c r="F133" s="5">
        <f t="shared" si="13"/>
        <v>1.8237414986390201</v>
      </c>
      <c r="G133" s="5">
        <v>0.64198328442301333</v>
      </c>
      <c r="H133" s="5">
        <f t="shared" si="14"/>
        <v>1.1708115572348265</v>
      </c>
      <c r="I133" s="5">
        <f t="shared" si="15"/>
        <v>0.65292994140419358</v>
      </c>
      <c r="J133" s="5"/>
      <c r="Q133" s="4"/>
    </row>
    <row r="134" spans="1:17" ht="12" x14ac:dyDescent="0.15">
      <c r="A134" s="4">
        <v>11</v>
      </c>
      <c r="B134" s="4">
        <v>3</v>
      </c>
      <c r="C134" s="4">
        <v>35230.270621212236</v>
      </c>
      <c r="D134" s="4">
        <v>0.95</v>
      </c>
      <c r="E134" s="9">
        <f t="shared" si="12"/>
        <v>1.3914611993203591E-3</v>
      </c>
      <c r="F134" s="5">
        <f t="shared" si="13"/>
        <v>1.3914611993203592</v>
      </c>
      <c r="G134" s="5">
        <v>0.53372526972585688</v>
      </c>
      <c r="H134" s="5">
        <f t="shared" si="14"/>
        <v>0.742658003920323</v>
      </c>
      <c r="I134" s="5">
        <f t="shared" si="15"/>
        <v>0.64880319540003617</v>
      </c>
      <c r="J134" s="5"/>
      <c r="Q134" s="4"/>
    </row>
    <row r="135" spans="1:17" ht="12" x14ac:dyDescent="0.15">
      <c r="A135" s="4">
        <v>11</v>
      </c>
      <c r="B135" s="4">
        <v>8</v>
      </c>
      <c r="C135" s="4">
        <v>59996.406941462883</v>
      </c>
      <c r="D135" s="4">
        <v>0.95</v>
      </c>
      <c r="E135" s="9">
        <f t="shared" si="12"/>
        <v>2.3696290401872509E-3</v>
      </c>
      <c r="F135" s="5">
        <f t="shared" si="13"/>
        <v>2.3696290401872511</v>
      </c>
      <c r="G135" s="5">
        <v>0.42166090452577548</v>
      </c>
      <c r="H135" s="5">
        <f t="shared" si="14"/>
        <v>0.99917992447590143</v>
      </c>
      <c r="I135" s="5">
        <f t="shared" si="15"/>
        <v>1.3704491157113496</v>
      </c>
      <c r="J135" s="5"/>
      <c r="Q135" s="4"/>
    </row>
    <row r="136" spans="1:17" ht="12" x14ac:dyDescent="0.15">
      <c r="A136" s="4">
        <v>11</v>
      </c>
      <c r="B136" s="4">
        <v>10</v>
      </c>
      <c r="C136" s="4">
        <v>14034.3118342699</v>
      </c>
      <c r="D136" s="4">
        <v>0.95</v>
      </c>
      <c r="E136" s="9">
        <f t="shared" si="12"/>
        <v>5.5430174200226333E-4</v>
      </c>
      <c r="F136" s="5">
        <f t="shared" si="13"/>
        <v>0.55430174200226334</v>
      </c>
      <c r="G136" s="5">
        <v>0.31334351828322032</v>
      </c>
      <c r="H136" s="5">
        <f t="shared" si="14"/>
        <v>0.17368685802950709</v>
      </c>
      <c r="I136" s="5">
        <f t="shared" si="15"/>
        <v>0.38061488397275622</v>
      </c>
      <c r="J136" s="5"/>
      <c r="Q136" s="4"/>
    </row>
    <row r="137" spans="1:17" ht="12" x14ac:dyDescent="0.15">
      <c r="A137" s="4">
        <v>11</v>
      </c>
      <c r="B137" s="4">
        <v>17</v>
      </c>
      <c r="C137" s="4">
        <v>31446.072406486939</v>
      </c>
      <c r="D137" s="4">
        <v>0.95</v>
      </c>
      <c r="E137" s="9">
        <f t="shared" si="12"/>
        <v>1.2419998158713994E-3</v>
      </c>
      <c r="F137" s="5">
        <f t="shared" si="13"/>
        <v>1.2419998158713994</v>
      </c>
      <c r="G137" s="5">
        <v>0.28531973792348053</v>
      </c>
      <c r="H137" s="5">
        <f t="shared" si="14"/>
        <v>0.35436706196543877</v>
      </c>
      <c r="I137" s="5">
        <f t="shared" si="15"/>
        <v>0.88763275390596064</v>
      </c>
      <c r="J137" s="5"/>
      <c r="Q137" s="4"/>
    </row>
    <row r="138" spans="1:17" ht="12" x14ac:dyDescent="0.15">
      <c r="A138" s="4">
        <v>11</v>
      </c>
      <c r="B138" s="4">
        <v>24</v>
      </c>
      <c r="C138" s="4">
        <v>27672.312851449831</v>
      </c>
      <c r="D138" s="4">
        <v>0.95</v>
      </c>
      <c r="E138" s="9">
        <f t="shared" si="12"/>
        <v>1.092950719630937E-3</v>
      </c>
      <c r="F138" s="5">
        <f t="shared" si="13"/>
        <v>1.0929507196309369</v>
      </c>
      <c r="G138" s="5">
        <v>0.3318491612105976</v>
      </c>
      <c r="H138" s="5">
        <f t="shared" si="14"/>
        <v>0.36269477955404544</v>
      </c>
      <c r="I138" s="5">
        <f t="shared" si="15"/>
        <v>0.73025594007689154</v>
      </c>
      <c r="J138" s="5"/>
      <c r="Q138" s="4"/>
    </row>
    <row r="139" spans="1:17" ht="12" x14ac:dyDescent="0.15">
      <c r="A139" s="4">
        <v>11</v>
      </c>
      <c r="B139" s="4">
        <v>30</v>
      </c>
      <c r="C139" s="4">
        <v>23662.169780609245</v>
      </c>
      <c r="D139" s="4">
        <v>0.95</v>
      </c>
      <c r="E139" s="9">
        <f t="shared" si="12"/>
        <v>9.3456537690131381E-4</v>
      </c>
      <c r="F139" s="5">
        <f t="shared" si="13"/>
        <v>0.9345653769013138</v>
      </c>
      <c r="G139" s="5">
        <v>0.29115950944088714</v>
      </c>
      <c r="H139" s="5">
        <f t="shared" si="14"/>
        <v>0.27210759667902434</v>
      </c>
      <c r="I139" s="5">
        <f t="shared" si="15"/>
        <v>0.66245778022228952</v>
      </c>
      <c r="J139" s="5"/>
      <c r="Q139" s="4"/>
    </row>
    <row r="140" spans="1:17" ht="12" x14ac:dyDescent="0.15">
      <c r="A140" s="4">
        <v>11</v>
      </c>
      <c r="B140" s="4">
        <v>38</v>
      </c>
      <c r="C140" s="4">
        <v>27163.185266425935</v>
      </c>
      <c r="D140" s="4">
        <v>0.95</v>
      </c>
      <c r="E140" s="9">
        <f t="shared" si="12"/>
        <v>1.0728421235976758E-3</v>
      </c>
      <c r="F140" s="5">
        <f t="shared" si="13"/>
        <v>1.0728421235976757</v>
      </c>
      <c r="G140" s="5">
        <v>0.33430678745796416</v>
      </c>
      <c r="H140" s="5">
        <f t="shared" si="14"/>
        <v>0.35865840378951908</v>
      </c>
      <c r="I140" s="5">
        <f t="shared" si="15"/>
        <v>0.71418371980815665</v>
      </c>
      <c r="J140" s="5"/>
      <c r="Q140" s="4"/>
    </row>
    <row r="141" spans="1:17" ht="12" x14ac:dyDescent="0.15">
      <c r="A141" s="4">
        <v>11</v>
      </c>
      <c r="B141" s="4">
        <v>45</v>
      </c>
      <c r="C141" s="4">
        <v>25882.439008494832</v>
      </c>
      <c r="D141" s="4">
        <v>0.95</v>
      </c>
      <c r="E141" s="9">
        <f t="shared" si="12"/>
        <v>1.0222575356095022E-3</v>
      </c>
      <c r="F141" s="5">
        <f t="shared" si="13"/>
        <v>1.0222575356095023</v>
      </c>
      <c r="G141" s="5">
        <v>0.32603892210938679</v>
      </c>
      <c r="H141" s="5">
        <f t="shared" si="14"/>
        <v>0.33329574502832021</v>
      </c>
      <c r="I141" s="5">
        <f t="shared" si="15"/>
        <v>0.68896179058118201</v>
      </c>
      <c r="J141" s="5"/>
      <c r="Q141" s="4"/>
    </row>
    <row r="142" spans="1:17" ht="12" x14ac:dyDescent="0.15">
      <c r="A142" s="4">
        <v>11</v>
      </c>
      <c r="B142" s="4">
        <v>52</v>
      </c>
      <c r="C142" s="4">
        <v>37518.195964935032</v>
      </c>
      <c r="D142" s="4">
        <v>0.95</v>
      </c>
      <c r="E142" s="9">
        <f t="shared" si="12"/>
        <v>1.4818255163294692E-3</v>
      </c>
      <c r="F142" s="5">
        <f t="shared" si="13"/>
        <v>1.4818255163294691</v>
      </c>
      <c r="G142" s="5">
        <v>0.36686204932466182</v>
      </c>
      <c r="H142" s="5">
        <f t="shared" si="14"/>
        <v>0.54362554566220422</v>
      </c>
      <c r="I142" s="5">
        <f t="shared" si="15"/>
        <v>0.9381999706672649</v>
      </c>
      <c r="J142" s="5"/>
      <c r="Q142" s="4"/>
    </row>
    <row r="143" spans="1:17" ht="12" x14ac:dyDescent="0.15">
      <c r="A143" s="4">
        <v>11</v>
      </c>
      <c r="B143" s="4">
        <v>59</v>
      </c>
      <c r="C143" s="4">
        <v>22201.320005157995</v>
      </c>
      <c r="D143" s="4">
        <v>0.95</v>
      </c>
      <c r="E143" s="9">
        <f t="shared" si="12"/>
        <v>8.7686738750941944E-4</v>
      </c>
      <c r="F143" s="5">
        <f t="shared" si="13"/>
        <v>0.87686738750941939</v>
      </c>
      <c r="G143" s="5">
        <v>0.37585285784048345</v>
      </c>
      <c r="H143" s="5">
        <f t="shared" si="14"/>
        <v>0.32957311354253394</v>
      </c>
      <c r="I143" s="5">
        <f t="shared" si="15"/>
        <v>0.54729427396688546</v>
      </c>
      <c r="J143" s="5"/>
      <c r="Q143" s="4"/>
    </row>
    <row r="144" spans="1:17" ht="12" x14ac:dyDescent="0.15">
      <c r="A144" s="4">
        <v>11</v>
      </c>
      <c r="B144" s="4">
        <v>65</v>
      </c>
      <c r="C144" s="4">
        <v>18239.205604097846</v>
      </c>
      <c r="D144" s="4">
        <v>0.95</v>
      </c>
      <c r="E144" s="9">
        <f t="shared" si="12"/>
        <v>7.203789938885043E-4</v>
      </c>
      <c r="F144" s="5">
        <f t="shared" si="13"/>
        <v>0.72037899388850435</v>
      </c>
      <c r="G144" s="5">
        <v>0.38018220404871789</v>
      </c>
      <c r="H144" s="5">
        <f t="shared" si="14"/>
        <v>0.27387527364692943</v>
      </c>
      <c r="I144" s="5">
        <f t="shared" si="15"/>
        <v>0.44650372024157492</v>
      </c>
      <c r="J144" s="5"/>
      <c r="Q144" s="4"/>
    </row>
    <row r="145" spans="1:17" ht="12" x14ac:dyDescent="0.15">
      <c r="A145" s="4">
        <v>11</v>
      </c>
      <c r="B145" s="4">
        <v>73</v>
      </c>
      <c r="C145" s="4">
        <v>35671.862052565819</v>
      </c>
      <c r="D145" s="4">
        <v>0.95</v>
      </c>
      <c r="E145" s="9">
        <f t="shared" si="12"/>
        <v>1.4089023751003395E-3</v>
      </c>
      <c r="F145" s="5">
        <f t="shared" si="13"/>
        <v>1.4089023751003396</v>
      </c>
      <c r="G145" s="5">
        <v>0.38524842595747505</v>
      </c>
      <c r="H145" s="5">
        <f t="shared" si="14"/>
        <v>0.54277742233515391</v>
      </c>
      <c r="I145" s="5">
        <f t="shared" si="15"/>
        <v>0.86612495276518564</v>
      </c>
      <c r="J145" s="5"/>
      <c r="Q145" s="4"/>
    </row>
    <row r="146" spans="1:17" ht="12" x14ac:dyDescent="0.15">
      <c r="A146" s="4">
        <v>12</v>
      </c>
      <c r="B146" s="4">
        <v>1</v>
      </c>
      <c r="C146" s="4">
        <v>52758.905546164089</v>
      </c>
      <c r="D146" s="4">
        <v>0.95</v>
      </c>
      <c r="E146" s="9">
        <f t="shared" si="12"/>
        <v>2.0837753639591258E-3</v>
      </c>
      <c r="F146" s="5">
        <f t="shared" si="13"/>
        <v>2.0837753639591257</v>
      </c>
      <c r="G146" s="5">
        <v>0.62874654270842212</v>
      </c>
      <c r="H146" s="5">
        <f t="shared" si="14"/>
        <v>1.3101665558702842</v>
      </c>
      <c r="I146" s="5">
        <f t="shared" si="15"/>
        <v>0.77360880808884147</v>
      </c>
      <c r="J146" s="5"/>
      <c r="Q146" s="4"/>
    </row>
    <row r="147" spans="1:17" ht="12" x14ac:dyDescent="0.15">
      <c r="A147" s="4">
        <v>12</v>
      </c>
      <c r="B147" s="4">
        <v>3</v>
      </c>
      <c r="C147" s="4">
        <v>38685.947921597326</v>
      </c>
      <c r="D147" s="4">
        <v>0.95</v>
      </c>
      <c r="E147" s="9">
        <f t="shared" si="12"/>
        <v>1.5279472607689704E-3</v>
      </c>
      <c r="F147" s="5">
        <f t="shared" si="13"/>
        <v>1.5279472607689704</v>
      </c>
      <c r="G147" s="5">
        <v>0.5174390289169728</v>
      </c>
      <c r="H147" s="5">
        <f t="shared" si="14"/>
        <v>0.79061954684864466</v>
      </c>
      <c r="I147" s="5">
        <f t="shared" si="15"/>
        <v>0.7373277139203257</v>
      </c>
      <c r="J147" s="5"/>
      <c r="Q147" s="4"/>
    </row>
    <row r="148" spans="1:17" ht="12" x14ac:dyDescent="0.15">
      <c r="A148" s="4">
        <v>12</v>
      </c>
      <c r="B148" s="4">
        <v>8</v>
      </c>
      <c r="C148" s="4">
        <v>63542.99721416668</v>
      </c>
      <c r="D148" s="4">
        <v>0.95</v>
      </c>
      <c r="E148" s="9">
        <f t="shared" si="12"/>
        <v>2.5097058169856385E-3</v>
      </c>
      <c r="F148" s="5">
        <f t="shared" si="13"/>
        <v>2.5097058169856385</v>
      </c>
      <c r="G148" s="5">
        <v>0.4385245176076572</v>
      </c>
      <c r="H148" s="5">
        <f t="shared" si="14"/>
        <v>1.1005675327307585</v>
      </c>
      <c r="I148" s="5">
        <f t="shared" si="15"/>
        <v>1.4091382842548801</v>
      </c>
      <c r="J148" s="5"/>
      <c r="Q148" s="4"/>
    </row>
    <row r="149" spans="1:17" ht="12" x14ac:dyDescent="0.15">
      <c r="A149" s="4">
        <v>12</v>
      </c>
      <c r="B149" s="4">
        <v>10</v>
      </c>
      <c r="C149" s="4">
        <v>14610.600596250182</v>
      </c>
      <c r="D149" s="4">
        <v>0.95</v>
      </c>
      <c r="E149" s="9">
        <f t="shared" si="12"/>
        <v>5.7706294814006444E-4</v>
      </c>
      <c r="F149" s="5">
        <f t="shared" si="13"/>
        <v>0.57706294814006442</v>
      </c>
      <c r="G149" s="5">
        <v>0.36372172717366924</v>
      </c>
      <c r="H149" s="5">
        <f t="shared" si="14"/>
        <v>0.20989033218543376</v>
      </c>
      <c r="I149" s="5">
        <f t="shared" si="15"/>
        <v>0.36717261595463069</v>
      </c>
      <c r="J149" s="5"/>
      <c r="Q149" s="4"/>
    </row>
    <row r="150" spans="1:17" ht="12" x14ac:dyDescent="0.15">
      <c r="A150" s="4">
        <v>12</v>
      </c>
      <c r="B150" s="4">
        <v>17</v>
      </c>
      <c r="C150" s="4">
        <v>33325.181597778792</v>
      </c>
      <c r="D150" s="4">
        <v>0.95</v>
      </c>
      <c r="E150" s="9">
        <f t="shared" si="12"/>
        <v>1.3162174554995933E-3</v>
      </c>
      <c r="F150" s="5">
        <f t="shared" si="13"/>
        <v>1.3162174554995933</v>
      </c>
      <c r="G150" s="5">
        <v>0.34781409894849169</v>
      </c>
      <c r="H150" s="5">
        <f t="shared" si="14"/>
        <v>0.45779898830486754</v>
      </c>
      <c r="I150" s="5">
        <f t="shared" si="15"/>
        <v>0.85841846719472581</v>
      </c>
      <c r="J150" s="5"/>
      <c r="Q150" s="4"/>
    </row>
    <row r="151" spans="1:17" ht="12" x14ac:dyDescent="0.15">
      <c r="A151" s="4">
        <v>12</v>
      </c>
      <c r="B151" s="4">
        <v>24</v>
      </c>
      <c r="C151" s="4">
        <v>32108.959960334247</v>
      </c>
      <c r="D151" s="4">
        <v>0.95</v>
      </c>
      <c r="E151" s="9">
        <f t="shared" si="12"/>
        <v>1.2681813437003552E-3</v>
      </c>
      <c r="F151" s="5">
        <f t="shared" si="13"/>
        <v>1.2681813437003553</v>
      </c>
      <c r="G151" s="5">
        <v>0.34353074121768712</v>
      </c>
      <c r="H151" s="5">
        <f t="shared" si="14"/>
        <v>0.43565927699982548</v>
      </c>
      <c r="I151" s="5">
        <f t="shared" si="15"/>
        <v>0.83252206670052975</v>
      </c>
      <c r="J151" s="5"/>
      <c r="Q151" s="4"/>
    </row>
    <row r="152" spans="1:17" ht="12" x14ac:dyDescent="0.15">
      <c r="A152" s="4">
        <v>12</v>
      </c>
      <c r="B152" s="4">
        <v>30</v>
      </c>
      <c r="C152" s="4">
        <v>26014.639449580412</v>
      </c>
      <c r="D152" s="4">
        <v>0.95</v>
      </c>
      <c r="E152" s="9">
        <f t="shared" si="12"/>
        <v>1.0274789483622293E-3</v>
      </c>
      <c r="F152" s="5">
        <f t="shared" si="13"/>
        <v>1.0274789483622293</v>
      </c>
      <c r="G152" s="5">
        <v>0.31921350338904425</v>
      </c>
      <c r="H152" s="5">
        <f t="shared" si="14"/>
        <v>0.32798515476519813</v>
      </c>
      <c r="I152" s="5">
        <f t="shared" si="15"/>
        <v>0.69949379359703112</v>
      </c>
      <c r="J152" s="5"/>
      <c r="Q152" s="4"/>
    </row>
    <row r="153" spans="1:17" ht="12" x14ac:dyDescent="0.15">
      <c r="A153" s="4">
        <v>12</v>
      </c>
      <c r="B153" s="4">
        <v>38</v>
      </c>
      <c r="C153" s="4">
        <v>30609.283677998646</v>
      </c>
      <c r="D153" s="4">
        <v>0.95</v>
      </c>
      <c r="E153" s="9">
        <f t="shared" si="12"/>
        <v>1.2089498555052417E-3</v>
      </c>
      <c r="F153" s="5">
        <f t="shared" si="13"/>
        <v>1.2089498555052416</v>
      </c>
      <c r="G153" s="5">
        <v>0.36926070307078557</v>
      </c>
      <c r="H153" s="5">
        <f t="shared" si="14"/>
        <v>0.44641767362119011</v>
      </c>
      <c r="I153" s="5">
        <f t="shared" si="15"/>
        <v>0.76253218188405147</v>
      </c>
      <c r="J153" s="5"/>
      <c r="Q153" s="4"/>
    </row>
    <row r="154" spans="1:17" ht="12" x14ac:dyDescent="0.15">
      <c r="A154" s="4">
        <v>12</v>
      </c>
      <c r="B154" s="4">
        <v>45</v>
      </c>
      <c r="C154" s="4">
        <v>29048.160823129074</v>
      </c>
      <c r="D154" s="4">
        <v>0.95</v>
      </c>
      <c r="E154" s="9">
        <f t="shared" si="12"/>
        <v>1.1472914622649886E-3</v>
      </c>
      <c r="F154" s="5">
        <f t="shared" si="13"/>
        <v>1.1472914622649886</v>
      </c>
      <c r="G154" s="5">
        <v>0.3865308756989147</v>
      </c>
      <c r="H154" s="5">
        <f t="shared" si="14"/>
        <v>0.44346357359117439</v>
      </c>
      <c r="I154" s="5">
        <f t="shared" si="15"/>
        <v>0.70382788867381418</v>
      </c>
      <c r="J154" s="5"/>
      <c r="Q154" s="4"/>
    </row>
    <row r="155" spans="1:17" ht="12" x14ac:dyDescent="0.15">
      <c r="A155" s="4">
        <v>12</v>
      </c>
      <c r="B155" s="4">
        <v>52</v>
      </c>
      <c r="C155" s="4">
        <v>41036.256821581752</v>
      </c>
      <c r="D155" s="4">
        <v>0.95</v>
      </c>
      <c r="E155" s="9">
        <f t="shared" si="12"/>
        <v>1.6207754901035628E-3</v>
      </c>
      <c r="F155" s="5">
        <f t="shared" si="13"/>
        <v>1.6207754901035629</v>
      </c>
      <c r="G155" s="5">
        <v>0.3887618645885394</v>
      </c>
      <c r="H155" s="5">
        <f t="shared" si="14"/>
        <v>0.63009570161206485</v>
      </c>
      <c r="I155" s="5">
        <f t="shared" si="15"/>
        <v>0.99067978849149807</v>
      </c>
      <c r="J155" s="5"/>
      <c r="Q155" s="4"/>
    </row>
    <row r="156" spans="1:17" ht="12" x14ac:dyDescent="0.15">
      <c r="A156" s="4">
        <v>12</v>
      </c>
      <c r="B156" s="4">
        <v>59</v>
      </c>
      <c r="C156" s="4">
        <v>28133.814464396735</v>
      </c>
      <c r="D156" s="4">
        <v>0.95</v>
      </c>
      <c r="E156" s="9">
        <f t="shared" si="12"/>
        <v>1.1111782715774931E-3</v>
      </c>
      <c r="F156" s="5">
        <f t="shared" si="13"/>
        <v>1.1111782715774932</v>
      </c>
      <c r="G156" s="5">
        <v>0.41481058178333363</v>
      </c>
      <c r="H156" s="5">
        <f t="shared" si="14"/>
        <v>0.46092850529805901</v>
      </c>
      <c r="I156" s="5">
        <f t="shared" si="15"/>
        <v>0.6502497662794342</v>
      </c>
      <c r="J156" s="5"/>
      <c r="Q156" s="4"/>
    </row>
    <row r="157" spans="1:17" ht="12" x14ac:dyDescent="0.15">
      <c r="A157" s="4">
        <v>12</v>
      </c>
      <c r="B157" s="4">
        <v>65</v>
      </c>
      <c r="C157" s="4">
        <v>21403.342524228374</v>
      </c>
      <c r="D157" s="4">
        <v>0.95</v>
      </c>
      <c r="E157" s="9">
        <f t="shared" si="12"/>
        <v>8.4535032326136844E-4</v>
      </c>
      <c r="F157" s="5">
        <f t="shared" si="13"/>
        <v>0.84535032326136839</v>
      </c>
      <c r="G157" s="5">
        <v>0.41432982542717917</v>
      </c>
      <c r="H157" s="5">
        <f t="shared" si="14"/>
        <v>0.35025385186169222</v>
      </c>
      <c r="I157" s="5">
        <f t="shared" si="15"/>
        <v>0.49509647139967616</v>
      </c>
      <c r="J157" s="5"/>
      <c r="Q157" s="4"/>
    </row>
    <row r="158" spans="1:17" ht="12" x14ac:dyDescent="0.15">
      <c r="A158" s="4">
        <v>12</v>
      </c>
      <c r="B158" s="4">
        <v>73</v>
      </c>
      <c r="C158" s="4">
        <v>40674.083428727165</v>
      </c>
      <c r="D158" s="4">
        <v>0.95</v>
      </c>
      <c r="E158" s="9">
        <f t="shared" si="12"/>
        <v>1.6064710236689524E-3</v>
      </c>
      <c r="F158" s="5">
        <f t="shared" si="13"/>
        <v>1.6064710236689523</v>
      </c>
      <c r="G158" s="5">
        <v>0.41525586080278221</v>
      </c>
      <c r="H158" s="5">
        <f t="shared" si="14"/>
        <v>0.66709650778837748</v>
      </c>
      <c r="I158" s="5">
        <f t="shared" si="15"/>
        <v>0.93937451588057486</v>
      </c>
      <c r="J158" s="5"/>
      <c r="Q158" s="4"/>
    </row>
    <row r="159" spans="1:17" ht="12" x14ac:dyDescent="0.15">
      <c r="A159" s="4">
        <v>13</v>
      </c>
      <c r="B159" s="4">
        <v>1</v>
      </c>
      <c r="C159" s="4">
        <v>50803.750495293636</v>
      </c>
      <c r="D159" s="4">
        <v>0.95</v>
      </c>
      <c r="E159" s="9">
        <f t="shared" si="12"/>
        <v>2.0065542031797528E-3</v>
      </c>
      <c r="F159" s="5">
        <f t="shared" si="13"/>
        <v>2.006554203179753</v>
      </c>
      <c r="G159" s="5">
        <v>0.62900246124164672</v>
      </c>
      <c r="H159" s="5">
        <f t="shared" si="14"/>
        <v>1.2621275324148358</v>
      </c>
      <c r="I159" s="5">
        <f t="shared" si="15"/>
        <v>0.7444266707649172</v>
      </c>
      <c r="J159" s="5"/>
      <c r="Q159" s="4"/>
    </row>
    <row r="160" spans="1:17" ht="12" x14ac:dyDescent="0.15">
      <c r="A160" s="4">
        <v>13</v>
      </c>
      <c r="B160" s="4">
        <v>3</v>
      </c>
      <c r="C160" s="4">
        <v>31440.417933537152</v>
      </c>
      <c r="D160" s="4">
        <v>0.95</v>
      </c>
      <c r="E160" s="9">
        <f t="shared" si="12"/>
        <v>1.2417764857756179E-3</v>
      </c>
      <c r="F160" s="5">
        <f t="shared" si="13"/>
        <v>1.2417764857756179</v>
      </c>
      <c r="G160" s="5">
        <v>0.52661016406216654</v>
      </c>
      <c r="H160" s="5">
        <f t="shared" si="14"/>
        <v>0.65393211890283875</v>
      </c>
      <c r="I160" s="5">
        <f t="shared" si="15"/>
        <v>0.58784436687277919</v>
      </c>
      <c r="J160" s="5"/>
      <c r="Q160" s="4"/>
    </row>
    <row r="161" spans="1:17" ht="12" x14ac:dyDescent="0.15">
      <c r="A161" s="4">
        <v>13</v>
      </c>
      <c r="B161" s="4">
        <v>8</v>
      </c>
      <c r="C161" s="4">
        <v>48778.145865570455</v>
      </c>
      <c r="D161" s="4">
        <v>0.95</v>
      </c>
      <c r="E161" s="9">
        <f t="shared" si="12"/>
        <v>1.9265505529742835E-3</v>
      </c>
      <c r="F161" s="5">
        <f t="shared" si="13"/>
        <v>1.9265505529742835</v>
      </c>
      <c r="G161" s="5">
        <v>0.43038086848595747</v>
      </c>
      <c r="H161" s="5">
        <f t="shared" si="14"/>
        <v>0.82915050017117375</v>
      </c>
      <c r="I161" s="5">
        <f t="shared" si="15"/>
        <v>1.0974000528031098</v>
      </c>
      <c r="J161" s="5"/>
      <c r="Q161" s="4"/>
    </row>
    <row r="162" spans="1:17" ht="12" x14ac:dyDescent="0.15">
      <c r="A162" s="4">
        <v>13</v>
      </c>
      <c r="B162" s="4">
        <v>10</v>
      </c>
      <c r="C162" s="4">
        <v>13971.033068248535</v>
      </c>
      <c r="D162" s="4">
        <v>0.95</v>
      </c>
      <c r="E162" s="9">
        <f t="shared" si="12"/>
        <v>5.5180247230870083E-4</v>
      </c>
      <c r="F162" s="5">
        <f t="shared" si="13"/>
        <v>0.55180247230870083</v>
      </c>
      <c r="G162" s="5">
        <v>0.36666110167249572</v>
      </c>
      <c r="H162" s="5">
        <f t="shared" si="14"/>
        <v>0.20232450240231506</v>
      </c>
      <c r="I162" s="5">
        <f t="shared" si="15"/>
        <v>0.3494779699063858</v>
      </c>
      <c r="J162" s="5"/>
      <c r="Q162" s="4"/>
    </row>
    <row r="163" spans="1:17" ht="12" x14ac:dyDescent="0.15">
      <c r="A163" s="4">
        <v>13</v>
      </c>
      <c r="B163" s="4">
        <v>17</v>
      </c>
      <c r="C163" s="4">
        <v>30606.13496476533</v>
      </c>
      <c r="D163" s="4">
        <v>0.95</v>
      </c>
      <c r="E163" s="9">
        <f t="shared" si="12"/>
        <v>1.2088254933526185E-3</v>
      </c>
      <c r="F163" s="5">
        <f t="shared" si="13"/>
        <v>1.2088254933526186</v>
      </c>
      <c r="G163" s="5">
        <v>0.3413873597672813</v>
      </c>
      <c r="H163" s="5">
        <f t="shared" si="14"/>
        <v>0.41267774359503168</v>
      </c>
      <c r="I163" s="5">
        <f t="shared" si="15"/>
        <v>0.79614774975758684</v>
      </c>
      <c r="J163" s="5"/>
      <c r="Q163" s="4"/>
    </row>
    <row r="164" spans="1:17" ht="12" x14ac:dyDescent="0.15">
      <c r="A164" s="4">
        <v>13</v>
      </c>
      <c r="B164" s="4">
        <v>24</v>
      </c>
      <c r="C164" s="4">
        <v>28367.748268192037</v>
      </c>
      <c r="D164" s="4">
        <v>0.95</v>
      </c>
      <c r="E164" s="9">
        <f t="shared" si="12"/>
        <v>1.1204177637940131E-3</v>
      </c>
      <c r="F164" s="5">
        <f t="shared" si="13"/>
        <v>1.1204177637940131</v>
      </c>
      <c r="G164" s="5">
        <v>0.33576785432845452</v>
      </c>
      <c r="H164" s="5">
        <f t="shared" si="14"/>
        <v>0.37620026850060095</v>
      </c>
      <c r="I164" s="5">
        <f t="shared" si="15"/>
        <v>0.74421749529341219</v>
      </c>
      <c r="J164" s="5"/>
      <c r="Q164" s="4"/>
    </row>
    <row r="165" spans="1:17" ht="12" x14ac:dyDescent="0.15">
      <c r="A165" s="4">
        <v>13</v>
      </c>
      <c r="B165" s="4">
        <v>30</v>
      </c>
      <c r="C165" s="4">
        <v>23869.264772100516</v>
      </c>
      <c r="D165" s="4">
        <v>0.95</v>
      </c>
      <c r="E165" s="9">
        <f t="shared" si="12"/>
        <v>9.427448384879694E-4</v>
      </c>
      <c r="F165" s="5">
        <f t="shared" si="13"/>
        <v>0.94274483848796942</v>
      </c>
      <c r="G165" s="5">
        <v>0.3324168057598102</v>
      </c>
      <c r="H165" s="5">
        <f t="shared" si="14"/>
        <v>0.31338422785671899</v>
      </c>
      <c r="I165" s="5">
        <f t="shared" si="15"/>
        <v>0.62936061063125037</v>
      </c>
      <c r="J165" s="5"/>
      <c r="Q165" s="4"/>
    </row>
    <row r="166" spans="1:17" ht="12" x14ac:dyDescent="0.15">
      <c r="A166" s="4">
        <v>13</v>
      </c>
      <c r="B166" s="4">
        <v>38</v>
      </c>
      <c r="C166" s="4">
        <v>28406.818577489368</v>
      </c>
      <c r="D166" s="4">
        <v>0.95</v>
      </c>
      <c r="E166" s="9">
        <f t="shared" si="12"/>
        <v>1.1219608918618387E-3</v>
      </c>
      <c r="F166" s="5">
        <f t="shared" si="13"/>
        <v>1.1219608918618387</v>
      </c>
      <c r="G166" s="5">
        <v>0.37928961970904979</v>
      </c>
      <c r="H166" s="5">
        <f t="shared" si="14"/>
        <v>0.42554812000270315</v>
      </c>
      <c r="I166" s="5">
        <f t="shared" si="15"/>
        <v>0.69641277185913553</v>
      </c>
      <c r="J166" s="5"/>
      <c r="Q166" s="4"/>
    </row>
    <row r="167" spans="1:17" ht="12" x14ac:dyDescent="0.15">
      <c r="A167" s="4">
        <v>13</v>
      </c>
      <c r="B167" s="4">
        <v>45</v>
      </c>
      <c r="C167" s="4">
        <v>26881.582052481408</v>
      </c>
      <c r="D167" s="4">
        <v>0.95</v>
      </c>
      <c r="E167" s="9">
        <f t="shared" si="12"/>
        <v>1.0617198716564207E-3</v>
      </c>
      <c r="F167" s="5">
        <f t="shared" si="13"/>
        <v>1.0617198716564207</v>
      </c>
      <c r="G167" s="5">
        <v>0.39089134961444882</v>
      </c>
      <c r="H167" s="5">
        <f t="shared" si="14"/>
        <v>0.41501711354425769</v>
      </c>
      <c r="I167" s="5">
        <f t="shared" si="15"/>
        <v>0.64670275811216293</v>
      </c>
      <c r="J167" s="5"/>
      <c r="Q167" s="4"/>
    </row>
    <row r="168" spans="1:17" ht="12" x14ac:dyDescent="0.15">
      <c r="A168" s="4">
        <v>13</v>
      </c>
      <c r="B168" s="4">
        <v>52</v>
      </c>
      <c r="C168" s="4">
        <v>39345.437913980684</v>
      </c>
      <c r="D168" s="4">
        <v>0.95</v>
      </c>
      <c r="E168" s="9">
        <f t="shared" si="12"/>
        <v>1.553994597890162E-3</v>
      </c>
      <c r="F168" s="5">
        <f t="shared" si="13"/>
        <v>1.5539945978901619</v>
      </c>
      <c r="G168" s="5">
        <v>0.3949550205394301</v>
      </c>
      <c r="H168" s="5">
        <f t="shared" si="14"/>
        <v>0.61375796832787233</v>
      </c>
      <c r="I168" s="5">
        <f t="shared" si="15"/>
        <v>0.94023662956228959</v>
      </c>
      <c r="J168" s="5"/>
      <c r="Q168" s="4"/>
    </row>
    <row r="169" spans="1:17" ht="12" x14ac:dyDescent="0.15">
      <c r="A169" s="4">
        <v>13</v>
      </c>
      <c r="B169" s="4">
        <v>59</v>
      </c>
      <c r="C169" s="4">
        <v>26439.061841905386</v>
      </c>
      <c r="D169" s="4">
        <v>0.95</v>
      </c>
      <c r="E169" s="9">
        <f t="shared" si="12"/>
        <v>1.0442420126427329E-3</v>
      </c>
      <c r="F169" s="5">
        <f t="shared" si="13"/>
        <v>1.044242012642733</v>
      </c>
      <c r="G169" s="5">
        <v>0.42548581463794299</v>
      </c>
      <c r="H169" s="5">
        <f t="shared" si="14"/>
        <v>0.44431016342845842</v>
      </c>
      <c r="I169" s="5">
        <f t="shared" si="15"/>
        <v>0.59993184921427456</v>
      </c>
      <c r="J169" s="5"/>
      <c r="Q169" s="4"/>
    </row>
    <row r="170" spans="1:17" ht="12" x14ac:dyDescent="0.15">
      <c r="A170" s="4">
        <v>13</v>
      </c>
      <c r="B170" s="4">
        <v>65</v>
      </c>
      <c r="C170" s="4">
        <v>19020.004640765914</v>
      </c>
      <c r="D170" s="4">
        <v>0.95</v>
      </c>
      <c r="E170" s="9">
        <f t="shared" si="12"/>
        <v>7.5121757516628123E-4</v>
      </c>
      <c r="F170" s="5">
        <f t="shared" si="13"/>
        <v>0.75121757516628118</v>
      </c>
      <c r="G170" s="5">
        <v>0.4215408563040251</v>
      </c>
      <c r="H170" s="5">
        <f t="shared" si="14"/>
        <v>0.31666889990622749</v>
      </c>
      <c r="I170" s="5">
        <f t="shared" si="15"/>
        <v>0.4345486752600537</v>
      </c>
      <c r="J170" s="5"/>
      <c r="Q170" s="4"/>
    </row>
    <row r="171" spans="1:17" ht="12" x14ac:dyDescent="0.15">
      <c r="A171" s="4">
        <v>13</v>
      </c>
      <c r="B171" s="4">
        <v>73</v>
      </c>
      <c r="C171" s="4">
        <v>38851.762996779413</v>
      </c>
      <c r="D171" s="4">
        <v>0.95</v>
      </c>
      <c r="E171" s="9">
        <f t="shared" si="12"/>
        <v>1.5344963232459231E-3</v>
      </c>
      <c r="F171" s="5">
        <f t="shared" si="13"/>
        <v>1.534496323245923</v>
      </c>
      <c r="G171" s="5">
        <v>0.41900707855404662</v>
      </c>
      <c r="H171" s="5">
        <f t="shared" si="14"/>
        <v>0.64296482145520018</v>
      </c>
      <c r="I171" s="5">
        <f t="shared" si="15"/>
        <v>0.89153150179072282</v>
      </c>
      <c r="J171" s="5"/>
      <c r="Q171" s="4"/>
    </row>
    <row r="172" spans="1:17" ht="12" x14ac:dyDescent="0.15">
      <c r="A172" s="4">
        <v>14</v>
      </c>
      <c r="B172" s="4">
        <v>1</v>
      </c>
      <c r="C172" s="4">
        <v>54915.243218211057</v>
      </c>
      <c r="D172" s="4">
        <v>0.95</v>
      </c>
      <c r="E172" s="9">
        <f t="shared" si="12"/>
        <v>2.1689424702679705E-3</v>
      </c>
      <c r="F172" s="5">
        <f t="shared" si="13"/>
        <v>2.1689424702679707</v>
      </c>
      <c r="G172" s="5">
        <v>0.65994013553793607</v>
      </c>
      <c r="H172" s="5">
        <f t="shared" si="14"/>
        <v>1.4313721878026304</v>
      </c>
      <c r="I172" s="5">
        <f t="shared" si="15"/>
        <v>0.73757028246534029</v>
      </c>
      <c r="J172" s="5"/>
      <c r="Q172" s="4"/>
    </row>
    <row r="173" spans="1:17" ht="12" x14ac:dyDescent="0.15">
      <c r="A173" s="4">
        <v>14</v>
      </c>
      <c r="B173" s="4">
        <v>3</v>
      </c>
      <c r="C173" s="4">
        <v>38263.165424041057</v>
      </c>
      <c r="D173" s="4">
        <v>0.95</v>
      </c>
      <c r="E173" s="9">
        <f t="shared" si="12"/>
        <v>1.5112489660715944E-3</v>
      </c>
      <c r="F173" s="5">
        <f t="shared" si="13"/>
        <v>1.5112489660715944</v>
      </c>
      <c r="G173" s="5">
        <v>0.54817116594548798</v>
      </c>
      <c r="H173" s="5">
        <f t="shared" si="14"/>
        <v>0.82842310776537909</v>
      </c>
      <c r="I173" s="5">
        <f t="shared" si="15"/>
        <v>0.68282585830621534</v>
      </c>
      <c r="J173" s="5"/>
      <c r="Q173" s="4"/>
    </row>
    <row r="174" spans="1:17" ht="12" x14ac:dyDescent="0.15">
      <c r="A174" s="4">
        <v>14</v>
      </c>
      <c r="B174" s="4">
        <v>8</v>
      </c>
      <c r="C174" s="4">
        <v>51194.455173071277</v>
      </c>
      <c r="D174" s="4">
        <v>0.95</v>
      </c>
      <c r="E174" s="9">
        <f t="shared" si="12"/>
        <v>2.0219855464517294E-3</v>
      </c>
      <c r="F174" s="5">
        <f t="shared" si="13"/>
        <v>2.0219855464517296</v>
      </c>
      <c r="G174" s="5">
        <v>0.45256083093139499</v>
      </c>
      <c r="H174" s="5">
        <f t="shared" si="14"/>
        <v>0.91507145903346554</v>
      </c>
      <c r="I174" s="5">
        <f t="shared" si="15"/>
        <v>1.1069140874182639</v>
      </c>
      <c r="J174" s="5"/>
      <c r="Q174" s="4"/>
    </row>
    <row r="175" spans="1:17" ht="12" x14ac:dyDescent="0.15">
      <c r="A175" s="4">
        <v>14</v>
      </c>
      <c r="B175" s="4">
        <v>10</v>
      </c>
      <c r="C175" s="4">
        <v>13467.062896006953</v>
      </c>
      <c r="D175" s="4">
        <v>0.95</v>
      </c>
      <c r="E175" s="9">
        <f t="shared" si="12"/>
        <v>5.3189757439211398E-4</v>
      </c>
      <c r="F175" s="5">
        <f t="shared" si="13"/>
        <v>0.53189757439211394</v>
      </c>
      <c r="G175" s="5">
        <v>0.37825458415594337</v>
      </c>
      <c r="H175" s="5">
        <f t="shared" si="14"/>
        <v>0.20119269581524402</v>
      </c>
      <c r="I175" s="5">
        <f t="shared" si="15"/>
        <v>0.33070487857686992</v>
      </c>
      <c r="J175" s="5"/>
      <c r="Q175" s="4"/>
    </row>
    <row r="176" spans="1:17" ht="12" x14ac:dyDescent="0.15">
      <c r="A176" s="4">
        <v>14</v>
      </c>
      <c r="B176" s="4">
        <v>17</v>
      </c>
      <c r="C176" s="4">
        <v>29969.731851925066</v>
      </c>
      <c r="D176" s="4">
        <v>0.95</v>
      </c>
      <c r="E176" s="9">
        <f t="shared" si="12"/>
        <v>1.183689999840095E-3</v>
      </c>
      <c r="F176" s="5">
        <f t="shared" si="13"/>
        <v>1.1836899998400949</v>
      </c>
      <c r="G176" s="5">
        <v>0.35921569770524675</v>
      </c>
      <c r="H176" s="5">
        <f t="shared" si="14"/>
        <v>0.42520002915928312</v>
      </c>
      <c r="I176" s="5">
        <f t="shared" si="15"/>
        <v>0.75848997068081181</v>
      </c>
      <c r="J176" s="5"/>
      <c r="Q176" s="4"/>
    </row>
    <row r="177" spans="1:17" ht="12" x14ac:dyDescent="0.15">
      <c r="A177" s="4">
        <v>14</v>
      </c>
      <c r="B177" s="4">
        <v>24</v>
      </c>
      <c r="C177" s="4">
        <v>28258.094551029368</v>
      </c>
      <c r="D177" s="4">
        <v>0.95</v>
      </c>
      <c r="E177" s="9">
        <f t="shared" si="12"/>
        <v>1.1160868605649805E-3</v>
      </c>
      <c r="F177" s="5">
        <f t="shared" si="13"/>
        <v>1.1160868605649805</v>
      </c>
      <c r="G177" s="5">
        <v>0.36539931939400444</v>
      </c>
      <c r="H177" s="5">
        <f t="shared" si="14"/>
        <v>0.40781737923503503</v>
      </c>
      <c r="I177" s="5">
        <f t="shared" si="15"/>
        <v>0.70826948132994549</v>
      </c>
      <c r="J177" s="5"/>
      <c r="Q177" s="4"/>
    </row>
    <row r="178" spans="1:17" ht="12" x14ac:dyDescent="0.15">
      <c r="A178" s="4">
        <v>14</v>
      </c>
      <c r="B178" s="4">
        <v>30</v>
      </c>
      <c r="C178" s="4">
        <v>21971.433326637525</v>
      </c>
      <c r="D178" s="4">
        <v>0.95</v>
      </c>
      <c r="E178" s="9">
        <f t="shared" si="12"/>
        <v>8.677877412915085E-4</v>
      </c>
      <c r="F178" s="5">
        <f t="shared" si="13"/>
        <v>0.86778774129150849</v>
      </c>
      <c r="G178" s="5">
        <v>0.327811078906589</v>
      </c>
      <c r="H178" s="5">
        <f t="shared" si="14"/>
        <v>0.28447043573468134</v>
      </c>
      <c r="I178" s="5">
        <f t="shared" si="15"/>
        <v>0.58331730555682715</v>
      </c>
      <c r="J178" s="5"/>
      <c r="Q178" s="4"/>
    </row>
    <row r="179" spans="1:17" ht="12" x14ac:dyDescent="0.15">
      <c r="A179" s="4">
        <v>14</v>
      </c>
      <c r="B179" s="4">
        <v>38</v>
      </c>
      <c r="C179" s="4">
        <v>28868.829934780108</v>
      </c>
      <c r="D179" s="4">
        <v>0.95</v>
      </c>
      <c r="E179" s="9">
        <f t="shared" si="12"/>
        <v>1.1402085767640467E-3</v>
      </c>
      <c r="F179" s="5">
        <f t="shared" si="13"/>
        <v>1.1402085767640466</v>
      </c>
      <c r="G179" s="5">
        <v>0.38478398519914031</v>
      </c>
      <c r="H179" s="5">
        <f t="shared" si="14"/>
        <v>0.43873400012550978</v>
      </c>
      <c r="I179" s="5">
        <f t="shared" si="15"/>
        <v>0.70147457663853685</v>
      </c>
      <c r="J179" s="5"/>
      <c r="Q179" s="4"/>
    </row>
    <row r="180" spans="1:17" ht="12" x14ac:dyDescent="0.15">
      <c r="A180" s="4">
        <v>14</v>
      </c>
      <c r="B180" s="4">
        <v>45</v>
      </c>
      <c r="C180" s="4">
        <v>26225.088975021339</v>
      </c>
      <c r="D180" s="4">
        <v>0.95</v>
      </c>
      <c r="E180" s="9">
        <f t="shared" si="12"/>
        <v>1.0357909012340904E-3</v>
      </c>
      <c r="F180" s="5">
        <f t="shared" si="13"/>
        <v>1.0357909012340905</v>
      </c>
      <c r="G180" s="5">
        <v>0.44343630707644394</v>
      </c>
      <c r="H180" s="5">
        <f t="shared" si="14"/>
        <v>0.45930729214662674</v>
      </c>
      <c r="I180" s="5">
        <f t="shared" si="15"/>
        <v>0.57648360908746366</v>
      </c>
      <c r="J180" s="5"/>
      <c r="Q180" s="4"/>
    </row>
    <row r="181" spans="1:17" ht="12" x14ac:dyDescent="0.15">
      <c r="A181" s="4">
        <v>14</v>
      </c>
      <c r="B181" s="4">
        <v>52</v>
      </c>
      <c r="C181" s="4">
        <v>37288.757213414588</v>
      </c>
      <c r="D181" s="4">
        <v>0.95</v>
      </c>
      <c r="E181" s="9">
        <f t="shared" si="12"/>
        <v>1.4727635615181152E-3</v>
      </c>
      <c r="F181" s="5">
        <f t="shared" si="13"/>
        <v>1.4727635615181152</v>
      </c>
      <c r="G181" s="5">
        <v>0.43008265805841472</v>
      </c>
      <c r="H181" s="5">
        <f t="shared" si="14"/>
        <v>0.63341006722928861</v>
      </c>
      <c r="I181" s="5">
        <f t="shared" si="15"/>
        <v>0.83935349428882655</v>
      </c>
      <c r="J181" s="5"/>
      <c r="Q181" s="4"/>
    </row>
    <row r="182" spans="1:17" ht="12" x14ac:dyDescent="0.15">
      <c r="A182" s="4">
        <v>14</v>
      </c>
      <c r="B182" s="4">
        <v>59</v>
      </c>
      <c r="C182" s="4">
        <v>26433.900158791206</v>
      </c>
      <c r="D182" s="4">
        <v>0.95</v>
      </c>
      <c r="E182" s="9">
        <f t="shared" si="12"/>
        <v>1.0440381458642518E-3</v>
      </c>
      <c r="F182" s="5">
        <f t="shared" si="13"/>
        <v>1.0440381458642518</v>
      </c>
      <c r="G182" s="5">
        <v>0.44533088226876177</v>
      </c>
      <c r="H182" s="5">
        <f t="shared" si="14"/>
        <v>0.46494242861996943</v>
      </c>
      <c r="I182" s="5">
        <f t="shared" si="15"/>
        <v>0.57909571724428233</v>
      </c>
      <c r="J182" s="5"/>
      <c r="Q182" s="4"/>
    </row>
    <row r="183" spans="1:17" ht="12" x14ac:dyDescent="0.15">
      <c r="A183" s="4">
        <v>14</v>
      </c>
      <c r="B183" s="4">
        <v>65</v>
      </c>
      <c r="C183" s="4">
        <v>19524.453456590789</v>
      </c>
      <c r="D183" s="4">
        <v>0.95</v>
      </c>
      <c r="E183" s="9">
        <f t="shared" si="12"/>
        <v>7.7114137767720454E-4</v>
      </c>
      <c r="F183" s="5">
        <f t="shared" si="13"/>
        <v>0.77114137767720459</v>
      </c>
      <c r="G183" s="5">
        <v>0.44972638565569129</v>
      </c>
      <c r="H183" s="5">
        <f t="shared" si="14"/>
        <v>0.34680262461231959</v>
      </c>
      <c r="I183" s="5">
        <f t="shared" si="15"/>
        <v>0.424338753064885</v>
      </c>
      <c r="J183" s="5"/>
      <c r="Q183" s="4"/>
    </row>
    <row r="184" spans="1:17" ht="12" x14ac:dyDescent="0.15">
      <c r="A184" s="4">
        <v>14</v>
      </c>
      <c r="B184" s="4">
        <v>73</v>
      </c>
      <c r="C184" s="4">
        <v>35228.33432838806</v>
      </c>
      <c r="D184" s="4">
        <v>0.95</v>
      </c>
      <c r="E184" s="9">
        <f t="shared" si="12"/>
        <v>1.3913847231455283E-3</v>
      </c>
      <c r="F184" s="5">
        <f t="shared" si="13"/>
        <v>1.3913847231455283</v>
      </c>
      <c r="G184" s="5">
        <v>0.45540292516414632</v>
      </c>
      <c r="H184" s="5">
        <f t="shared" si="14"/>
        <v>0.63364067294917947</v>
      </c>
      <c r="I184" s="5">
        <f t="shared" si="15"/>
        <v>0.75774405019634883</v>
      </c>
      <c r="J184" s="5"/>
      <c r="Q184" s="4"/>
    </row>
    <row r="185" spans="1:17" ht="12" x14ac:dyDescent="0.15">
      <c r="A185" s="4">
        <v>15</v>
      </c>
      <c r="B185" s="4">
        <v>1</v>
      </c>
      <c r="C185" s="4">
        <v>52015.096559419893</v>
      </c>
      <c r="D185" s="4">
        <v>0.95</v>
      </c>
      <c r="E185" s="9">
        <f t="shared" si="12"/>
        <v>2.0543977484452341E-3</v>
      </c>
      <c r="F185" s="5">
        <f t="shared" si="13"/>
        <v>2.054397748445234</v>
      </c>
      <c r="G185" s="5">
        <v>0.65357746531837257</v>
      </c>
      <c r="H185" s="5">
        <f t="shared" si="14"/>
        <v>1.3427080731846077</v>
      </c>
      <c r="I185" s="5">
        <f t="shared" si="15"/>
        <v>0.71168967526062632</v>
      </c>
      <c r="J185" s="5"/>
      <c r="Q185" s="4"/>
    </row>
    <row r="186" spans="1:17" ht="12" x14ac:dyDescent="0.15">
      <c r="A186" s="4">
        <v>15</v>
      </c>
      <c r="B186" s="4">
        <v>3</v>
      </c>
      <c r="C186" s="4">
        <v>37435.321850981767</v>
      </c>
      <c r="D186" s="4">
        <v>0.95</v>
      </c>
      <c r="E186" s="9">
        <f t="shared" si="12"/>
        <v>1.4785523051970917E-3</v>
      </c>
      <c r="F186" s="5">
        <f t="shared" si="13"/>
        <v>1.4785523051970917</v>
      </c>
      <c r="G186" s="5">
        <v>0.52064278666169661</v>
      </c>
      <c r="H186" s="5">
        <f t="shared" si="14"/>
        <v>0.76979759240288914</v>
      </c>
      <c r="I186" s="5">
        <f t="shared" si="15"/>
        <v>0.70875471279420255</v>
      </c>
      <c r="J186" s="5"/>
      <c r="Q186" s="4"/>
    </row>
    <row r="187" spans="1:17" ht="12" x14ac:dyDescent="0.15">
      <c r="A187" s="4">
        <v>15</v>
      </c>
      <c r="B187" s="4">
        <v>8</v>
      </c>
      <c r="C187" s="4">
        <v>51703.97159242459</v>
      </c>
      <c r="D187" s="4">
        <v>0.95</v>
      </c>
      <c r="E187" s="9">
        <f t="shared" si="12"/>
        <v>2.0421094999566419E-3</v>
      </c>
      <c r="F187" s="5">
        <f t="shared" si="13"/>
        <v>2.0421094999566418</v>
      </c>
      <c r="G187" s="5">
        <v>0.43955987931814278</v>
      </c>
      <c r="H187" s="5">
        <f t="shared" si="14"/>
        <v>0.89762940535537439</v>
      </c>
      <c r="I187" s="5">
        <f t="shared" si="15"/>
        <v>1.1444800946012674</v>
      </c>
      <c r="J187" s="5"/>
      <c r="Q187" s="4"/>
    </row>
    <row r="188" spans="1:17" ht="12" x14ac:dyDescent="0.15">
      <c r="A188" s="4">
        <v>15</v>
      </c>
      <c r="B188" s="4">
        <v>10</v>
      </c>
      <c r="C188" s="4">
        <v>15026.432487247719</v>
      </c>
      <c r="D188" s="4">
        <v>0.95</v>
      </c>
      <c r="E188" s="9">
        <f t="shared" si="12"/>
        <v>5.9348672041204637E-4</v>
      </c>
      <c r="F188" s="5">
        <f t="shared" si="13"/>
        <v>0.59348672041204642</v>
      </c>
      <c r="G188" s="5">
        <v>0.3356598058902292</v>
      </c>
      <c r="H188" s="5">
        <f t="shared" si="14"/>
        <v>0.19920963737193623</v>
      </c>
      <c r="I188" s="5">
        <f t="shared" si="15"/>
        <v>0.39427708304011022</v>
      </c>
      <c r="J188" s="5"/>
      <c r="Q188" s="4"/>
    </row>
    <row r="189" spans="1:17" ht="12" x14ac:dyDescent="0.15">
      <c r="A189" s="4">
        <v>15</v>
      </c>
      <c r="B189" s="4">
        <v>17</v>
      </c>
      <c r="C189" s="4">
        <v>33829.717398949462</v>
      </c>
      <c r="D189" s="4">
        <v>0.95</v>
      </c>
      <c r="E189" s="9">
        <f t="shared" si="12"/>
        <v>1.3361446935996118E-3</v>
      </c>
      <c r="F189" s="5">
        <f t="shared" si="13"/>
        <v>1.3361446935996117</v>
      </c>
      <c r="G189" s="5">
        <v>0.32886318212087978</v>
      </c>
      <c r="H189" s="5">
        <f t="shared" si="14"/>
        <v>0.43940879571109626</v>
      </c>
      <c r="I189" s="5">
        <f t="shared" si="15"/>
        <v>0.89673589788851549</v>
      </c>
      <c r="J189" s="5"/>
      <c r="Q189" s="4"/>
    </row>
    <row r="190" spans="1:17" ht="12" x14ac:dyDescent="0.15">
      <c r="A190" s="4">
        <v>15</v>
      </c>
      <c r="B190" s="4">
        <v>24</v>
      </c>
      <c r="C190" s="4">
        <v>29353.188910588156</v>
      </c>
      <c r="D190" s="4">
        <v>0.95</v>
      </c>
      <c r="E190" s="9">
        <f t="shared" si="12"/>
        <v>1.1593389072865052E-3</v>
      </c>
      <c r="F190" s="5">
        <f t="shared" si="13"/>
        <v>1.1593389072865052</v>
      </c>
      <c r="G190" s="5">
        <v>0.41335066136199772</v>
      </c>
      <c r="H190" s="5">
        <f t="shared" si="14"/>
        <v>0.47921350406957269</v>
      </c>
      <c r="I190" s="5">
        <f t="shared" si="15"/>
        <v>0.6801254032169326</v>
      </c>
      <c r="J190" s="5"/>
      <c r="Q190" s="4"/>
    </row>
    <row r="191" spans="1:17" ht="12" x14ac:dyDescent="0.15">
      <c r="A191" s="4">
        <v>15</v>
      </c>
      <c r="B191" s="4">
        <v>30</v>
      </c>
      <c r="C191" s="4">
        <v>24412.889124765104</v>
      </c>
      <c r="D191" s="4">
        <v>0.95</v>
      </c>
      <c r="E191" s="9">
        <f t="shared" si="12"/>
        <v>9.6421592515294019E-4</v>
      </c>
      <c r="F191" s="5">
        <f t="shared" si="13"/>
        <v>0.96421592515294019</v>
      </c>
      <c r="G191" s="5">
        <v>0.31197544682782669</v>
      </c>
      <c r="H191" s="5">
        <f t="shared" si="14"/>
        <v>0.30081169408809483</v>
      </c>
      <c r="I191" s="5">
        <f t="shared" si="15"/>
        <v>0.66340423106484536</v>
      </c>
      <c r="J191" s="5"/>
      <c r="Q191" s="4"/>
    </row>
    <row r="192" spans="1:17" ht="12" x14ac:dyDescent="0.15">
      <c r="A192" s="4">
        <v>15</v>
      </c>
      <c r="B192" s="4">
        <v>38</v>
      </c>
      <c r="C192" s="4">
        <v>29669.438656660637</v>
      </c>
      <c r="D192" s="4">
        <v>0.95</v>
      </c>
      <c r="E192" s="9">
        <f t="shared" si="12"/>
        <v>1.1718295649849964E-3</v>
      </c>
      <c r="F192" s="5">
        <f t="shared" si="13"/>
        <v>1.1718295649849964</v>
      </c>
      <c r="G192" s="5">
        <v>0.35726363232370278</v>
      </c>
      <c r="H192" s="5">
        <f t="shared" si="14"/>
        <v>0.41865208685084432</v>
      </c>
      <c r="I192" s="5">
        <f t="shared" si="15"/>
        <v>0.75317747813415203</v>
      </c>
      <c r="J192" s="5"/>
      <c r="Q192" s="4"/>
    </row>
    <row r="193" spans="1:17" ht="12" x14ac:dyDescent="0.15">
      <c r="A193" s="4">
        <v>15</v>
      </c>
      <c r="B193" s="4">
        <v>45</v>
      </c>
      <c r="C193" s="4">
        <v>28782.83452161519</v>
      </c>
      <c r="D193" s="4">
        <v>0.95</v>
      </c>
      <c r="E193" s="9">
        <f t="shared" si="12"/>
        <v>1.1368120862282499E-3</v>
      </c>
      <c r="F193" s="5">
        <f t="shared" si="13"/>
        <v>1.1368120862282498</v>
      </c>
      <c r="G193" s="5">
        <v>0.35194227265134032</v>
      </c>
      <c r="H193" s="5">
        <f t="shared" si="14"/>
        <v>0.40009222920468168</v>
      </c>
      <c r="I193" s="5">
        <f t="shared" si="15"/>
        <v>0.73671985702356813</v>
      </c>
      <c r="J193" s="5"/>
      <c r="Q193" s="4"/>
    </row>
    <row r="194" spans="1:17" ht="12" x14ac:dyDescent="0.15">
      <c r="A194" s="4">
        <v>15</v>
      </c>
      <c r="B194" s="4">
        <v>52</v>
      </c>
      <c r="C194" s="4">
        <v>39618.283996869854</v>
      </c>
      <c r="D194" s="4">
        <v>0.95</v>
      </c>
      <c r="E194" s="9">
        <f t="shared" si="12"/>
        <v>1.5647709765847448E-3</v>
      </c>
      <c r="F194" s="5">
        <f t="shared" si="13"/>
        <v>1.5647709765847448</v>
      </c>
      <c r="G194" s="5">
        <v>0.3471797782222189</v>
      </c>
      <c r="H194" s="5">
        <f t="shared" si="14"/>
        <v>0.54325684061925661</v>
      </c>
      <c r="I194" s="5">
        <f t="shared" si="15"/>
        <v>1.0215141359654882</v>
      </c>
      <c r="J194" s="5"/>
      <c r="Q194" s="4"/>
    </row>
    <row r="195" spans="1:17" ht="12" x14ac:dyDescent="0.15">
      <c r="A195" s="4">
        <v>15</v>
      </c>
      <c r="B195" s="4">
        <v>59</v>
      </c>
      <c r="C195" s="4">
        <v>27369.885363497084</v>
      </c>
      <c r="D195" s="4">
        <v>0.95</v>
      </c>
      <c r="E195" s="9">
        <f t="shared" ref="E195:E258" si="16">((C195/1000000)*D195)/(293.15*0.08205)</f>
        <v>1.0810059883622307E-3</v>
      </c>
      <c r="F195" s="5">
        <f t="shared" ref="F195:F258" si="17">E195*1000</f>
        <v>1.0810059883622307</v>
      </c>
      <c r="G195" s="5">
        <v>0.38178971228840064</v>
      </c>
      <c r="H195" s="5">
        <f t="shared" si="14"/>
        <v>0.41271696527885426</v>
      </c>
      <c r="I195" s="5">
        <f t="shared" si="15"/>
        <v>0.66828902308337645</v>
      </c>
      <c r="J195" s="5"/>
      <c r="Q195" s="4"/>
    </row>
    <row r="196" spans="1:17" ht="12" x14ac:dyDescent="0.15">
      <c r="A196" s="4">
        <v>15</v>
      </c>
      <c r="B196" s="4">
        <v>65</v>
      </c>
      <c r="C196" s="4">
        <v>19348.992998912574</v>
      </c>
      <c r="D196" s="4">
        <v>0.95</v>
      </c>
      <c r="E196" s="9">
        <f t="shared" si="16"/>
        <v>7.6421135941253564E-4</v>
      </c>
      <c r="F196" s="5">
        <f t="shared" si="17"/>
        <v>0.7642113594125356</v>
      </c>
      <c r="G196" s="5">
        <v>0.3774222869419892</v>
      </c>
      <c r="H196" s="5">
        <f t="shared" ref="H196:H259" si="18">F196*G196</f>
        <v>0.28843039897652567</v>
      </c>
      <c r="I196" s="5">
        <f t="shared" ref="I196:I259" si="19">F196-H196</f>
        <v>0.47578096043600993</v>
      </c>
      <c r="J196" s="5"/>
      <c r="Q196" s="4"/>
    </row>
    <row r="197" spans="1:17" ht="12" x14ac:dyDescent="0.15">
      <c r="A197" s="4">
        <v>15</v>
      </c>
      <c r="B197" s="4">
        <v>73</v>
      </c>
      <c r="C197" s="4">
        <v>37197.211747455418</v>
      </c>
      <c r="D197" s="4">
        <v>0.95</v>
      </c>
      <c r="E197" s="9">
        <f t="shared" si="16"/>
        <v>1.4691478650840607E-3</v>
      </c>
      <c r="F197" s="5">
        <f t="shared" si="17"/>
        <v>1.4691478650840606</v>
      </c>
      <c r="G197" s="5">
        <v>0.37468403106014708</v>
      </c>
      <c r="H197" s="5">
        <f t="shared" si="18"/>
        <v>0.55046624431310498</v>
      </c>
      <c r="I197" s="5">
        <f t="shared" si="19"/>
        <v>0.91868162077095561</v>
      </c>
      <c r="J197" s="5"/>
      <c r="Q197" s="4"/>
    </row>
    <row r="198" spans="1:17" ht="12" x14ac:dyDescent="0.15">
      <c r="A198" s="4">
        <v>16</v>
      </c>
      <c r="B198" s="4">
        <v>1</v>
      </c>
      <c r="C198" s="4">
        <v>51597.146747820778</v>
      </c>
      <c r="D198" s="4">
        <v>0.95</v>
      </c>
      <c r="E198" s="9">
        <f t="shared" si="16"/>
        <v>2.0378903263945708E-3</v>
      </c>
      <c r="F198" s="5">
        <f t="shared" si="17"/>
        <v>2.0378903263945709</v>
      </c>
      <c r="G198" s="5">
        <v>0.61793457334479396</v>
      </c>
      <c r="H198" s="5">
        <f t="shared" si="18"/>
        <v>1.2592828893641121</v>
      </c>
      <c r="I198" s="5">
        <f t="shared" si="19"/>
        <v>0.77860743703045876</v>
      </c>
      <c r="J198" s="5"/>
      <c r="Q198" s="4"/>
    </row>
    <row r="199" spans="1:17" ht="12" x14ac:dyDescent="0.15">
      <c r="A199" s="4">
        <v>16</v>
      </c>
      <c r="B199" s="4">
        <v>3</v>
      </c>
      <c r="C199" s="4">
        <v>41273.27554137283</v>
      </c>
      <c r="D199" s="4">
        <v>0.95</v>
      </c>
      <c r="E199" s="9">
        <f t="shared" si="16"/>
        <v>1.6301368247253663E-3</v>
      </c>
      <c r="F199" s="5">
        <f t="shared" si="17"/>
        <v>1.6301368247253663</v>
      </c>
      <c r="G199" s="5">
        <v>0.52313865657207392</v>
      </c>
      <c r="H199" s="5">
        <f t="shared" si="18"/>
        <v>0.85278758851549441</v>
      </c>
      <c r="I199" s="5">
        <f t="shared" si="19"/>
        <v>0.77734923620987184</v>
      </c>
      <c r="J199" s="5"/>
      <c r="Q199" s="4"/>
    </row>
    <row r="200" spans="1:17" ht="12" x14ac:dyDescent="0.15">
      <c r="A200" s="4">
        <v>16</v>
      </c>
      <c r="B200" s="4">
        <v>8</v>
      </c>
      <c r="C200" s="4">
        <v>55473.058118121095</v>
      </c>
      <c r="D200" s="4">
        <v>0.95</v>
      </c>
      <c r="E200" s="9">
        <f t="shared" si="16"/>
        <v>2.1909740293772624E-3</v>
      </c>
      <c r="F200" s="5">
        <f t="shared" si="17"/>
        <v>2.1909740293772626</v>
      </c>
      <c r="G200" s="5">
        <v>0.4247834025434869</v>
      </c>
      <c r="H200" s="5">
        <f t="shared" si="18"/>
        <v>0.93068940308328718</v>
      </c>
      <c r="I200" s="5">
        <f t="shared" si="19"/>
        <v>1.2602846262939753</v>
      </c>
      <c r="J200" s="5"/>
      <c r="Q200" s="4"/>
    </row>
    <row r="201" spans="1:17" ht="12" x14ac:dyDescent="0.15">
      <c r="A201" s="4">
        <v>16</v>
      </c>
      <c r="B201" s="4">
        <v>10</v>
      </c>
      <c r="C201" s="4">
        <v>14671.61940634221</v>
      </c>
      <c r="D201" s="4">
        <v>0.95</v>
      </c>
      <c r="E201" s="9">
        <f t="shared" si="16"/>
        <v>5.7947295820171387E-4</v>
      </c>
      <c r="F201" s="5">
        <f t="shared" si="17"/>
        <v>0.57947295820171385</v>
      </c>
      <c r="G201" s="5">
        <v>0.36393749548986276</v>
      </c>
      <c r="H201" s="5">
        <f t="shared" si="18"/>
        <v>0.21089193711203366</v>
      </c>
      <c r="I201" s="5">
        <f t="shared" si="19"/>
        <v>0.36858102108968016</v>
      </c>
      <c r="J201" s="5"/>
      <c r="Q201" s="4"/>
    </row>
    <row r="202" spans="1:17" ht="12" x14ac:dyDescent="0.15">
      <c r="A202" s="4">
        <v>16</v>
      </c>
      <c r="B202" s="4">
        <v>17</v>
      </c>
      <c r="C202" s="4">
        <v>34805.822173373381</v>
      </c>
      <c r="D202" s="4">
        <v>0.95</v>
      </c>
      <c r="E202" s="9">
        <f t="shared" si="16"/>
        <v>1.3746971059465229E-3</v>
      </c>
      <c r="F202" s="5">
        <f t="shared" si="17"/>
        <v>1.3746971059465229</v>
      </c>
      <c r="G202" s="5">
        <v>0.34576633852438521</v>
      </c>
      <c r="H202" s="5">
        <f t="shared" si="18"/>
        <v>0.4753239849031981</v>
      </c>
      <c r="I202" s="5">
        <f t="shared" si="19"/>
        <v>0.8993731210433249</v>
      </c>
      <c r="J202" s="5"/>
      <c r="Q202" s="4"/>
    </row>
    <row r="203" spans="1:17" ht="12" x14ac:dyDescent="0.15">
      <c r="A203" s="4">
        <v>16</v>
      </c>
      <c r="B203" s="4">
        <v>24</v>
      </c>
      <c r="C203" s="4">
        <v>32003.634679375366</v>
      </c>
      <c r="D203" s="4">
        <v>0.95</v>
      </c>
      <c r="E203" s="9">
        <f t="shared" si="16"/>
        <v>1.2640213971777316E-3</v>
      </c>
      <c r="F203" s="5">
        <f t="shared" si="17"/>
        <v>1.2640213971777317</v>
      </c>
      <c r="G203" s="5">
        <v>0.35160224758658942</v>
      </c>
      <c r="H203" s="5">
        <f t="shared" si="18"/>
        <v>0.44443276424523148</v>
      </c>
      <c r="I203" s="5">
        <f t="shared" si="19"/>
        <v>0.81958863293250017</v>
      </c>
      <c r="J203" s="5"/>
      <c r="Q203" s="4"/>
    </row>
    <row r="204" spans="1:17" ht="12" x14ac:dyDescent="0.15">
      <c r="A204" s="4">
        <v>16</v>
      </c>
      <c r="B204" s="4">
        <v>30</v>
      </c>
      <c r="C204" s="4">
        <v>25399.826193590696</v>
      </c>
      <c r="D204" s="4">
        <v>0.95</v>
      </c>
      <c r="E204" s="9">
        <f t="shared" si="16"/>
        <v>1.0031961717768454E-3</v>
      </c>
      <c r="F204" s="5">
        <f t="shared" si="17"/>
        <v>1.0031961717768454</v>
      </c>
      <c r="G204" s="5">
        <v>0.3242663600878522</v>
      </c>
      <c r="H204" s="5">
        <f t="shared" si="18"/>
        <v>0.32530277107614536</v>
      </c>
      <c r="I204" s="5">
        <f t="shared" si="19"/>
        <v>0.67789340070070003</v>
      </c>
      <c r="J204" s="5"/>
      <c r="Q204" s="4"/>
    </row>
    <row r="205" spans="1:17" ht="12" x14ac:dyDescent="0.15">
      <c r="A205" s="4">
        <v>16</v>
      </c>
      <c r="B205" s="4">
        <v>38</v>
      </c>
      <c r="C205" s="4">
        <v>30069.7430176009</v>
      </c>
      <c r="D205" s="4">
        <v>0.95</v>
      </c>
      <c r="E205" s="9">
        <f t="shared" si="16"/>
        <v>1.1876400590954711E-3</v>
      </c>
      <c r="F205" s="5">
        <f t="shared" si="17"/>
        <v>1.1876400590954712</v>
      </c>
      <c r="G205" s="5">
        <v>0.38017330584662951</v>
      </c>
      <c r="H205" s="5">
        <f t="shared" si="18"/>
        <v>0.45150904742221171</v>
      </c>
      <c r="I205" s="5">
        <f t="shared" si="19"/>
        <v>0.73613101167325956</v>
      </c>
      <c r="J205" s="5"/>
      <c r="Q205" s="4"/>
    </row>
    <row r="206" spans="1:17" ht="12" x14ac:dyDescent="0.15">
      <c r="A206" s="4">
        <v>16</v>
      </c>
      <c r="B206" s="4">
        <v>45</v>
      </c>
      <c r="C206" s="4">
        <v>30038.206965349451</v>
      </c>
      <c r="D206" s="4">
        <v>0.95</v>
      </c>
      <c r="E206" s="9">
        <f t="shared" si="16"/>
        <v>1.1863945054192185E-3</v>
      </c>
      <c r="F206" s="5">
        <f t="shared" si="17"/>
        <v>1.1863945054192184</v>
      </c>
      <c r="G206" s="5">
        <v>0.36718055409295391</v>
      </c>
      <c r="H206" s="5">
        <f t="shared" si="18"/>
        <v>0.43562099187266462</v>
      </c>
      <c r="I206" s="5">
        <f t="shared" si="19"/>
        <v>0.75077351354655386</v>
      </c>
      <c r="J206" s="5"/>
      <c r="Q206" s="4"/>
    </row>
    <row r="207" spans="1:17" ht="12" x14ac:dyDescent="0.15">
      <c r="A207" s="4">
        <v>16</v>
      </c>
      <c r="B207" s="4">
        <v>52</v>
      </c>
      <c r="C207" s="4">
        <v>40083.362547249126</v>
      </c>
      <c r="D207" s="4">
        <v>0.95</v>
      </c>
      <c r="E207" s="9">
        <f t="shared" si="16"/>
        <v>1.5831398039050568E-3</v>
      </c>
      <c r="F207" s="5">
        <f t="shared" si="17"/>
        <v>1.5831398039050568</v>
      </c>
      <c r="G207" s="5">
        <v>0.39015320290260697</v>
      </c>
      <c r="H207" s="5">
        <f t="shared" si="18"/>
        <v>0.61766706513616298</v>
      </c>
      <c r="I207" s="5">
        <f t="shared" si="19"/>
        <v>0.96547273876889383</v>
      </c>
      <c r="J207" s="5"/>
      <c r="Q207" s="4"/>
    </row>
    <row r="208" spans="1:17" ht="12" x14ac:dyDescent="0.15">
      <c r="A208" s="4">
        <v>16</v>
      </c>
      <c r="B208" s="4">
        <v>59</v>
      </c>
      <c r="C208" s="4">
        <v>31826.138452078379</v>
      </c>
      <c r="D208" s="4">
        <v>0.95</v>
      </c>
      <c r="E208" s="9">
        <f t="shared" si="16"/>
        <v>1.2570109737845942E-3</v>
      </c>
      <c r="F208" s="5">
        <f t="shared" si="17"/>
        <v>1.2570109737845943</v>
      </c>
      <c r="G208" s="5">
        <v>0.42104976053869864</v>
      </c>
      <c r="H208" s="5">
        <f t="shared" si="18"/>
        <v>0.52926416950651978</v>
      </c>
      <c r="I208" s="5">
        <f t="shared" si="19"/>
        <v>0.72774680427807448</v>
      </c>
      <c r="J208" s="5"/>
      <c r="Q208" s="4"/>
    </row>
    <row r="209" spans="1:17" ht="12" x14ac:dyDescent="0.15">
      <c r="A209" s="4">
        <v>16</v>
      </c>
      <c r="B209" s="4">
        <v>65</v>
      </c>
      <c r="C209" s="4">
        <v>21792.279872081755</v>
      </c>
      <c r="D209" s="4">
        <v>0.95</v>
      </c>
      <c r="E209" s="9">
        <f t="shared" si="16"/>
        <v>8.6071186374805128E-4</v>
      </c>
      <c r="F209" s="5">
        <f t="shared" si="17"/>
        <v>0.86071186374805131</v>
      </c>
      <c r="G209" s="5">
        <v>0.41922905110697184</v>
      </c>
      <c r="H209" s="5">
        <f t="shared" si="18"/>
        <v>0.3608354179156088</v>
      </c>
      <c r="I209" s="5">
        <f t="shared" si="19"/>
        <v>0.49987644583244251</v>
      </c>
      <c r="J209" s="5"/>
      <c r="Q209" s="4"/>
    </row>
    <row r="210" spans="1:17" ht="12" x14ac:dyDescent="0.15">
      <c r="A210" s="4">
        <v>16</v>
      </c>
      <c r="B210" s="4">
        <v>73</v>
      </c>
      <c r="C210" s="4">
        <v>40149.563685351728</v>
      </c>
      <c r="D210" s="4">
        <v>0.95</v>
      </c>
      <c r="E210" s="9">
        <f t="shared" si="16"/>
        <v>1.5857544961397842E-3</v>
      </c>
      <c r="F210" s="5">
        <f t="shared" si="17"/>
        <v>1.5857544961397843</v>
      </c>
      <c r="G210" s="5">
        <v>0.41901903783537509</v>
      </c>
      <c r="H210" s="5">
        <f t="shared" si="18"/>
        <v>0.66446132321561246</v>
      </c>
      <c r="I210" s="5">
        <f t="shared" si="19"/>
        <v>0.92129317292417179</v>
      </c>
      <c r="J210" s="5"/>
      <c r="Q210" s="4"/>
    </row>
    <row r="211" spans="1:17" ht="12" x14ac:dyDescent="0.15">
      <c r="A211" s="4">
        <v>17</v>
      </c>
      <c r="B211" s="4">
        <v>1</v>
      </c>
      <c r="C211" s="4">
        <v>45680.677550404129</v>
      </c>
      <c r="D211" s="4">
        <v>0.95</v>
      </c>
      <c r="E211" s="9">
        <f t="shared" si="16"/>
        <v>1.8042123789926425E-3</v>
      </c>
      <c r="F211" s="5">
        <f t="shared" si="17"/>
        <v>1.8042123789926425</v>
      </c>
      <c r="G211" s="5">
        <v>0.66341097982598118</v>
      </c>
      <c r="H211" s="5">
        <f t="shared" si="18"/>
        <v>1.1969343021616734</v>
      </c>
      <c r="I211" s="5">
        <f t="shared" si="19"/>
        <v>0.60727807683096913</v>
      </c>
      <c r="J211" s="5"/>
      <c r="Q211" s="4"/>
    </row>
    <row r="212" spans="1:17" ht="12" x14ac:dyDescent="0.15">
      <c r="A212" s="4">
        <v>17</v>
      </c>
      <c r="B212" s="4">
        <v>3</v>
      </c>
      <c r="C212" s="4">
        <v>34450.528050868932</v>
      </c>
      <c r="D212" s="4">
        <v>0.95</v>
      </c>
      <c r="E212" s="9">
        <f t="shared" si="16"/>
        <v>1.3606643444293905E-3</v>
      </c>
      <c r="F212" s="5">
        <f t="shared" si="17"/>
        <v>1.3606643444293904</v>
      </c>
      <c r="G212" s="5">
        <v>0.50356267593495374</v>
      </c>
      <c r="H212" s="5">
        <f t="shared" si="18"/>
        <v>0.68517977833014343</v>
      </c>
      <c r="I212" s="5">
        <f t="shared" si="19"/>
        <v>0.67548456609924701</v>
      </c>
      <c r="J212" s="5"/>
      <c r="Q212" s="4"/>
    </row>
    <row r="213" spans="1:17" ht="12" x14ac:dyDescent="0.15">
      <c r="A213" s="4">
        <v>17</v>
      </c>
      <c r="B213" s="4">
        <v>8</v>
      </c>
      <c r="C213" s="4">
        <v>46105.965867127998</v>
      </c>
      <c r="D213" s="4">
        <v>0.95</v>
      </c>
      <c r="E213" s="9">
        <f t="shared" si="16"/>
        <v>1.8210096439812695E-3</v>
      </c>
      <c r="F213" s="5">
        <f t="shared" si="17"/>
        <v>1.8210096439812695</v>
      </c>
      <c r="G213" s="5">
        <v>0.43444287836929502</v>
      </c>
      <c r="H213" s="5">
        <f t="shared" si="18"/>
        <v>0.79112467126946795</v>
      </c>
      <c r="I213" s="5">
        <f t="shared" si="19"/>
        <v>1.0298849727118016</v>
      </c>
      <c r="J213" s="5"/>
      <c r="Q213" s="4"/>
    </row>
    <row r="214" spans="1:17" ht="12" x14ac:dyDescent="0.15">
      <c r="A214" s="4">
        <v>17</v>
      </c>
      <c r="B214" s="4">
        <v>10</v>
      </c>
      <c r="C214" s="4">
        <v>13412.823953702928</v>
      </c>
      <c r="D214" s="4">
        <v>0.95</v>
      </c>
      <c r="E214" s="9">
        <f t="shared" si="16"/>
        <v>5.2975534322620334E-4</v>
      </c>
      <c r="F214" s="5">
        <f t="shared" si="17"/>
        <v>0.52975534322620332</v>
      </c>
      <c r="G214" s="5">
        <v>0.3659424524911401</v>
      </c>
      <c r="H214" s="5">
        <f t="shared" si="18"/>
        <v>0.19385996952048254</v>
      </c>
      <c r="I214" s="5">
        <f t="shared" si="19"/>
        <v>0.33589537370572076</v>
      </c>
      <c r="J214" s="5"/>
      <c r="Q214" s="4"/>
    </row>
    <row r="215" spans="1:17" ht="12" x14ac:dyDescent="0.15">
      <c r="A215" s="4">
        <v>17</v>
      </c>
      <c r="B215" s="4">
        <v>17</v>
      </c>
      <c r="C215" s="4">
        <v>30345.267022114593</v>
      </c>
      <c r="D215" s="4">
        <v>0.95</v>
      </c>
      <c r="E215" s="9">
        <f t="shared" si="16"/>
        <v>1.1985222054713589E-3</v>
      </c>
      <c r="F215" s="5">
        <f t="shared" si="17"/>
        <v>1.1985222054713589</v>
      </c>
      <c r="G215" s="5">
        <v>0.3369438781771768</v>
      </c>
      <c r="H215" s="5">
        <f t="shared" si="18"/>
        <v>0.40383471999298282</v>
      </c>
      <c r="I215" s="5">
        <f t="shared" si="19"/>
        <v>0.79468748547837609</v>
      </c>
      <c r="J215" s="5"/>
      <c r="Q215" s="4"/>
    </row>
    <row r="216" spans="1:17" ht="12" x14ac:dyDescent="0.15">
      <c r="A216" s="4">
        <v>17</v>
      </c>
      <c r="B216" s="4">
        <v>24</v>
      </c>
      <c r="C216" s="4">
        <v>29125.224603855229</v>
      </c>
      <c r="D216" s="4">
        <v>0.95</v>
      </c>
      <c r="E216" s="9">
        <f t="shared" si="16"/>
        <v>1.1503351874156212E-3</v>
      </c>
      <c r="F216" s="5">
        <f t="shared" si="17"/>
        <v>1.1503351874156211</v>
      </c>
      <c r="G216" s="5">
        <v>0.34539439161874158</v>
      </c>
      <c r="H216" s="5">
        <f t="shared" si="18"/>
        <v>0.39731932221504956</v>
      </c>
      <c r="I216" s="5">
        <f t="shared" si="19"/>
        <v>0.75301586520057162</v>
      </c>
      <c r="J216" s="5"/>
      <c r="Q216" s="4"/>
    </row>
    <row r="217" spans="1:17" ht="12" x14ac:dyDescent="0.15">
      <c r="A217" s="4">
        <v>17</v>
      </c>
      <c r="B217" s="4">
        <v>30</v>
      </c>
      <c r="C217" s="4">
        <v>23971.194338225127</v>
      </c>
      <c r="D217" s="4">
        <v>0.95</v>
      </c>
      <c r="E217" s="9">
        <f t="shared" si="16"/>
        <v>9.467706672376513E-4</v>
      </c>
      <c r="F217" s="5">
        <f t="shared" si="17"/>
        <v>0.94677066723765124</v>
      </c>
      <c r="G217" s="5">
        <v>0.31552215026385744</v>
      </c>
      <c r="H217" s="5">
        <f t="shared" si="18"/>
        <v>0.29872711673357077</v>
      </c>
      <c r="I217" s="5">
        <f t="shared" si="19"/>
        <v>0.64804355050408047</v>
      </c>
      <c r="J217" s="5"/>
      <c r="Q217" s="4"/>
    </row>
    <row r="218" spans="1:17" ht="12" x14ac:dyDescent="0.15">
      <c r="A218" s="4">
        <v>17</v>
      </c>
      <c r="B218" s="4">
        <v>38</v>
      </c>
      <c r="C218" s="4">
        <v>30335.557771110642</v>
      </c>
      <c r="D218" s="4">
        <v>0.95</v>
      </c>
      <c r="E218" s="9">
        <f t="shared" si="16"/>
        <v>1.1981387271213992E-3</v>
      </c>
      <c r="F218" s="5">
        <f t="shared" si="17"/>
        <v>1.1981387271213992</v>
      </c>
      <c r="G218" s="5">
        <v>0.37253303070763705</v>
      </c>
      <c r="H218" s="5">
        <f t="shared" si="18"/>
        <v>0.44634625122272537</v>
      </c>
      <c r="I218" s="5">
        <f t="shared" si="19"/>
        <v>0.75179247589867382</v>
      </c>
      <c r="J218" s="5"/>
      <c r="Q218" s="4"/>
    </row>
    <row r="219" spans="1:17" ht="12" x14ac:dyDescent="0.15">
      <c r="A219" s="4">
        <v>17</v>
      </c>
      <c r="B219" s="4">
        <v>45</v>
      </c>
      <c r="C219" s="4">
        <v>28455.346058032334</v>
      </c>
      <c r="D219" s="4">
        <v>0.95</v>
      </c>
      <c r="E219" s="9">
        <f t="shared" si="16"/>
        <v>1.1238775420914753E-3</v>
      </c>
      <c r="F219" s="5">
        <f t="shared" si="17"/>
        <v>1.1238775420914753</v>
      </c>
      <c r="G219" s="5">
        <v>0.38957079513827275</v>
      </c>
      <c r="H219" s="5">
        <f t="shared" si="18"/>
        <v>0.43782986771062365</v>
      </c>
      <c r="I219" s="5">
        <f t="shared" si="19"/>
        <v>0.68604767438085168</v>
      </c>
      <c r="J219" s="5"/>
      <c r="Q219" s="4"/>
    </row>
    <row r="220" spans="1:17" ht="12" x14ac:dyDescent="0.15">
      <c r="A220" s="4">
        <v>17</v>
      </c>
      <c r="B220" s="4">
        <v>52</v>
      </c>
      <c r="C220" s="4">
        <v>38710.864069685413</v>
      </c>
      <c r="D220" s="4">
        <v>0.95</v>
      </c>
      <c r="E220" s="9">
        <f t="shared" si="16"/>
        <v>1.5289313535020027E-3</v>
      </c>
      <c r="F220" s="5">
        <f t="shared" si="17"/>
        <v>1.5289313535020028</v>
      </c>
      <c r="G220" s="5">
        <v>0.38290650594547004</v>
      </c>
      <c r="H220" s="5">
        <f t="shared" si="18"/>
        <v>0.58543776239993017</v>
      </c>
      <c r="I220" s="5">
        <f t="shared" si="19"/>
        <v>0.94349359110207265</v>
      </c>
      <c r="J220" s="5"/>
      <c r="Q220" s="4"/>
    </row>
    <row r="221" spans="1:17" ht="12" x14ac:dyDescent="0.15">
      <c r="A221" s="4">
        <v>17</v>
      </c>
      <c r="B221" s="4">
        <v>59</v>
      </c>
      <c r="C221" s="4">
        <v>27139.330184396735</v>
      </c>
      <c r="D221" s="4">
        <v>0.95</v>
      </c>
      <c r="E221" s="9">
        <f t="shared" si="16"/>
        <v>1.0718999389233901E-3</v>
      </c>
      <c r="F221" s="5">
        <f t="shared" si="17"/>
        <v>1.0718999389233901</v>
      </c>
      <c r="G221" s="5">
        <v>0.38650299470772159</v>
      </c>
      <c r="H221" s="5">
        <f t="shared" si="18"/>
        <v>0.41429253642091413</v>
      </c>
      <c r="I221" s="5">
        <f t="shared" si="19"/>
        <v>0.65760740250247596</v>
      </c>
      <c r="J221" s="5"/>
      <c r="Q221" s="4"/>
    </row>
    <row r="222" spans="1:17" ht="12" x14ac:dyDescent="0.15">
      <c r="A222" s="4">
        <v>17</v>
      </c>
      <c r="B222" s="4">
        <v>65</v>
      </c>
      <c r="C222" s="4">
        <v>19103.348358163068</v>
      </c>
      <c r="D222" s="4">
        <v>0.95</v>
      </c>
      <c r="E222" s="9">
        <f t="shared" si="16"/>
        <v>7.5450933384199896E-4</v>
      </c>
      <c r="F222" s="5">
        <f t="shared" si="17"/>
        <v>0.75450933384199892</v>
      </c>
      <c r="G222" s="5">
        <v>0.40517355829396418</v>
      </c>
      <c r="H222" s="5">
        <f t="shared" si="18"/>
        <v>0.30570723155877122</v>
      </c>
      <c r="I222" s="5">
        <f t="shared" si="19"/>
        <v>0.4488021022832277</v>
      </c>
      <c r="J222" s="5"/>
      <c r="Q222" s="4"/>
    </row>
    <row r="223" spans="1:17" ht="12" x14ac:dyDescent="0.15">
      <c r="A223" s="4">
        <v>17</v>
      </c>
      <c r="B223" s="4">
        <v>73</v>
      </c>
      <c r="C223" s="4">
        <v>38421.73394246793</v>
      </c>
      <c r="D223" s="4">
        <v>0.95</v>
      </c>
      <c r="E223" s="9">
        <f t="shared" si="16"/>
        <v>1.5175118172201709E-3</v>
      </c>
      <c r="F223" s="5">
        <f t="shared" si="17"/>
        <v>1.5175118172201709</v>
      </c>
      <c r="G223" s="5">
        <v>0.42541486241408727</v>
      </c>
      <c r="H223" s="5">
        <f t="shared" si="18"/>
        <v>0.6455720809344706</v>
      </c>
      <c r="I223" s="5">
        <f t="shared" si="19"/>
        <v>0.87193973628570032</v>
      </c>
      <c r="J223" s="5"/>
      <c r="Q223" s="4"/>
    </row>
    <row r="224" spans="1:17" ht="12" x14ac:dyDescent="0.15">
      <c r="A224" s="4">
        <v>18</v>
      </c>
      <c r="B224" s="4">
        <v>1</v>
      </c>
      <c r="C224" s="4">
        <v>53817.239475874398</v>
      </c>
      <c r="D224" s="4">
        <v>0.95</v>
      </c>
      <c r="E224" s="9">
        <f t="shared" si="16"/>
        <v>2.1255755140331778E-3</v>
      </c>
      <c r="F224" s="5">
        <f t="shared" si="17"/>
        <v>2.1255755140331778</v>
      </c>
      <c r="G224" s="5">
        <v>0.65104924826484278</v>
      </c>
      <c r="H224" s="5">
        <f t="shared" si="18"/>
        <v>1.3838543405414572</v>
      </c>
      <c r="I224" s="5">
        <f t="shared" si="19"/>
        <v>0.74172117349172062</v>
      </c>
      <c r="J224" s="5"/>
      <c r="Q224" s="4"/>
    </row>
    <row r="225" spans="1:17" ht="12" x14ac:dyDescent="0.15">
      <c r="A225" s="4">
        <v>18</v>
      </c>
      <c r="B225" s="4">
        <v>3</v>
      </c>
      <c r="C225" s="4">
        <v>34731.539171999146</v>
      </c>
      <c r="D225" s="4">
        <v>0.95</v>
      </c>
      <c r="E225" s="9">
        <f t="shared" si="16"/>
        <v>1.3717632109647717E-3</v>
      </c>
      <c r="F225" s="5">
        <f t="shared" si="17"/>
        <v>1.3717632109647717</v>
      </c>
      <c r="G225" s="5">
        <v>0.50015724752658119</v>
      </c>
      <c r="H225" s="5">
        <f t="shared" si="18"/>
        <v>0.68609731185436518</v>
      </c>
      <c r="I225" s="5">
        <f t="shared" si="19"/>
        <v>0.68566589911040654</v>
      </c>
      <c r="J225" s="5"/>
      <c r="Q225" s="4"/>
    </row>
    <row r="226" spans="1:17" ht="12" x14ac:dyDescent="0.15">
      <c r="A226" s="4">
        <v>18</v>
      </c>
      <c r="B226" s="4">
        <v>8</v>
      </c>
      <c r="C226" s="4">
        <v>45685.447948971778</v>
      </c>
      <c r="D226" s="4">
        <v>0.95</v>
      </c>
      <c r="E226" s="9">
        <f t="shared" si="16"/>
        <v>1.8044007915252497E-3</v>
      </c>
      <c r="F226" s="5">
        <f t="shared" si="17"/>
        <v>1.8044007915252498</v>
      </c>
      <c r="G226" s="5">
        <v>0.42436732663449855</v>
      </c>
      <c r="H226" s="5">
        <f t="shared" si="18"/>
        <v>0.76572874007674341</v>
      </c>
      <c r="I226" s="5">
        <f t="shared" si="19"/>
        <v>1.0386720514485064</v>
      </c>
      <c r="J226" s="5"/>
      <c r="Q226" s="4"/>
    </row>
    <row r="227" spans="1:17" ht="12" x14ac:dyDescent="0.15">
      <c r="A227" s="4">
        <v>18</v>
      </c>
      <c r="B227" s="4">
        <v>10</v>
      </c>
      <c r="C227" s="4">
        <v>11116.708729499134</v>
      </c>
      <c r="D227" s="4">
        <v>0.95</v>
      </c>
      <c r="E227" s="9">
        <f t="shared" si="16"/>
        <v>4.3906755720265073E-4</v>
      </c>
      <c r="F227" s="5">
        <f t="shared" si="17"/>
        <v>0.43906755720265073</v>
      </c>
      <c r="G227" s="5">
        <v>0.35494328959340143</v>
      </c>
      <c r="H227" s="5">
        <f t="shared" si="18"/>
        <v>0.15584408310724782</v>
      </c>
      <c r="I227" s="5">
        <f t="shared" si="19"/>
        <v>0.28322347409540294</v>
      </c>
      <c r="J227" s="5"/>
      <c r="Q227" s="4"/>
    </row>
    <row r="228" spans="1:17" ht="12" x14ac:dyDescent="0.15">
      <c r="A228" s="4">
        <v>18</v>
      </c>
      <c r="B228" s="4">
        <v>17</v>
      </c>
      <c r="C228" s="4">
        <v>29869.398027828629</v>
      </c>
      <c r="D228" s="4">
        <v>0.95</v>
      </c>
      <c r="E228" s="9">
        <f t="shared" si="16"/>
        <v>1.1797271968088413E-3</v>
      </c>
      <c r="F228" s="5">
        <f t="shared" si="17"/>
        <v>1.1797271968088414</v>
      </c>
      <c r="G228" s="5">
        <v>0.35637825152527858</v>
      </c>
      <c r="H228" s="5">
        <f t="shared" si="18"/>
        <v>0.42042911567555313</v>
      </c>
      <c r="I228" s="5">
        <f t="shared" si="19"/>
        <v>0.75929808113328834</v>
      </c>
      <c r="J228" s="5"/>
      <c r="Q228" s="4"/>
    </row>
    <row r="229" spans="1:17" ht="12" x14ac:dyDescent="0.15">
      <c r="A229" s="4">
        <v>18</v>
      </c>
      <c r="B229" s="4">
        <v>24</v>
      </c>
      <c r="C229" s="4">
        <v>28895.817485054376</v>
      </c>
      <c r="D229" s="4">
        <v>0.95</v>
      </c>
      <c r="E229" s="9">
        <f t="shared" si="16"/>
        <v>1.1412744819759341E-3</v>
      </c>
      <c r="F229" s="5">
        <f t="shared" si="17"/>
        <v>1.141274481975934</v>
      </c>
      <c r="G229" s="5">
        <v>0.36446969625899645</v>
      </c>
      <c r="H229" s="5">
        <f t="shared" si="18"/>
        <v>0.41595996379391215</v>
      </c>
      <c r="I229" s="5">
        <f t="shared" si="19"/>
        <v>0.72531451818202175</v>
      </c>
      <c r="J229" s="5"/>
      <c r="Q229" s="4"/>
    </row>
    <row r="230" spans="1:17" ht="12" x14ac:dyDescent="0.15">
      <c r="A230" s="4">
        <v>18</v>
      </c>
      <c r="B230" s="4">
        <v>30</v>
      </c>
      <c r="C230" s="4">
        <v>22953.516606600042</v>
      </c>
      <c r="D230" s="4">
        <v>0.95</v>
      </c>
      <c r="E230" s="9">
        <f t="shared" si="16"/>
        <v>9.0657628178447659E-4</v>
      </c>
      <c r="F230" s="5">
        <f t="shared" si="17"/>
        <v>0.90657628178447658</v>
      </c>
      <c r="G230" s="5">
        <v>0.36306275406778327</v>
      </c>
      <c r="H230" s="5">
        <f t="shared" si="18"/>
        <v>0.32914408163720282</v>
      </c>
      <c r="I230" s="5">
        <f t="shared" si="19"/>
        <v>0.57743220014727381</v>
      </c>
      <c r="J230" s="5"/>
      <c r="Q230" s="4"/>
    </row>
    <row r="231" spans="1:17" ht="12" x14ac:dyDescent="0.15">
      <c r="A231" s="4">
        <v>18</v>
      </c>
      <c r="B231" s="4">
        <v>38</v>
      </c>
      <c r="C231" s="4">
        <v>28402.07188546241</v>
      </c>
      <c r="D231" s="4">
        <v>0.95</v>
      </c>
      <c r="E231" s="9">
        <f t="shared" si="16"/>
        <v>1.1217734156470898E-3</v>
      </c>
      <c r="F231" s="5">
        <f t="shared" si="17"/>
        <v>1.1217734156470898</v>
      </c>
      <c r="G231" s="5">
        <v>0.42033767395186811</v>
      </c>
      <c r="H231" s="5">
        <f t="shared" si="18"/>
        <v>0.47152362823413985</v>
      </c>
      <c r="I231" s="5">
        <f t="shared" si="19"/>
        <v>0.65024978741294992</v>
      </c>
      <c r="J231" s="5"/>
      <c r="Q231" s="4"/>
    </row>
    <row r="232" spans="1:17" ht="12" x14ac:dyDescent="0.15">
      <c r="A232" s="4">
        <v>18</v>
      </c>
      <c r="B232" s="4">
        <v>45</v>
      </c>
      <c r="C232" s="4">
        <v>26276.638085029746</v>
      </c>
      <c r="D232" s="4">
        <v>0.95</v>
      </c>
      <c r="E232" s="9">
        <f t="shared" si="16"/>
        <v>1.0378268942926566E-3</v>
      </c>
      <c r="F232" s="5">
        <f t="shared" si="17"/>
        <v>1.0378268942926565</v>
      </c>
      <c r="G232" s="5">
        <v>0.41609311760075995</v>
      </c>
      <c r="H232" s="5">
        <f t="shared" si="18"/>
        <v>0.4318326279761458</v>
      </c>
      <c r="I232" s="5">
        <f t="shared" si="19"/>
        <v>0.60599426631651077</v>
      </c>
      <c r="J232" s="5"/>
      <c r="Q232" s="4"/>
    </row>
    <row r="233" spans="1:17" ht="12" x14ac:dyDescent="0.15">
      <c r="A233" s="4">
        <v>18</v>
      </c>
      <c r="B233" s="4">
        <v>52</v>
      </c>
      <c r="C233" s="4">
        <v>37005.576051628101</v>
      </c>
      <c r="D233" s="4">
        <v>0.95</v>
      </c>
      <c r="E233" s="9">
        <f t="shared" si="16"/>
        <v>1.4615789866608585E-3</v>
      </c>
      <c r="F233" s="5">
        <f t="shared" si="17"/>
        <v>1.4615789866608586</v>
      </c>
      <c r="G233" s="5">
        <v>0.42486194513826836</v>
      </c>
      <c r="H233" s="5">
        <f t="shared" si="18"/>
        <v>0.62096929124595157</v>
      </c>
      <c r="I233" s="5">
        <f t="shared" si="19"/>
        <v>0.84060969541490704</v>
      </c>
      <c r="J233" s="5"/>
      <c r="Q233" s="4"/>
    </row>
    <row r="234" spans="1:17" ht="12" x14ac:dyDescent="0.15">
      <c r="A234" s="4">
        <v>18</v>
      </c>
      <c r="B234" s="4">
        <v>59</v>
      </c>
      <c r="C234" s="4">
        <v>25317.256045088783</v>
      </c>
      <c r="D234" s="4">
        <v>0.95</v>
      </c>
      <c r="E234" s="9">
        <f t="shared" si="16"/>
        <v>9.9993496611941977E-4</v>
      </c>
      <c r="F234" s="5">
        <f t="shared" si="17"/>
        <v>0.99993496611941979</v>
      </c>
      <c r="G234" s="5">
        <v>0.44534851888411092</v>
      </c>
      <c r="H234" s="5">
        <f t="shared" si="18"/>
        <v>0.44531955614171725</v>
      </c>
      <c r="I234" s="5">
        <f t="shared" si="19"/>
        <v>0.55461540997770253</v>
      </c>
      <c r="J234" s="5"/>
      <c r="Q234" s="4"/>
    </row>
    <row r="235" spans="1:17" ht="12" x14ac:dyDescent="0.15">
      <c r="A235" s="4">
        <v>18</v>
      </c>
      <c r="B235" s="4">
        <v>65</v>
      </c>
      <c r="C235" s="4">
        <v>18730.494885596851</v>
      </c>
      <c r="D235" s="4">
        <v>0.95</v>
      </c>
      <c r="E235" s="9">
        <f t="shared" si="16"/>
        <v>7.3978304502957722E-4</v>
      </c>
      <c r="F235" s="5">
        <f t="shared" si="17"/>
        <v>0.73978304502957726</v>
      </c>
      <c r="G235" s="5">
        <v>0.44806328820836888</v>
      </c>
      <c r="H235" s="5">
        <f t="shared" si="18"/>
        <v>0.3314696237167522</v>
      </c>
      <c r="I235" s="5">
        <f t="shared" si="19"/>
        <v>0.40831342131282505</v>
      </c>
      <c r="J235" s="5"/>
      <c r="Q235" s="4"/>
    </row>
    <row r="236" spans="1:17" ht="12" x14ac:dyDescent="0.15">
      <c r="A236" s="4">
        <v>18</v>
      </c>
      <c r="B236" s="4">
        <v>73</v>
      </c>
      <c r="C236" s="4">
        <v>34337.422117213602</v>
      </c>
      <c r="D236" s="4">
        <v>0.95</v>
      </c>
      <c r="E236" s="9">
        <f t="shared" si="16"/>
        <v>1.3561970918276023E-3</v>
      </c>
      <c r="F236" s="5">
        <f t="shared" si="17"/>
        <v>1.3561970918276023</v>
      </c>
      <c r="G236" s="5">
        <v>0.45210114044140626</v>
      </c>
      <c r="H236" s="5">
        <f t="shared" si="18"/>
        <v>0.61313825187857751</v>
      </c>
      <c r="I236" s="5">
        <f t="shared" si="19"/>
        <v>0.74305883994902477</v>
      </c>
      <c r="J236" s="5"/>
      <c r="Q236" s="4"/>
    </row>
    <row r="237" spans="1:17" ht="12" x14ac:dyDescent="0.15">
      <c r="A237" s="4">
        <v>19</v>
      </c>
      <c r="B237" s="4">
        <v>1</v>
      </c>
      <c r="C237" s="4">
        <v>55032.835877067759</v>
      </c>
      <c r="D237" s="4">
        <v>0.95</v>
      </c>
      <c r="E237" s="9">
        <f t="shared" si="16"/>
        <v>2.1735869313873096E-3</v>
      </c>
      <c r="F237" s="5">
        <f t="shared" si="17"/>
        <v>2.1735869313873097</v>
      </c>
      <c r="G237" s="5">
        <v>0.64541122262907691</v>
      </c>
      <c r="H237" s="5">
        <f t="shared" si="18"/>
        <v>1.402857398877267</v>
      </c>
      <c r="I237" s="5">
        <f t="shared" si="19"/>
        <v>0.77072953251004273</v>
      </c>
      <c r="J237" s="5"/>
      <c r="Q237" s="4"/>
    </row>
    <row r="238" spans="1:17" ht="12" x14ac:dyDescent="0.15">
      <c r="A238" s="4">
        <v>19</v>
      </c>
      <c r="B238" s="4">
        <v>3</v>
      </c>
      <c r="C238" s="4">
        <v>31511.303621750183</v>
      </c>
      <c r="D238" s="4">
        <v>0.95</v>
      </c>
      <c r="E238" s="9">
        <f t="shared" si="16"/>
        <v>1.2445761998566153E-3</v>
      </c>
      <c r="F238" s="5">
        <f t="shared" si="17"/>
        <v>1.2445761998566152</v>
      </c>
      <c r="G238" s="5">
        <v>0.51233251719071837</v>
      </c>
      <c r="H238" s="5">
        <f t="shared" si="18"/>
        <v>0.63763685730819819</v>
      </c>
      <c r="I238" s="5">
        <f t="shared" si="19"/>
        <v>0.60693934254841697</v>
      </c>
      <c r="J238" s="5"/>
      <c r="Q238" s="4"/>
    </row>
    <row r="239" spans="1:17" ht="12" x14ac:dyDescent="0.15">
      <c r="A239" s="4">
        <v>19</v>
      </c>
      <c r="B239" s="4">
        <v>8</v>
      </c>
      <c r="C239" s="4">
        <v>44808.812712180501</v>
      </c>
      <c r="D239" s="4">
        <v>0.95</v>
      </c>
      <c r="E239" s="9">
        <f t="shared" si="16"/>
        <v>1.769777046193653E-3</v>
      </c>
      <c r="F239" s="5">
        <f t="shared" si="17"/>
        <v>1.7697770461936531</v>
      </c>
      <c r="G239" s="5">
        <v>0.3800099553247947</v>
      </c>
      <c r="H239" s="5">
        <f t="shared" si="18"/>
        <v>0.67253289625889723</v>
      </c>
      <c r="I239" s="5">
        <f t="shared" si="19"/>
        <v>1.0972441499347558</v>
      </c>
      <c r="J239" s="5"/>
      <c r="Q239" s="4"/>
    </row>
    <row r="240" spans="1:17" ht="12" x14ac:dyDescent="0.15">
      <c r="A240" s="4">
        <v>19</v>
      </c>
      <c r="B240" s="4">
        <v>10</v>
      </c>
      <c r="C240" s="4">
        <v>13159.70888961747</v>
      </c>
      <c r="D240" s="4">
        <v>0.95</v>
      </c>
      <c r="E240" s="9">
        <f t="shared" si="16"/>
        <v>5.1975826445195344E-4</v>
      </c>
      <c r="F240" s="5">
        <f t="shared" si="17"/>
        <v>0.51975826445195339</v>
      </c>
      <c r="G240" s="5">
        <v>0.28841183166998668</v>
      </c>
      <c r="H240" s="5">
        <f t="shared" si="18"/>
        <v>0.14990443307620122</v>
      </c>
      <c r="I240" s="5">
        <f t="shared" si="19"/>
        <v>0.36985383137575217</v>
      </c>
      <c r="J240" s="5"/>
      <c r="Q240" s="4"/>
    </row>
    <row r="241" spans="1:17" ht="12" x14ac:dyDescent="0.15">
      <c r="A241" s="4">
        <v>19</v>
      </c>
      <c r="B241" s="4">
        <v>17</v>
      </c>
      <c r="C241" s="4">
        <v>29277.428465659639</v>
      </c>
      <c r="D241" s="4">
        <v>0.95</v>
      </c>
      <c r="E241" s="9">
        <f t="shared" si="16"/>
        <v>1.1563466589244445E-3</v>
      </c>
      <c r="F241" s="5">
        <f t="shared" si="17"/>
        <v>1.1563466589244444</v>
      </c>
      <c r="G241" s="5">
        <v>0.3571418298612748</v>
      </c>
      <c r="H241" s="5">
        <f t="shared" si="18"/>
        <v>0.41297976172224748</v>
      </c>
      <c r="I241" s="5">
        <f t="shared" si="19"/>
        <v>0.74336689720219695</v>
      </c>
      <c r="J241" s="5"/>
      <c r="Q241" s="4"/>
    </row>
    <row r="242" spans="1:17" ht="12" x14ac:dyDescent="0.15">
      <c r="A242" s="4">
        <v>19</v>
      </c>
      <c r="B242" s="4">
        <v>24</v>
      </c>
      <c r="C242" s="4">
        <v>28500.48697844159</v>
      </c>
      <c r="D242" s="4">
        <v>0.95</v>
      </c>
      <c r="E242" s="9">
        <f t="shared" si="16"/>
        <v>1.1256604361238951E-3</v>
      </c>
      <c r="F242" s="5">
        <f t="shared" si="17"/>
        <v>1.1256604361238951</v>
      </c>
      <c r="G242" s="5">
        <v>0.31402959148150061</v>
      </c>
      <c r="H242" s="5">
        <f t="shared" si="18"/>
        <v>0.35349068690287461</v>
      </c>
      <c r="I242" s="5">
        <f t="shared" si="19"/>
        <v>0.77216974922102044</v>
      </c>
      <c r="J242" s="5"/>
      <c r="Q242" s="4"/>
    </row>
    <row r="243" spans="1:17" ht="12" x14ac:dyDescent="0.15">
      <c r="A243" s="4">
        <v>19</v>
      </c>
      <c r="B243" s="4">
        <v>30</v>
      </c>
      <c r="C243" s="4">
        <v>22518.293538544167</v>
      </c>
      <c r="D243" s="4">
        <v>0.95</v>
      </c>
      <c r="E243" s="9">
        <f t="shared" si="16"/>
        <v>8.8938663204377077E-4</v>
      </c>
      <c r="F243" s="5">
        <f t="shared" si="17"/>
        <v>0.88938663204377078</v>
      </c>
      <c r="G243" s="5">
        <v>0.31232090023993692</v>
      </c>
      <c r="H243" s="5">
        <f t="shared" si="18"/>
        <v>0.277774033581276</v>
      </c>
      <c r="I243" s="5">
        <f t="shared" si="19"/>
        <v>0.61161259846249472</v>
      </c>
      <c r="J243" s="5"/>
      <c r="Q243" s="4"/>
    </row>
    <row r="244" spans="1:17" ht="12" x14ac:dyDescent="0.15">
      <c r="A244" s="4">
        <v>19</v>
      </c>
      <c r="B244" s="4">
        <v>38</v>
      </c>
      <c r="C244" s="4">
        <v>27677.410236013231</v>
      </c>
      <c r="D244" s="4">
        <v>0.95</v>
      </c>
      <c r="E244" s="9">
        <f t="shared" si="16"/>
        <v>1.0931520468621197E-3</v>
      </c>
      <c r="F244" s="5">
        <f t="shared" si="17"/>
        <v>1.0931520468621196</v>
      </c>
      <c r="G244" s="5">
        <v>0.35332391285557219</v>
      </c>
      <c r="H244" s="5">
        <f t="shared" si="18"/>
        <v>0.38623675854340195</v>
      </c>
      <c r="I244" s="5">
        <f t="shared" si="19"/>
        <v>0.70691528831871775</v>
      </c>
      <c r="J244" s="5"/>
      <c r="Q244" s="4"/>
    </row>
    <row r="245" spans="1:17" ht="12" x14ac:dyDescent="0.15">
      <c r="A245" s="4">
        <v>19</v>
      </c>
      <c r="B245" s="4">
        <v>45</v>
      </c>
      <c r="C245" s="4">
        <v>23599.116665181064</v>
      </c>
      <c r="D245" s="4">
        <v>0.95</v>
      </c>
      <c r="E245" s="9">
        <f t="shared" si="16"/>
        <v>9.3207501954476943E-4</v>
      </c>
      <c r="F245" s="5">
        <f t="shared" si="17"/>
        <v>0.93207501954476946</v>
      </c>
      <c r="G245" s="5">
        <v>0.40416026088132651</v>
      </c>
      <c r="H245" s="5">
        <f t="shared" si="18"/>
        <v>0.37670768306018154</v>
      </c>
      <c r="I245" s="5">
        <f t="shared" si="19"/>
        <v>0.55536733648458791</v>
      </c>
      <c r="J245" s="5"/>
      <c r="Q245" s="4"/>
    </row>
    <row r="246" spans="1:17" ht="12" x14ac:dyDescent="0.15">
      <c r="A246" s="4">
        <v>19</v>
      </c>
      <c r="B246" s="4">
        <v>52</v>
      </c>
      <c r="C246" s="4">
        <v>30333.249115520219</v>
      </c>
      <c r="D246" s="4">
        <v>0.95</v>
      </c>
      <c r="E246" s="9">
        <f t="shared" si="16"/>
        <v>1.1980475440387822E-3</v>
      </c>
      <c r="F246" s="5">
        <f t="shared" si="17"/>
        <v>1.1980475440387821</v>
      </c>
      <c r="G246" s="5">
        <v>0.42403632588657492</v>
      </c>
      <c r="H246" s="5">
        <f t="shared" si="18"/>
        <v>0.50801567881163967</v>
      </c>
      <c r="I246" s="5">
        <f t="shared" si="19"/>
        <v>0.69003186522714244</v>
      </c>
      <c r="J246" s="5"/>
      <c r="Q246" s="4"/>
    </row>
    <row r="247" spans="1:17" ht="12" x14ac:dyDescent="0.15">
      <c r="A247" s="4">
        <v>19</v>
      </c>
      <c r="B247" s="4">
        <v>59</v>
      </c>
      <c r="C247" s="4">
        <v>22037.866706542081</v>
      </c>
      <c r="D247" s="4">
        <v>0.95</v>
      </c>
      <c r="E247" s="9">
        <f t="shared" si="16"/>
        <v>8.704116061908386E-4</v>
      </c>
      <c r="F247" s="5">
        <f t="shared" si="17"/>
        <v>0.87041160619083857</v>
      </c>
      <c r="G247" s="5">
        <v>0.44939293209947562</v>
      </c>
      <c r="H247" s="5">
        <f t="shared" si="18"/>
        <v>0.39115682383951506</v>
      </c>
      <c r="I247" s="5">
        <f t="shared" si="19"/>
        <v>0.47925478235132352</v>
      </c>
      <c r="J247" s="5"/>
      <c r="Q247" s="4"/>
    </row>
    <row r="248" spans="1:17" ht="12" x14ac:dyDescent="0.15">
      <c r="A248" s="4">
        <v>19</v>
      </c>
      <c r="B248" s="4">
        <v>65</v>
      </c>
      <c r="C248" s="4">
        <v>12244.306633425398</v>
      </c>
      <c r="D248" s="4">
        <v>0.95</v>
      </c>
      <c r="E248" s="9">
        <f t="shared" si="16"/>
        <v>4.8360336984564699E-4</v>
      </c>
      <c r="F248" s="5">
        <f t="shared" si="17"/>
        <v>0.483603369845647</v>
      </c>
      <c r="G248" s="5">
        <v>0.48613347837496224</v>
      </c>
      <c r="H248" s="5">
        <f t="shared" si="18"/>
        <v>0.23509578833691769</v>
      </c>
      <c r="I248" s="5">
        <f t="shared" si="19"/>
        <v>0.24850758150872931</v>
      </c>
      <c r="J248" s="5"/>
      <c r="Q248" s="4"/>
    </row>
    <row r="249" spans="1:17" ht="12" x14ac:dyDescent="0.15">
      <c r="A249" s="4">
        <v>19</v>
      </c>
      <c r="B249" s="4">
        <v>73</v>
      </c>
      <c r="C249" s="4">
        <v>21679.526545462231</v>
      </c>
      <c r="D249" s="4">
        <v>0.95</v>
      </c>
      <c r="E249" s="9">
        <f t="shared" si="16"/>
        <v>8.5625853777811407E-4</v>
      </c>
      <c r="F249" s="5">
        <f t="shared" si="17"/>
        <v>0.85625853777811411</v>
      </c>
      <c r="G249" s="5">
        <v>0.52373462467155429</v>
      </c>
      <c r="H249" s="5">
        <f t="shared" si="18"/>
        <v>0.44845224390503446</v>
      </c>
      <c r="I249" s="5">
        <f t="shared" si="19"/>
        <v>0.40780629387307965</v>
      </c>
      <c r="J249" s="5"/>
      <c r="Q249" s="4"/>
    </row>
    <row r="250" spans="1:17" ht="12" x14ac:dyDescent="0.15">
      <c r="A250" s="4">
        <v>20</v>
      </c>
      <c r="B250" s="4">
        <v>1</v>
      </c>
      <c r="C250" s="4">
        <v>51364.79498815212</v>
      </c>
      <c r="D250" s="4">
        <v>0.95</v>
      </c>
      <c r="E250" s="9">
        <f t="shared" si="16"/>
        <v>2.0287133188816604E-3</v>
      </c>
      <c r="F250" s="5">
        <f t="shared" si="17"/>
        <v>2.0287133188816604</v>
      </c>
      <c r="G250" s="5">
        <v>0.65268975142109442</v>
      </c>
      <c r="H250" s="5">
        <f t="shared" si="18"/>
        <v>1.3241203918055344</v>
      </c>
      <c r="I250" s="5">
        <f t="shared" si="19"/>
        <v>0.70459292707612597</v>
      </c>
      <c r="J250" s="5"/>
      <c r="Q250" s="4"/>
    </row>
    <row r="251" spans="1:17" ht="12" x14ac:dyDescent="0.15">
      <c r="A251" s="4">
        <v>20</v>
      </c>
      <c r="B251" s="4">
        <v>3</v>
      </c>
      <c r="C251" s="4">
        <v>30118.906174708569</v>
      </c>
      <c r="D251" s="4">
        <v>0.95</v>
      </c>
      <c r="E251" s="9">
        <f t="shared" si="16"/>
        <v>1.1895818161227424E-3</v>
      </c>
      <c r="F251" s="5">
        <f t="shared" si="17"/>
        <v>1.1895818161227425</v>
      </c>
      <c r="G251" s="5">
        <v>0.52583701238549352</v>
      </c>
      <c r="H251" s="5">
        <f t="shared" si="18"/>
        <v>0.62552614817809238</v>
      </c>
      <c r="I251" s="5">
        <f t="shared" si="19"/>
        <v>0.56405566794465012</v>
      </c>
      <c r="J251" s="5"/>
      <c r="Q251" s="4"/>
    </row>
    <row r="252" spans="1:17" ht="12" x14ac:dyDescent="0.15">
      <c r="A252" s="4">
        <v>20</v>
      </c>
      <c r="B252" s="4">
        <v>8</v>
      </c>
      <c r="C252" s="4">
        <v>47839.211677941217</v>
      </c>
      <c r="D252" s="4">
        <v>0.95</v>
      </c>
      <c r="E252" s="9">
        <f t="shared" si="16"/>
        <v>1.8894662369084616E-3</v>
      </c>
      <c r="F252" s="5">
        <f t="shared" si="17"/>
        <v>1.8894662369084616</v>
      </c>
      <c r="G252" s="5">
        <v>0.41887653392027641</v>
      </c>
      <c r="H252" s="5">
        <f t="shared" si="18"/>
        <v>0.79145306827560424</v>
      </c>
      <c r="I252" s="5">
        <f t="shared" si="19"/>
        <v>1.0980131686328574</v>
      </c>
      <c r="J252" s="5"/>
      <c r="Q252" s="4"/>
    </row>
    <row r="253" spans="1:17" ht="12" x14ac:dyDescent="0.15">
      <c r="A253" s="4">
        <v>20</v>
      </c>
      <c r="B253" s="4">
        <v>10</v>
      </c>
      <c r="C253" s="4">
        <v>11073.76956684178</v>
      </c>
      <c r="D253" s="4">
        <v>0.95</v>
      </c>
      <c r="E253" s="9">
        <f t="shared" si="16"/>
        <v>4.3737162419630482E-4</v>
      </c>
      <c r="F253" s="5">
        <f t="shared" si="17"/>
        <v>0.43737162419630482</v>
      </c>
      <c r="G253" s="5">
        <v>0.37165119281630599</v>
      </c>
      <c r="H253" s="5">
        <f t="shared" si="18"/>
        <v>0.16254968583656179</v>
      </c>
      <c r="I253" s="5">
        <f t="shared" si="19"/>
        <v>0.274821938359743</v>
      </c>
      <c r="J253" s="5"/>
      <c r="Q253" s="4"/>
    </row>
    <row r="254" spans="1:17" ht="12" x14ac:dyDescent="0.15">
      <c r="A254" s="4">
        <v>20</v>
      </c>
      <c r="B254" s="4">
        <v>17</v>
      </c>
      <c r="C254" s="4">
        <v>31165.137699016908</v>
      </c>
      <c r="D254" s="4">
        <v>0.95</v>
      </c>
      <c r="E254" s="9">
        <f t="shared" si="16"/>
        <v>1.2309039673838889E-3</v>
      </c>
      <c r="F254" s="5">
        <f t="shared" si="17"/>
        <v>1.2309039673838889</v>
      </c>
      <c r="G254" s="5">
        <v>0.37759224516122547</v>
      </c>
      <c r="H254" s="5">
        <f t="shared" si="18"/>
        <v>0.46477979262234242</v>
      </c>
      <c r="I254" s="5">
        <f t="shared" si="19"/>
        <v>0.76612417476154637</v>
      </c>
      <c r="J254" s="5"/>
      <c r="Q254" s="4"/>
    </row>
    <row r="255" spans="1:17" ht="12" x14ac:dyDescent="0.15">
      <c r="A255" s="4">
        <v>20</v>
      </c>
      <c r="B255" s="4">
        <v>24</v>
      </c>
      <c r="C255" s="4">
        <v>28320.135469950354</v>
      </c>
      <c r="D255" s="4">
        <v>0.95</v>
      </c>
      <c r="E255" s="9">
        <f t="shared" si="16"/>
        <v>1.1185372400235121E-3</v>
      </c>
      <c r="F255" s="5">
        <f t="shared" si="17"/>
        <v>1.1185372400235121</v>
      </c>
      <c r="G255" s="5">
        <v>0.36448546408445942</v>
      </c>
      <c r="H255" s="5">
        <f t="shared" si="18"/>
        <v>0.40769056502572015</v>
      </c>
      <c r="I255" s="5">
        <f t="shared" si="19"/>
        <v>0.71084667499779197</v>
      </c>
      <c r="J255" s="5"/>
      <c r="Q255" s="4"/>
    </row>
    <row r="256" spans="1:17" ht="12" x14ac:dyDescent="0.15">
      <c r="A256" s="4">
        <v>20</v>
      </c>
      <c r="B256" s="4">
        <v>30</v>
      </c>
      <c r="C256" s="4">
        <v>21746.541109314974</v>
      </c>
      <c r="D256" s="4">
        <v>0.95</v>
      </c>
      <c r="E256" s="9">
        <f t="shared" si="16"/>
        <v>8.5890535722474987E-4</v>
      </c>
      <c r="F256" s="5">
        <f t="shared" si="17"/>
        <v>0.85890535722474981</v>
      </c>
      <c r="G256" s="5">
        <v>0.38617486908352472</v>
      </c>
      <c r="H256" s="5">
        <f t="shared" si="18"/>
        <v>0.3316876638814058</v>
      </c>
      <c r="I256" s="5">
        <f t="shared" si="19"/>
        <v>0.52721769334334401</v>
      </c>
      <c r="J256" s="5"/>
      <c r="Q256" s="4"/>
    </row>
    <row r="257" spans="1:17" ht="12" x14ac:dyDescent="0.15">
      <c r="A257" s="4">
        <v>20</v>
      </c>
      <c r="B257" s="4">
        <v>38</v>
      </c>
      <c r="C257" s="4">
        <v>30033.351712060878</v>
      </c>
      <c r="D257" s="4">
        <v>0.95</v>
      </c>
      <c r="E257" s="9">
        <f t="shared" si="16"/>
        <v>1.1862027414490644E-3</v>
      </c>
      <c r="F257" s="5">
        <f t="shared" si="17"/>
        <v>1.1862027414490643</v>
      </c>
      <c r="G257" s="5">
        <v>0.41190339840697365</v>
      </c>
      <c r="H257" s="5">
        <f t="shared" si="18"/>
        <v>0.48860094040253832</v>
      </c>
      <c r="I257" s="5">
        <f t="shared" si="19"/>
        <v>0.69760180104652603</v>
      </c>
      <c r="J257" s="5"/>
      <c r="Q257" s="4"/>
    </row>
    <row r="258" spans="1:17" ht="12" x14ac:dyDescent="0.15">
      <c r="A258" s="4">
        <v>20</v>
      </c>
      <c r="B258" s="4">
        <v>45</v>
      </c>
      <c r="C258" s="4">
        <v>27633.59259848647</v>
      </c>
      <c r="D258" s="4">
        <v>0.95</v>
      </c>
      <c r="E258" s="9">
        <f t="shared" si="16"/>
        <v>1.0914214174519764E-3</v>
      </c>
      <c r="F258" s="5">
        <f t="shared" si="17"/>
        <v>1.0914214174519763</v>
      </c>
      <c r="G258" s="5">
        <v>0.47760869234287756</v>
      </c>
      <c r="H258" s="5">
        <f t="shared" si="18"/>
        <v>0.52127235598424826</v>
      </c>
      <c r="I258" s="5">
        <f t="shared" si="19"/>
        <v>0.57014906146772804</v>
      </c>
      <c r="J258" s="5"/>
      <c r="Q258" s="4"/>
    </row>
    <row r="259" spans="1:17" ht="12" x14ac:dyDescent="0.15">
      <c r="A259" s="4">
        <v>20</v>
      </c>
      <c r="B259" s="4">
        <v>52</v>
      </c>
      <c r="C259" s="4">
        <v>37826.181316075075</v>
      </c>
      <c r="D259" s="4">
        <v>0.95</v>
      </c>
      <c r="E259" s="9">
        <f t="shared" ref="E259:E322" si="20">((C259/1000000)*D259)/(293.15*0.08205)</f>
        <v>1.4939897619771427E-3</v>
      </c>
      <c r="F259" s="5">
        <f t="shared" ref="F259:F322" si="21">E259*1000</f>
        <v>1.4939897619771427</v>
      </c>
      <c r="G259" s="5">
        <v>0.43923198006212777</v>
      </c>
      <c r="H259" s="5">
        <f t="shared" si="18"/>
        <v>0.65620808134576736</v>
      </c>
      <c r="I259" s="5">
        <f t="shared" si="19"/>
        <v>0.83778168063137537</v>
      </c>
      <c r="J259" s="5"/>
      <c r="Q259" s="4"/>
    </row>
    <row r="260" spans="1:17" ht="12" x14ac:dyDescent="0.15">
      <c r="A260" s="4">
        <v>20</v>
      </c>
      <c r="B260" s="4">
        <v>59</v>
      </c>
      <c r="C260" s="4">
        <v>28354.046277268702</v>
      </c>
      <c r="D260" s="4">
        <v>0.95</v>
      </c>
      <c r="E260" s="9">
        <f t="shared" si="20"/>
        <v>1.1198765874593703E-3</v>
      </c>
      <c r="F260" s="5">
        <f t="shared" si="21"/>
        <v>1.1198765874593704</v>
      </c>
      <c r="G260" s="5">
        <v>0.43308064762013099</v>
      </c>
      <c r="H260" s="5">
        <f t="shared" ref="H260:H323" si="22">F260*G260</f>
        <v>0.48499687775152639</v>
      </c>
      <c r="I260" s="5">
        <f t="shared" ref="I260:I323" si="23">F260-H260</f>
        <v>0.63487970970784402</v>
      </c>
      <c r="J260" s="5"/>
      <c r="Q260" s="4"/>
    </row>
    <row r="261" spans="1:17" ht="12" x14ac:dyDescent="0.15">
      <c r="A261" s="4">
        <v>20</v>
      </c>
      <c r="B261" s="4">
        <v>65</v>
      </c>
      <c r="C261" s="4">
        <v>19815.425382240501</v>
      </c>
      <c r="D261" s="4">
        <v>0.95</v>
      </c>
      <c r="E261" s="9">
        <f t="shared" si="20"/>
        <v>7.8263365796611402E-4</v>
      </c>
      <c r="F261" s="5">
        <f t="shared" si="21"/>
        <v>0.78263365796611406</v>
      </c>
      <c r="G261" s="5">
        <v>0.44870534561730274</v>
      </c>
      <c r="H261" s="5">
        <f t="shared" si="22"/>
        <v>0.35117190598941911</v>
      </c>
      <c r="I261" s="5">
        <f t="shared" si="23"/>
        <v>0.43146175197669495</v>
      </c>
      <c r="J261" s="5"/>
      <c r="Q261" s="4"/>
    </row>
    <row r="262" spans="1:17" ht="12" x14ac:dyDescent="0.15">
      <c r="A262" s="4">
        <v>20</v>
      </c>
      <c r="B262" s="4">
        <v>73</v>
      </c>
      <c r="C262" s="4">
        <v>38140.190256685528</v>
      </c>
      <c r="D262" s="4">
        <v>0.95</v>
      </c>
      <c r="E262" s="9">
        <f t="shared" si="20"/>
        <v>1.506391916414073E-3</v>
      </c>
      <c r="F262" s="5">
        <f t="shared" si="21"/>
        <v>1.5063919164140731</v>
      </c>
      <c r="G262" s="5">
        <v>0.46581686291603658</v>
      </c>
      <c r="H262" s="5">
        <f t="shared" si="22"/>
        <v>0.70170275682607997</v>
      </c>
      <c r="I262" s="5">
        <f t="shared" si="23"/>
        <v>0.80468915958799314</v>
      </c>
      <c r="J262" s="5"/>
      <c r="Q262" s="4"/>
    </row>
    <row r="263" spans="1:17" ht="12" x14ac:dyDescent="0.15">
      <c r="A263" s="4">
        <v>21</v>
      </c>
      <c r="B263" s="4">
        <v>1</v>
      </c>
      <c r="C263" s="4">
        <v>14317.440332201902</v>
      </c>
      <c r="D263" s="4">
        <v>0.95</v>
      </c>
      <c r="E263" s="9">
        <f t="shared" si="20"/>
        <v>5.6548423683831014E-4</v>
      </c>
      <c r="F263" s="5">
        <f t="shared" si="21"/>
        <v>0.56548423683831017</v>
      </c>
      <c r="G263" s="5">
        <v>0.37252281461081144</v>
      </c>
      <c r="H263" s="5">
        <f t="shared" si="22"/>
        <v>0.21065577952505402</v>
      </c>
      <c r="I263" s="5">
        <f t="shared" si="23"/>
        <v>0.35482845731325618</v>
      </c>
      <c r="J263" s="5"/>
      <c r="Q263" s="4"/>
    </row>
    <row r="264" spans="1:17" ht="12" x14ac:dyDescent="0.15">
      <c r="A264" s="4">
        <v>21</v>
      </c>
      <c r="B264" s="4">
        <v>3</v>
      </c>
      <c r="C264" s="4">
        <v>19544.280472357983</v>
      </c>
      <c r="D264" s="4">
        <v>0.95</v>
      </c>
      <c r="E264" s="9">
        <f t="shared" si="20"/>
        <v>7.7192446911113048E-4</v>
      </c>
      <c r="F264" s="5">
        <f t="shared" si="21"/>
        <v>0.77192446911113044</v>
      </c>
      <c r="G264" s="5">
        <v>0.23084293352898991</v>
      </c>
      <c r="H264" s="5">
        <f t="shared" si="22"/>
        <v>0.17819330891242149</v>
      </c>
      <c r="I264" s="5">
        <f t="shared" si="23"/>
        <v>0.59373116019870897</v>
      </c>
      <c r="J264" s="5"/>
      <c r="Q264" s="4"/>
    </row>
    <row r="265" spans="1:17" ht="12" x14ac:dyDescent="0.15">
      <c r="A265" s="4">
        <v>21</v>
      </c>
      <c r="B265" s="4">
        <v>8</v>
      </c>
      <c r="C265" s="4">
        <v>64713.327504908339</v>
      </c>
      <c r="D265" s="4">
        <v>0.95</v>
      </c>
      <c r="E265" s="9">
        <f t="shared" si="20"/>
        <v>2.5559293957785824E-3</v>
      </c>
      <c r="F265" s="5">
        <f t="shared" si="21"/>
        <v>2.5559293957785822</v>
      </c>
      <c r="G265" s="5">
        <v>0.54068128077756916</v>
      </c>
      <c r="H265" s="5">
        <f t="shared" si="22"/>
        <v>1.3819431792866024</v>
      </c>
      <c r="I265" s="5">
        <f t="shared" si="23"/>
        <v>1.1739862164919799</v>
      </c>
      <c r="J265" s="5"/>
      <c r="Q265" s="4"/>
    </row>
    <row r="266" spans="1:17" ht="12" x14ac:dyDescent="0.15">
      <c r="A266" s="4">
        <v>21</v>
      </c>
      <c r="B266" s="4">
        <v>10</v>
      </c>
      <c r="C266" s="4">
        <v>25042.557166057963</v>
      </c>
      <c r="D266" s="4">
        <v>0.95</v>
      </c>
      <c r="E266" s="9">
        <f t="shared" si="20"/>
        <v>9.8908540905022035E-4</v>
      </c>
      <c r="F266" s="5">
        <f t="shared" si="21"/>
        <v>0.98908540905022035</v>
      </c>
      <c r="G266" s="5">
        <v>0.56220091468668687</v>
      </c>
      <c r="H266" s="5">
        <f t="shared" si="22"/>
        <v>0.55606472167128973</v>
      </c>
      <c r="I266" s="5">
        <f t="shared" si="23"/>
        <v>0.43302068737893062</v>
      </c>
      <c r="J266" s="5"/>
      <c r="Q266" s="4"/>
    </row>
    <row r="267" spans="1:17" ht="12" x14ac:dyDescent="0.15">
      <c r="A267" s="4">
        <v>21</v>
      </c>
      <c r="B267" s="4">
        <v>17</v>
      </c>
      <c r="C267" s="4">
        <v>43034.629089625523</v>
      </c>
      <c r="D267" s="4">
        <v>0.95</v>
      </c>
      <c r="E267" s="9">
        <f t="shared" si="20"/>
        <v>1.6997035659811999E-3</v>
      </c>
      <c r="F267" s="5">
        <f t="shared" si="21"/>
        <v>1.6997035659811999</v>
      </c>
      <c r="G267" s="5">
        <v>0.52550971909731892</v>
      </c>
      <c r="H267" s="5">
        <f t="shared" si="22"/>
        <v>0.89321074350749163</v>
      </c>
      <c r="I267" s="5">
        <f t="shared" si="23"/>
        <v>0.80649282247370824</v>
      </c>
      <c r="J267" s="5"/>
      <c r="Q267" s="4"/>
    </row>
    <row r="268" spans="1:17" ht="12" x14ac:dyDescent="0.15">
      <c r="A268" s="4">
        <v>21</v>
      </c>
      <c r="B268" s="4">
        <v>24</v>
      </c>
      <c r="C268" s="4">
        <v>33289.1802319009</v>
      </c>
      <c r="D268" s="4">
        <v>0.95</v>
      </c>
      <c r="E268" s="9">
        <f t="shared" si="20"/>
        <v>1.3147955389812608E-3</v>
      </c>
      <c r="F268" s="5">
        <f t="shared" si="21"/>
        <v>1.3147955389812607</v>
      </c>
      <c r="G268" s="5">
        <v>0.44475538565974859</v>
      </c>
      <c r="H268" s="5">
        <f t="shared" si="22"/>
        <v>0.58476239700332755</v>
      </c>
      <c r="I268" s="5">
        <f t="shared" si="23"/>
        <v>0.73003314197793312</v>
      </c>
      <c r="J268" s="5"/>
      <c r="Q268" s="4"/>
    </row>
    <row r="269" spans="1:17" ht="12" x14ac:dyDescent="0.15">
      <c r="A269" s="4">
        <v>21</v>
      </c>
      <c r="B269" s="4">
        <v>30</v>
      </c>
      <c r="C269" s="4">
        <v>24979.164492124051</v>
      </c>
      <c r="D269" s="4">
        <v>0.95</v>
      </c>
      <c r="E269" s="9">
        <f t="shared" si="20"/>
        <v>9.8658164042895145E-4</v>
      </c>
      <c r="F269" s="5">
        <f t="shared" si="21"/>
        <v>0.98658164042895147</v>
      </c>
      <c r="G269" s="5">
        <v>0.41243825581825011</v>
      </c>
      <c r="H269" s="5">
        <f t="shared" si="22"/>
        <v>0.40690401100082474</v>
      </c>
      <c r="I269" s="5">
        <f t="shared" si="23"/>
        <v>0.57967762942812673</v>
      </c>
      <c r="J269" s="5"/>
      <c r="Q269" s="4"/>
    </row>
    <row r="270" spans="1:17" ht="12" x14ac:dyDescent="0.15">
      <c r="A270" s="4">
        <v>21</v>
      </c>
      <c r="B270" s="4">
        <v>38</v>
      </c>
      <c r="C270" s="4">
        <v>26677.440449000398</v>
      </c>
      <c r="D270" s="4">
        <v>0.95</v>
      </c>
      <c r="E270" s="9">
        <f t="shared" si="20"/>
        <v>1.0536570576217242E-3</v>
      </c>
      <c r="F270" s="5">
        <f t="shared" si="21"/>
        <v>1.0536570576217241</v>
      </c>
      <c r="G270" s="5">
        <v>0.42298909139467261</v>
      </c>
      <c r="H270" s="5">
        <f t="shared" si="22"/>
        <v>0.44568544144499728</v>
      </c>
      <c r="I270" s="5">
        <f t="shared" si="23"/>
        <v>0.60797161617672679</v>
      </c>
      <c r="J270" s="5"/>
      <c r="Q270" s="4"/>
    </row>
    <row r="271" spans="1:17" ht="12" x14ac:dyDescent="0.15">
      <c r="A271" s="4">
        <v>21</v>
      </c>
      <c r="B271" s="4">
        <v>45</v>
      </c>
      <c r="C271" s="4">
        <v>25045.524046005321</v>
      </c>
      <c r="D271" s="4">
        <v>0.95</v>
      </c>
      <c r="E271" s="9">
        <f t="shared" si="20"/>
        <v>9.8920258948218963E-4</v>
      </c>
      <c r="F271" s="5">
        <f t="shared" si="21"/>
        <v>0.98920258948218964</v>
      </c>
      <c r="G271" s="5">
        <v>0.44443857903191059</v>
      </c>
      <c r="H271" s="5">
        <f t="shared" si="22"/>
        <v>0.43963979324415076</v>
      </c>
      <c r="I271" s="5">
        <f t="shared" si="23"/>
        <v>0.54956279623803894</v>
      </c>
      <c r="J271" s="5"/>
      <c r="Q271" s="4"/>
    </row>
    <row r="272" spans="1:17" ht="12" x14ac:dyDescent="0.15">
      <c r="A272" s="4">
        <v>21</v>
      </c>
      <c r="B272" s="4">
        <v>52</v>
      </c>
      <c r="C272" s="4">
        <v>33016.235597263731</v>
      </c>
      <c r="D272" s="4">
        <v>0.95</v>
      </c>
      <c r="E272" s="9">
        <f t="shared" si="20"/>
        <v>1.304015267868849E-3</v>
      </c>
      <c r="F272" s="5">
        <f t="shared" si="21"/>
        <v>1.304015267868849</v>
      </c>
      <c r="G272" s="5">
        <v>0.38755916716031319</v>
      </c>
      <c r="H272" s="5">
        <f t="shared" si="22"/>
        <v>0.50538307117958381</v>
      </c>
      <c r="I272" s="5">
        <f t="shared" si="23"/>
        <v>0.79863219668926522</v>
      </c>
      <c r="J272" s="5"/>
      <c r="Q272" s="4"/>
    </row>
    <row r="273" spans="1:17" ht="12" x14ac:dyDescent="0.15">
      <c r="A273" s="4">
        <v>21</v>
      </c>
      <c r="B273" s="4">
        <v>59</v>
      </c>
      <c r="C273" s="4">
        <v>22954.925739829272</v>
      </c>
      <c r="D273" s="4">
        <v>0.95</v>
      </c>
      <c r="E273" s="9">
        <f t="shared" si="20"/>
        <v>9.0663193716771873E-4</v>
      </c>
      <c r="F273" s="5">
        <f t="shared" si="21"/>
        <v>0.90663193716771873</v>
      </c>
      <c r="G273" s="5">
        <v>0.42374205738051035</v>
      </c>
      <c r="H273" s="5">
        <f t="shared" si="22"/>
        <v>0.3841780823423267</v>
      </c>
      <c r="I273" s="5">
        <f t="shared" si="23"/>
        <v>0.52245385482539208</v>
      </c>
      <c r="J273" s="5"/>
      <c r="Q273" s="4"/>
    </row>
    <row r="274" spans="1:17" ht="12" x14ac:dyDescent="0.15">
      <c r="A274" s="4">
        <v>21</v>
      </c>
      <c r="B274" s="4">
        <v>65</v>
      </c>
      <c r="C274" s="4">
        <v>17671.883457604938</v>
      </c>
      <c r="D274" s="4">
        <v>0.95</v>
      </c>
      <c r="E274" s="9">
        <f t="shared" si="20"/>
        <v>6.9797193483274109E-4</v>
      </c>
      <c r="F274" s="5">
        <f t="shared" si="21"/>
        <v>0.69797193483274111</v>
      </c>
      <c r="G274" s="5">
        <v>0.40075874108237303</v>
      </c>
      <c r="H274" s="5">
        <f t="shared" si="22"/>
        <v>0.27971835391439742</v>
      </c>
      <c r="I274" s="5">
        <f t="shared" si="23"/>
        <v>0.41825358091834369</v>
      </c>
      <c r="J274" s="5"/>
      <c r="Q274" s="4"/>
    </row>
    <row r="275" spans="1:17" ht="12" x14ac:dyDescent="0.15">
      <c r="A275" s="4">
        <v>21</v>
      </c>
      <c r="B275" s="4">
        <v>73</v>
      </c>
      <c r="C275" s="4">
        <v>30696.638016137036</v>
      </c>
      <c r="D275" s="4">
        <v>0.95</v>
      </c>
      <c r="E275" s="9">
        <f t="shared" si="20"/>
        <v>1.212400018389846E-3</v>
      </c>
      <c r="F275" s="5">
        <f t="shared" si="21"/>
        <v>1.212400018389846</v>
      </c>
      <c r="G275" s="5">
        <v>0.37943229501353043</v>
      </c>
      <c r="H275" s="5">
        <f t="shared" si="22"/>
        <v>0.46002372145210579</v>
      </c>
      <c r="I275" s="5">
        <f t="shared" si="23"/>
        <v>0.75237629693774022</v>
      </c>
      <c r="J275" s="5"/>
      <c r="Q275" s="4"/>
    </row>
    <row r="276" spans="1:17" ht="12" x14ac:dyDescent="0.15">
      <c r="A276" s="4">
        <v>22</v>
      </c>
      <c r="B276" s="4">
        <v>1</v>
      </c>
      <c r="C276" s="4">
        <v>14732.556585756278</v>
      </c>
      <c r="D276" s="4">
        <v>0.95</v>
      </c>
      <c r="E276" s="9">
        <f t="shared" si="20"/>
        <v>5.8187974416320587E-4</v>
      </c>
      <c r="F276" s="5">
        <f t="shared" si="21"/>
        <v>0.58187974416320587</v>
      </c>
      <c r="G276" s="5">
        <v>0.36361133899789394</v>
      </c>
      <c r="H276" s="5">
        <f t="shared" si="22"/>
        <v>0.21157807291093525</v>
      </c>
      <c r="I276" s="5">
        <f t="shared" si="23"/>
        <v>0.37030167125227065</v>
      </c>
      <c r="J276" s="5"/>
      <c r="Q276" s="4"/>
    </row>
    <row r="277" spans="1:17" ht="12" x14ac:dyDescent="0.15">
      <c r="A277" s="4">
        <v>22</v>
      </c>
      <c r="B277" s="4">
        <v>3</v>
      </c>
      <c r="C277" s="4">
        <v>19156.940818908224</v>
      </c>
      <c r="D277" s="4">
        <v>0.95</v>
      </c>
      <c r="E277" s="9">
        <f t="shared" si="20"/>
        <v>7.5662603145425309E-4</v>
      </c>
      <c r="F277" s="5">
        <f t="shared" si="21"/>
        <v>0.75662603145425311</v>
      </c>
      <c r="G277" s="5">
        <v>0.26918790662074032</v>
      </c>
      <c r="H277" s="5">
        <f t="shared" si="22"/>
        <v>0.20367457750192883</v>
      </c>
      <c r="I277" s="5">
        <f t="shared" si="23"/>
        <v>0.55295145395232426</v>
      </c>
      <c r="J277" s="5"/>
      <c r="Q277" s="4"/>
    </row>
    <row r="278" spans="1:17" ht="12" x14ac:dyDescent="0.15">
      <c r="A278" s="4">
        <v>22</v>
      </c>
      <c r="B278" s="4">
        <v>8</v>
      </c>
      <c r="C278" s="4">
        <v>65903.682458419338</v>
      </c>
      <c r="D278" s="4">
        <v>0.95</v>
      </c>
      <c r="E278" s="9">
        <f t="shared" si="20"/>
        <v>2.6029438723075269E-3</v>
      </c>
      <c r="F278" s="5">
        <f t="shared" si="21"/>
        <v>2.6029438723075269</v>
      </c>
      <c r="G278" s="5">
        <v>0.54192152967028351</v>
      </c>
      <c r="H278" s="5">
        <f t="shared" si="22"/>
        <v>1.4105913249267861</v>
      </c>
      <c r="I278" s="5">
        <f t="shared" si="23"/>
        <v>1.1923525473807408</v>
      </c>
      <c r="J278" s="5"/>
      <c r="Q278" s="4"/>
    </row>
    <row r="279" spans="1:17" ht="12" x14ac:dyDescent="0.15">
      <c r="A279" s="4">
        <v>22</v>
      </c>
      <c r="B279" s="4">
        <v>10</v>
      </c>
      <c r="C279" s="4">
        <v>19286.449414043142</v>
      </c>
      <c r="D279" s="4">
        <v>0.95</v>
      </c>
      <c r="E279" s="9">
        <f t="shared" si="20"/>
        <v>7.6174112656794842E-4</v>
      </c>
      <c r="F279" s="5">
        <f t="shared" si="21"/>
        <v>0.76174112656794846</v>
      </c>
      <c r="G279" s="5">
        <v>0.57587053596618332</v>
      </c>
      <c r="H279" s="5">
        <f t="shared" si="22"/>
        <v>0.43866427082416876</v>
      </c>
      <c r="I279" s="5">
        <f t="shared" si="23"/>
        <v>0.3230768557437797</v>
      </c>
      <c r="J279" s="5"/>
      <c r="Q279" s="4"/>
    </row>
    <row r="280" spans="1:17" ht="12" x14ac:dyDescent="0.15">
      <c r="A280" s="4">
        <v>22</v>
      </c>
      <c r="B280" s="4">
        <v>17</v>
      </c>
      <c r="C280" s="4">
        <v>43878.866552379841</v>
      </c>
      <c r="D280" s="4">
        <v>0.95</v>
      </c>
      <c r="E280" s="9">
        <f t="shared" si="20"/>
        <v>1.7330477229156062E-3</v>
      </c>
      <c r="F280" s="5">
        <f t="shared" si="21"/>
        <v>1.7330477229156063</v>
      </c>
      <c r="G280" s="5">
        <v>0.54364217759326883</v>
      </c>
      <c r="H280" s="5">
        <f t="shared" si="22"/>
        <v>0.94215783795889618</v>
      </c>
      <c r="I280" s="5">
        <f t="shared" si="23"/>
        <v>0.79088988495671009</v>
      </c>
      <c r="J280" s="5"/>
      <c r="Q280" s="4"/>
    </row>
    <row r="281" spans="1:17" ht="12" x14ac:dyDescent="0.15">
      <c r="A281" s="4">
        <v>22</v>
      </c>
      <c r="B281" s="4">
        <v>24</v>
      </c>
      <c r="C281" s="4">
        <v>34935.428801408903</v>
      </c>
      <c r="D281" s="4">
        <v>0.95</v>
      </c>
      <c r="E281" s="9">
        <f t="shared" si="20"/>
        <v>1.3798160729855552E-3</v>
      </c>
      <c r="F281" s="5">
        <f t="shared" si="21"/>
        <v>1.3798160729855551</v>
      </c>
      <c r="G281" s="5">
        <v>0.49402875389054152</v>
      </c>
      <c r="H281" s="5">
        <f t="shared" si="22"/>
        <v>0.68166881513519428</v>
      </c>
      <c r="I281" s="5">
        <f t="shared" si="23"/>
        <v>0.6981472578503608</v>
      </c>
      <c r="J281" s="5"/>
      <c r="Q281" s="4"/>
    </row>
    <row r="282" spans="1:17" ht="12" x14ac:dyDescent="0.15">
      <c r="A282" s="4">
        <v>22</v>
      </c>
      <c r="B282" s="4">
        <v>30</v>
      </c>
      <c r="C282" s="4">
        <v>25430.566856390182</v>
      </c>
      <c r="D282" s="4">
        <v>0.95</v>
      </c>
      <c r="E282" s="9">
        <f t="shared" si="20"/>
        <v>1.0044103106061147E-3</v>
      </c>
      <c r="F282" s="5">
        <f t="shared" si="21"/>
        <v>1.0044103106061146</v>
      </c>
      <c r="G282" s="5">
        <v>0.43906435021454615</v>
      </c>
      <c r="H282" s="5">
        <f t="shared" si="22"/>
        <v>0.44100076037506419</v>
      </c>
      <c r="I282" s="5">
        <f t="shared" si="23"/>
        <v>0.56340955023105044</v>
      </c>
      <c r="J282" s="5"/>
      <c r="Q282" s="4"/>
    </row>
    <row r="283" spans="1:17" ht="12" x14ac:dyDescent="0.15">
      <c r="A283" s="4">
        <v>22</v>
      </c>
      <c r="B283" s="4">
        <v>38</v>
      </c>
      <c r="C283" s="4">
        <v>27028.695658995413</v>
      </c>
      <c r="D283" s="4">
        <v>0.95</v>
      </c>
      <c r="E283" s="9">
        <f t="shared" si="20"/>
        <v>1.0675302975131288E-3</v>
      </c>
      <c r="F283" s="5">
        <f t="shared" si="21"/>
        <v>1.0675302975131289</v>
      </c>
      <c r="G283" s="5">
        <v>0.42809933082342394</v>
      </c>
      <c r="H283" s="5">
        <f t="shared" si="22"/>
        <v>0.45700900599910116</v>
      </c>
      <c r="I283" s="5">
        <f t="shared" si="23"/>
        <v>0.61052129151402768</v>
      </c>
      <c r="J283" s="5"/>
      <c r="Q283" s="4"/>
    </row>
    <row r="284" spans="1:17" ht="12" x14ac:dyDescent="0.15">
      <c r="A284" s="4">
        <v>22</v>
      </c>
      <c r="B284" s="4">
        <v>45</v>
      </c>
      <c r="C284" s="4">
        <v>24716.519432128101</v>
      </c>
      <c r="D284" s="4">
        <v>0.95</v>
      </c>
      <c r="E284" s="9">
        <f t="shared" si="20"/>
        <v>9.7620816319663373E-4</v>
      </c>
      <c r="F284" s="5">
        <f t="shared" si="21"/>
        <v>0.97620816319663373</v>
      </c>
      <c r="G284" s="5">
        <v>0.4352122527576277</v>
      </c>
      <c r="H284" s="5">
        <f t="shared" si="22"/>
        <v>0.42485775386519281</v>
      </c>
      <c r="I284" s="5">
        <f t="shared" si="23"/>
        <v>0.55135040933144097</v>
      </c>
      <c r="J284" s="5"/>
      <c r="Q284" s="4"/>
    </row>
    <row r="285" spans="1:17" ht="12" x14ac:dyDescent="0.15">
      <c r="A285" s="4">
        <v>22</v>
      </c>
      <c r="B285" s="4">
        <v>52</v>
      </c>
      <c r="C285" s="4">
        <v>33719.020962281284</v>
      </c>
      <c r="D285" s="4">
        <v>0.95</v>
      </c>
      <c r="E285" s="9">
        <f t="shared" si="20"/>
        <v>1.3317726069306537E-3</v>
      </c>
      <c r="F285" s="5">
        <f t="shared" si="21"/>
        <v>1.3317726069306537</v>
      </c>
      <c r="G285" s="5">
        <v>0.42437151620820374</v>
      </c>
      <c r="H285" s="5">
        <f t="shared" si="22"/>
        <v>0.56516636044771362</v>
      </c>
      <c r="I285" s="5">
        <f t="shared" si="23"/>
        <v>0.76660624648294007</v>
      </c>
      <c r="J285" s="5"/>
      <c r="Q285" s="4"/>
    </row>
    <row r="286" spans="1:17" ht="12" x14ac:dyDescent="0.15">
      <c r="A286" s="4">
        <v>22</v>
      </c>
      <c r="B286" s="4">
        <v>59</v>
      </c>
      <c r="C286" s="4">
        <v>24890.556907649338</v>
      </c>
      <c r="D286" s="4">
        <v>0.95</v>
      </c>
      <c r="E286" s="9">
        <f t="shared" si="20"/>
        <v>9.8308197909828228E-4</v>
      </c>
      <c r="F286" s="5">
        <f t="shared" si="21"/>
        <v>0.98308197909828232</v>
      </c>
      <c r="G286" s="5">
        <v>0.4426739854206172</v>
      </c>
      <c r="H286" s="5">
        <f t="shared" si="22"/>
        <v>0.43518481768262451</v>
      </c>
      <c r="I286" s="5">
        <f t="shared" si="23"/>
        <v>0.54789716141565781</v>
      </c>
      <c r="J286" s="5"/>
      <c r="Q286" s="4"/>
    </row>
    <row r="287" spans="1:17" ht="12" x14ac:dyDescent="0.15">
      <c r="A287" s="4">
        <v>22</v>
      </c>
      <c r="B287" s="4">
        <v>65</v>
      </c>
      <c r="C287" s="4">
        <v>17604.623615494955</v>
      </c>
      <c r="D287" s="4">
        <v>0.95</v>
      </c>
      <c r="E287" s="9">
        <f t="shared" si="20"/>
        <v>6.9531542783128467E-4</v>
      </c>
      <c r="F287" s="5">
        <f t="shared" si="21"/>
        <v>0.69531542783128464</v>
      </c>
      <c r="G287" s="5">
        <v>0.44330883368345098</v>
      </c>
      <c r="H287" s="5">
        <f t="shared" si="22"/>
        <v>0.30823947135399654</v>
      </c>
      <c r="I287" s="5">
        <f t="shared" si="23"/>
        <v>0.3870759564772881</v>
      </c>
      <c r="J287" s="5"/>
      <c r="Q287" s="4"/>
    </row>
    <row r="288" spans="1:17" ht="12" x14ac:dyDescent="0.15">
      <c r="A288" s="4">
        <v>22</v>
      </c>
      <c r="B288" s="4">
        <v>73</v>
      </c>
      <c r="C288" s="4">
        <v>32407.112326335613</v>
      </c>
      <c r="D288" s="4">
        <v>0.95</v>
      </c>
      <c r="E288" s="9">
        <f t="shared" si="20"/>
        <v>1.2799572239720971E-3</v>
      </c>
      <c r="F288" s="5">
        <f t="shared" si="21"/>
        <v>1.2799572239720971</v>
      </c>
      <c r="G288" s="5">
        <v>0.43569881434362356</v>
      </c>
      <c r="H288" s="5">
        <f t="shared" si="22"/>
        <v>0.5576758448951985</v>
      </c>
      <c r="I288" s="5">
        <f t="shared" si="23"/>
        <v>0.7222813790768986</v>
      </c>
      <c r="J288" s="5"/>
      <c r="Q288" s="4"/>
    </row>
    <row r="289" spans="1:17" ht="12" x14ac:dyDescent="0.15">
      <c r="A289" s="4">
        <v>23</v>
      </c>
      <c r="B289" s="4">
        <v>1</v>
      </c>
      <c r="C289" s="4">
        <v>16519.114932964709</v>
      </c>
      <c r="D289" s="4">
        <v>0.95</v>
      </c>
      <c r="E289" s="9">
        <f t="shared" si="20"/>
        <v>6.5244197875943008E-4</v>
      </c>
      <c r="F289" s="5">
        <f t="shared" si="21"/>
        <v>0.65244197875943011</v>
      </c>
      <c r="G289" s="5">
        <v>0.33138573676213895</v>
      </c>
      <c r="H289" s="5">
        <f t="shared" si="22"/>
        <v>0.21620996582574156</v>
      </c>
      <c r="I289" s="5">
        <f t="shared" si="23"/>
        <v>0.43623201293368852</v>
      </c>
      <c r="J289" s="5"/>
      <c r="Q289" s="4"/>
    </row>
    <row r="290" spans="1:17" ht="12" x14ac:dyDescent="0.15">
      <c r="A290" s="4">
        <v>23</v>
      </c>
      <c r="B290" s="4">
        <v>3</v>
      </c>
      <c r="C290" s="4">
        <v>21643.003169807977</v>
      </c>
      <c r="D290" s="4">
        <v>0.95</v>
      </c>
      <c r="E290" s="9">
        <f t="shared" si="20"/>
        <v>8.5481600386636783E-4</v>
      </c>
      <c r="F290" s="5">
        <f t="shared" si="21"/>
        <v>0.8548160038663678</v>
      </c>
      <c r="G290" s="5">
        <v>0.22761234642967315</v>
      </c>
      <c r="H290" s="5">
        <f t="shared" si="22"/>
        <v>0.19456667640566053</v>
      </c>
      <c r="I290" s="5">
        <f t="shared" si="23"/>
        <v>0.6602493274607073</v>
      </c>
      <c r="J290" s="5"/>
      <c r="Q290" s="4"/>
    </row>
    <row r="291" spans="1:17" ht="12" x14ac:dyDescent="0.15">
      <c r="A291" s="4">
        <v>23</v>
      </c>
      <c r="B291" s="4">
        <v>8</v>
      </c>
      <c r="C291" s="4">
        <v>67147.436512648579</v>
      </c>
      <c r="D291" s="4">
        <v>0.95</v>
      </c>
      <c r="E291" s="9">
        <f t="shared" si="20"/>
        <v>2.6520674094658069E-3</v>
      </c>
      <c r="F291" s="5">
        <f t="shared" si="21"/>
        <v>2.6520674094658068</v>
      </c>
      <c r="G291" s="5">
        <v>0.52836605281809501</v>
      </c>
      <c r="H291" s="5">
        <f t="shared" si="22"/>
        <v>1.4012623889469589</v>
      </c>
      <c r="I291" s="5">
        <f t="shared" si="23"/>
        <v>1.2508050205188479</v>
      </c>
      <c r="J291" s="5"/>
      <c r="Q291" s="4"/>
    </row>
    <row r="292" spans="1:17" ht="12" x14ac:dyDescent="0.15">
      <c r="A292" s="4">
        <v>23</v>
      </c>
      <c r="B292" s="4">
        <v>10</v>
      </c>
      <c r="C292" s="4">
        <v>22635.704101316784</v>
      </c>
      <c r="D292" s="4">
        <v>0.95</v>
      </c>
      <c r="E292" s="9">
        <f t="shared" si="20"/>
        <v>8.9402390106293366E-4</v>
      </c>
      <c r="F292" s="5">
        <f t="shared" si="21"/>
        <v>0.89402390106293361</v>
      </c>
      <c r="G292" s="5">
        <v>0.54811906312511594</v>
      </c>
      <c r="H292" s="5">
        <f t="shared" si="22"/>
        <v>0.49003154306207652</v>
      </c>
      <c r="I292" s="5">
        <f t="shared" si="23"/>
        <v>0.40399235800085709</v>
      </c>
      <c r="J292" s="5"/>
      <c r="Q292" s="4"/>
    </row>
    <row r="293" spans="1:17" ht="12" x14ac:dyDescent="0.15">
      <c r="A293" s="4">
        <v>23</v>
      </c>
      <c r="B293" s="4">
        <v>17</v>
      </c>
      <c r="C293" s="4">
        <v>46236.711418646133</v>
      </c>
      <c r="D293" s="4">
        <v>0.95</v>
      </c>
      <c r="E293" s="9">
        <f t="shared" si="20"/>
        <v>1.8261735941500678E-3</v>
      </c>
      <c r="F293" s="5">
        <f t="shared" si="21"/>
        <v>1.8261735941500679</v>
      </c>
      <c r="G293" s="5">
        <v>0.50277659171792077</v>
      </c>
      <c r="H293" s="5">
        <f t="shared" si="22"/>
        <v>0.9181573355520366</v>
      </c>
      <c r="I293" s="5">
        <f t="shared" si="23"/>
        <v>0.90801625859803126</v>
      </c>
      <c r="J293" s="5"/>
      <c r="Q293" s="4"/>
    </row>
    <row r="294" spans="1:17" ht="12" x14ac:dyDescent="0.15">
      <c r="A294" s="4">
        <v>23</v>
      </c>
      <c r="B294" s="4">
        <v>24</v>
      </c>
      <c r="C294" s="4">
        <v>37515.17677886755</v>
      </c>
      <c r="D294" s="4">
        <v>0.95</v>
      </c>
      <c r="E294" s="9">
        <f t="shared" si="20"/>
        <v>1.4817062700054318E-3</v>
      </c>
      <c r="F294" s="5">
        <f t="shared" si="21"/>
        <v>1.4817062700054318</v>
      </c>
      <c r="G294" s="5">
        <v>0.45330189915473684</v>
      </c>
      <c r="H294" s="5">
        <f t="shared" si="22"/>
        <v>0.6716602661829435</v>
      </c>
      <c r="I294" s="5">
        <f t="shared" si="23"/>
        <v>0.81004600382248826</v>
      </c>
      <c r="J294" s="5"/>
      <c r="Q294" s="4"/>
    </row>
    <row r="295" spans="1:17" ht="12" x14ac:dyDescent="0.15">
      <c r="A295" s="4">
        <v>23</v>
      </c>
      <c r="B295" s="4">
        <v>30</v>
      </c>
      <c r="C295" s="4">
        <v>27917.324683906474</v>
      </c>
      <c r="D295" s="4">
        <v>0.95</v>
      </c>
      <c r="E295" s="9">
        <f t="shared" si="20"/>
        <v>1.1026277516896269E-3</v>
      </c>
      <c r="F295" s="5">
        <f t="shared" si="21"/>
        <v>1.1026277516896268</v>
      </c>
      <c r="G295" s="5">
        <v>0.42310226663362815</v>
      </c>
      <c r="H295" s="5">
        <f t="shared" si="22"/>
        <v>0.46652430099302239</v>
      </c>
      <c r="I295" s="5">
        <f t="shared" si="23"/>
        <v>0.63610345069660434</v>
      </c>
      <c r="J295" s="5"/>
      <c r="Q295" s="4"/>
    </row>
    <row r="296" spans="1:17" ht="12" x14ac:dyDescent="0.15">
      <c r="A296" s="4">
        <v>23</v>
      </c>
      <c r="B296" s="4">
        <v>38</v>
      </c>
      <c r="C296" s="4">
        <v>30878.262892859697</v>
      </c>
      <c r="D296" s="4">
        <v>0.95</v>
      </c>
      <c r="E296" s="9">
        <f t="shared" si="20"/>
        <v>1.2195735076743354E-3</v>
      </c>
      <c r="F296" s="5">
        <f t="shared" si="21"/>
        <v>1.2195735076743353</v>
      </c>
      <c r="G296" s="5">
        <v>0.45072239922671192</v>
      </c>
      <c r="H296" s="5">
        <f t="shared" si="22"/>
        <v>0.5496890974123132</v>
      </c>
      <c r="I296" s="5">
        <f t="shared" si="23"/>
        <v>0.66988441026202206</v>
      </c>
      <c r="J296" s="5"/>
      <c r="Q296" s="4"/>
    </row>
    <row r="297" spans="1:17" ht="12" x14ac:dyDescent="0.15">
      <c r="A297" s="4">
        <v>23</v>
      </c>
      <c r="B297" s="4">
        <v>45</v>
      </c>
      <c r="C297" s="4">
        <v>26855.807497477199</v>
      </c>
      <c r="D297" s="4">
        <v>0.95</v>
      </c>
      <c r="E297" s="9">
        <f t="shared" si="20"/>
        <v>1.0607018751271373E-3</v>
      </c>
      <c r="F297" s="5">
        <f t="shared" si="21"/>
        <v>1.0607018751271373</v>
      </c>
      <c r="G297" s="5">
        <v>0.40600574082325125</v>
      </c>
      <c r="H297" s="5">
        <f t="shared" si="22"/>
        <v>0.43065105060360515</v>
      </c>
      <c r="I297" s="5">
        <f t="shared" si="23"/>
        <v>0.63005082452353212</v>
      </c>
      <c r="J297" s="5"/>
      <c r="Q297" s="4"/>
    </row>
    <row r="298" spans="1:17" ht="12" x14ac:dyDescent="0.15">
      <c r="A298" s="4">
        <v>23</v>
      </c>
      <c r="B298" s="4">
        <v>52</v>
      </c>
      <c r="C298" s="4">
        <v>36441.280743834592</v>
      </c>
      <c r="D298" s="4">
        <v>0.95</v>
      </c>
      <c r="E298" s="9">
        <f t="shared" si="20"/>
        <v>1.4392914761788798E-3</v>
      </c>
      <c r="F298" s="5">
        <f t="shared" si="21"/>
        <v>1.4392914761788798</v>
      </c>
      <c r="G298" s="5">
        <v>0.39486622691995521</v>
      </c>
      <c r="H298" s="5">
        <f t="shared" si="22"/>
        <v>0.56832759463680682</v>
      </c>
      <c r="I298" s="5">
        <f t="shared" si="23"/>
        <v>0.87096388154207294</v>
      </c>
      <c r="J298" s="5"/>
      <c r="Q298" s="4"/>
    </row>
    <row r="299" spans="1:17" ht="12" x14ac:dyDescent="0.15">
      <c r="A299" s="4">
        <v>23</v>
      </c>
      <c r="B299" s="4">
        <v>59</v>
      </c>
      <c r="C299" s="4">
        <v>26587.030091178745</v>
      </c>
      <c r="D299" s="4">
        <v>0.95</v>
      </c>
      <c r="E299" s="9">
        <f t="shared" si="20"/>
        <v>1.0500861936258694E-3</v>
      </c>
      <c r="F299" s="5">
        <f t="shared" si="21"/>
        <v>1.0500861936258694</v>
      </c>
      <c r="G299" s="5">
        <v>0.39999959842215776</v>
      </c>
      <c r="H299" s="5">
        <f t="shared" si="22"/>
        <v>0.42003405575899999</v>
      </c>
      <c r="I299" s="5">
        <f t="shared" si="23"/>
        <v>0.63005213786686942</v>
      </c>
      <c r="J299" s="5"/>
      <c r="Q299" s="4"/>
    </row>
    <row r="300" spans="1:17" ht="12" x14ac:dyDescent="0.15">
      <c r="A300" s="4">
        <v>23</v>
      </c>
      <c r="B300" s="4">
        <v>65</v>
      </c>
      <c r="C300" s="4">
        <v>18882.560615584644</v>
      </c>
      <c r="D300" s="4">
        <v>0.95</v>
      </c>
      <c r="E300" s="9">
        <f t="shared" si="20"/>
        <v>7.4578906085895715E-4</v>
      </c>
      <c r="F300" s="5">
        <f t="shared" si="21"/>
        <v>0.74578906085895713</v>
      </c>
      <c r="G300" s="5">
        <v>0.38474863162521189</v>
      </c>
      <c r="H300" s="5">
        <f t="shared" si="22"/>
        <v>0.2869413206465356</v>
      </c>
      <c r="I300" s="5">
        <f t="shared" si="23"/>
        <v>0.45884774021242153</v>
      </c>
      <c r="J300" s="5"/>
      <c r="Q300" s="4"/>
    </row>
    <row r="301" spans="1:17" ht="12" x14ac:dyDescent="0.15">
      <c r="A301" s="4">
        <v>23</v>
      </c>
      <c r="B301" s="4">
        <v>73</v>
      </c>
      <c r="C301" s="4">
        <v>34684.53077091794</v>
      </c>
      <c r="D301" s="4">
        <v>0.95</v>
      </c>
      <c r="E301" s="9">
        <f t="shared" si="20"/>
        <v>1.3699065585748465E-3</v>
      </c>
      <c r="F301" s="5">
        <f t="shared" si="21"/>
        <v>1.3699065585748464</v>
      </c>
      <c r="G301" s="5">
        <v>0.37129982560229913</v>
      </c>
      <c r="H301" s="5">
        <f t="shared" si="22"/>
        <v>0.5086460662902863</v>
      </c>
      <c r="I301" s="5">
        <f t="shared" si="23"/>
        <v>0.86126049228456014</v>
      </c>
      <c r="J301" s="5"/>
      <c r="Q301" s="4"/>
    </row>
    <row r="302" spans="1:17" ht="12" x14ac:dyDescent="0.15">
      <c r="A302" s="4">
        <v>24</v>
      </c>
      <c r="B302" s="4">
        <v>1</v>
      </c>
      <c r="C302" s="4">
        <v>16323.599427877663</v>
      </c>
      <c r="D302" s="4">
        <v>0.95</v>
      </c>
      <c r="E302" s="9">
        <f t="shared" si="20"/>
        <v>6.4471986268149284E-4</v>
      </c>
      <c r="F302" s="5">
        <f t="shared" si="21"/>
        <v>0.64471986268149284</v>
      </c>
      <c r="G302" s="5">
        <v>0.34705399754396965</v>
      </c>
      <c r="H302" s="5">
        <f t="shared" si="22"/>
        <v>0.22375260563961127</v>
      </c>
      <c r="I302" s="5">
        <f t="shared" si="23"/>
        <v>0.42096725704188154</v>
      </c>
      <c r="J302" s="5"/>
      <c r="Q302" s="4"/>
    </row>
    <row r="303" spans="1:17" ht="12" x14ac:dyDescent="0.15">
      <c r="A303" s="4">
        <v>24</v>
      </c>
      <c r="B303" s="4">
        <v>3</v>
      </c>
      <c r="C303" s="4">
        <v>22372.113105713404</v>
      </c>
      <c r="D303" s="4">
        <v>0.95</v>
      </c>
      <c r="E303" s="9">
        <f t="shared" si="20"/>
        <v>8.8361306298519572E-4</v>
      </c>
      <c r="F303" s="5">
        <f t="shared" si="21"/>
        <v>0.88361306298519571</v>
      </c>
      <c r="G303" s="5">
        <v>0.21427199714611511</v>
      </c>
      <c r="H303" s="5">
        <f t="shared" si="22"/>
        <v>0.1893335357102339</v>
      </c>
      <c r="I303" s="5">
        <f t="shared" si="23"/>
        <v>0.69427952727496178</v>
      </c>
      <c r="J303" s="5"/>
      <c r="Q303" s="4"/>
    </row>
    <row r="304" spans="1:17" ht="12" x14ac:dyDescent="0.15">
      <c r="A304" s="4">
        <v>24</v>
      </c>
      <c r="B304" s="4">
        <v>8</v>
      </c>
      <c r="C304" s="4">
        <v>69002.204133490319</v>
      </c>
      <c r="D304" s="4">
        <v>0.95</v>
      </c>
      <c r="E304" s="9">
        <f t="shared" si="20"/>
        <v>2.72532364998424E-3</v>
      </c>
      <c r="F304" s="5">
        <f t="shared" si="21"/>
        <v>2.7253236499842401</v>
      </c>
      <c r="G304" s="5">
        <v>0.57039486871339362</v>
      </c>
      <c r="H304" s="5">
        <f t="shared" si="22"/>
        <v>1.5545106255342673</v>
      </c>
      <c r="I304" s="5">
        <f t="shared" si="23"/>
        <v>1.1708130244499728</v>
      </c>
      <c r="J304" s="5"/>
      <c r="Q304" s="4"/>
    </row>
    <row r="305" spans="1:17" ht="12" x14ac:dyDescent="0.15">
      <c r="A305" s="4">
        <v>24</v>
      </c>
      <c r="B305" s="4">
        <v>10</v>
      </c>
      <c r="C305" s="4">
        <v>22558.865599719415</v>
      </c>
      <c r="D305" s="4">
        <v>0.95</v>
      </c>
      <c r="E305" s="9">
        <f t="shared" si="20"/>
        <v>8.9098907357789347E-4</v>
      </c>
      <c r="F305" s="5">
        <f t="shared" si="21"/>
        <v>0.89098907357789348</v>
      </c>
      <c r="G305" s="5">
        <v>0.57346310463859951</v>
      </c>
      <c r="H305" s="5">
        <f t="shared" si="22"/>
        <v>0.51094936033304839</v>
      </c>
      <c r="I305" s="5">
        <f t="shared" si="23"/>
        <v>0.38003971324484509</v>
      </c>
      <c r="J305" s="5"/>
      <c r="Q305" s="4"/>
    </row>
    <row r="306" spans="1:17" ht="12" x14ac:dyDescent="0.15">
      <c r="A306" s="4">
        <v>24</v>
      </c>
      <c r="B306" s="4">
        <v>17</v>
      </c>
      <c r="C306" s="4">
        <v>44619.90351034925</v>
      </c>
      <c r="D306" s="4">
        <v>0.95</v>
      </c>
      <c r="E306" s="9">
        <f t="shared" si="20"/>
        <v>1.7623158538750087E-3</v>
      </c>
      <c r="F306" s="5">
        <f t="shared" si="21"/>
        <v>1.7623158538750086</v>
      </c>
      <c r="G306" s="5">
        <v>0.52303965944993358</v>
      </c>
      <c r="H306" s="5">
        <f t="shared" si="22"/>
        <v>0.92176108405400337</v>
      </c>
      <c r="I306" s="5">
        <f t="shared" si="23"/>
        <v>0.84055476982100519</v>
      </c>
      <c r="J306" s="5"/>
      <c r="Q306" s="4"/>
    </row>
    <row r="307" spans="1:17" ht="12" x14ac:dyDescent="0.15">
      <c r="A307" s="4">
        <v>24</v>
      </c>
      <c r="B307" s="4">
        <v>24</v>
      </c>
      <c r="C307" s="4">
        <v>36330.628071097104</v>
      </c>
      <c r="D307" s="4">
        <v>0.95</v>
      </c>
      <c r="E307" s="9">
        <f t="shared" si="20"/>
        <v>1.4349211180181168E-3</v>
      </c>
      <c r="F307" s="5">
        <f t="shared" si="21"/>
        <v>1.4349211180181167</v>
      </c>
      <c r="G307" s="5">
        <v>0.47361748165244494</v>
      </c>
      <c r="H307" s="5">
        <f t="shared" si="22"/>
        <v>0.67960372628565113</v>
      </c>
      <c r="I307" s="5">
        <f t="shared" si="23"/>
        <v>0.75531739173246559</v>
      </c>
      <c r="J307" s="5"/>
      <c r="Q307" s="4"/>
    </row>
    <row r="308" spans="1:17" ht="12" x14ac:dyDescent="0.15">
      <c r="A308" s="4">
        <v>24</v>
      </c>
      <c r="B308" s="4">
        <v>30</v>
      </c>
      <c r="C308" s="4">
        <v>26356.022599616805</v>
      </c>
      <c r="D308" s="4">
        <v>0.95</v>
      </c>
      <c r="E308" s="9">
        <f t="shared" si="20"/>
        <v>1.0409622795714815E-3</v>
      </c>
      <c r="F308" s="5">
        <f t="shared" si="21"/>
        <v>1.0409622795714815</v>
      </c>
      <c r="G308" s="5">
        <v>0.408279670205002</v>
      </c>
      <c r="H308" s="5">
        <f t="shared" si="22"/>
        <v>0.42500373619929155</v>
      </c>
      <c r="I308" s="5">
        <f t="shared" si="23"/>
        <v>0.61595854337218992</v>
      </c>
      <c r="J308" s="5"/>
      <c r="Q308" s="4"/>
    </row>
    <row r="309" spans="1:17" ht="12" x14ac:dyDescent="0.15">
      <c r="A309" s="4">
        <v>24</v>
      </c>
      <c r="B309" s="4">
        <v>38</v>
      </c>
      <c r="C309" s="4">
        <v>30123.53886057311</v>
      </c>
      <c r="D309" s="4">
        <v>0.95</v>
      </c>
      <c r="E309" s="9">
        <f t="shared" si="20"/>
        <v>1.1897647895292899E-3</v>
      </c>
      <c r="F309" s="5">
        <f t="shared" si="21"/>
        <v>1.1897647895292898</v>
      </c>
      <c r="G309" s="5">
        <v>0.42399173131391849</v>
      </c>
      <c r="H309" s="5">
        <f t="shared" si="22"/>
        <v>0.50445043296886338</v>
      </c>
      <c r="I309" s="5">
        <f t="shared" si="23"/>
        <v>0.68531435656042639</v>
      </c>
      <c r="J309" s="5"/>
      <c r="Q309" s="4"/>
    </row>
    <row r="310" spans="1:17" ht="12" x14ac:dyDescent="0.15">
      <c r="A310" s="4">
        <v>24</v>
      </c>
      <c r="B310" s="4">
        <v>45</v>
      </c>
      <c r="C310" s="4">
        <v>27089.294642809418</v>
      </c>
      <c r="D310" s="4">
        <v>0.95</v>
      </c>
      <c r="E310" s="9">
        <f t="shared" si="20"/>
        <v>1.069923726039467E-3</v>
      </c>
      <c r="F310" s="5">
        <f t="shared" si="21"/>
        <v>1.0699237260394669</v>
      </c>
      <c r="G310" s="5">
        <v>0.3947843521583641</v>
      </c>
      <c r="H310" s="5">
        <f t="shared" si="22"/>
        <v>0.42238914504335401</v>
      </c>
      <c r="I310" s="5">
        <f t="shared" si="23"/>
        <v>0.64753458099611294</v>
      </c>
      <c r="J310" s="5"/>
      <c r="Q310" s="4"/>
    </row>
    <row r="311" spans="1:17" ht="12" x14ac:dyDescent="0.15">
      <c r="A311" s="4">
        <v>24</v>
      </c>
      <c r="B311" s="4">
        <v>52</v>
      </c>
      <c r="C311" s="4">
        <v>37545.067170068054</v>
      </c>
      <c r="D311" s="4">
        <v>0.95</v>
      </c>
      <c r="E311" s="9">
        <f t="shared" si="20"/>
        <v>1.4828868263524206E-3</v>
      </c>
      <c r="F311" s="5">
        <f t="shared" si="21"/>
        <v>1.4828868263524206</v>
      </c>
      <c r="G311" s="5">
        <v>0.37692792569187777</v>
      </c>
      <c r="H311" s="5">
        <f t="shared" si="22"/>
        <v>0.5589414554928297</v>
      </c>
      <c r="I311" s="5">
        <f t="shared" si="23"/>
        <v>0.92394537085959094</v>
      </c>
      <c r="J311" s="5"/>
      <c r="Q311" s="4"/>
    </row>
    <row r="312" spans="1:17" ht="12" x14ac:dyDescent="0.15">
      <c r="A312" s="4">
        <v>24</v>
      </c>
      <c r="B312" s="4">
        <v>59</v>
      </c>
      <c r="C312" s="4">
        <v>26150.007587510921</v>
      </c>
      <c r="D312" s="4">
        <v>0.95</v>
      </c>
      <c r="E312" s="9">
        <f t="shared" si="20"/>
        <v>1.0328254730477687E-3</v>
      </c>
      <c r="F312" s="5">
        <f t="shared" si="21"/>
        <v>1.0328254730477688</v>
      </c>
      <c r="G312" s="5">
        <v>0.38220499480615172</v>
      </c>
      <c r="H312" s="5">
        <f t="shared" si="22"/>
        <v>0.3947510545618837</v>
      </c>
      <c r="I312" s="5">
        <f t="shared" si="23"/>
        <v>0.63807441848588509</v>
      </c>
      <c r="J312" s="5"/>
      <c r="Q312" s="4"/>
    </row>
    <row r="313" spans="1:17" ht="12" x14ac:dyDescent="0.15">
      <c r="A313" s="4">
        <v>24</v>
      </c>
      <c r="B313" s="4">
        <v>65</v>
      </c>
      <c r="C313" s="4">
        <v>18609.134735702755</v>
      </c>
      <c r="D313" s="4">
        <v>0.95</v>
      </c>
      <c r="E313" s="9">
        <f t="shared" si="20"/>
        <v>7.3498978239651478E-4</v>
      </c>
      <c r="F313" s="5">
        <f t="shared" si="21"/>
        <v>0.7349897823965148</v>
      </c>
      <c r="G313" s="5">
        <v>0.38181695996006015</v>
      </c>
      <c r="H313" s="5">
        <f t="shared" si="22"/>
        <v>0.2806315643163434</v>
      </c>
      <c r="I313" s="5">
        <f t="shared" si="23"/>
        <v>0.45435821808017141</v>
      </c>
      <c r="J313" s="5"/>
      <c r="Q313" s="4"/>
    </row>
    <row r="314" spans="1:17" ht="12" x14ac:dyDescent="0.15">
      <c r="A314" s="4">
        <v>24</v>
      </c>
      <c r="B314" s="4">
        <v>73</v>
      </c>
      <c r="C314" s="4">
        <v>34875.440530455322</v>
      </c>
      <c r="D314" s="4">
        <v>0.95</v>
      </c>
      <c r="E314" s="9">
        <f t="shared" si="20"/>
        <v>1.3774467652858304E-3</v>
      </c>
      <c r="F314" s="5">
        <f t="shared" si="21"/>
        <v>1.3774467652858304</v>
      </c>
      <c r="G314" s="5">
        <v>0.37902191113027228</v>
      </c>
      <c r="H314" s="5">
        <f t="shared" si="22"/>
        <v>0.52208250545884705</v>
      </c>
      <c r="I314" s="5">
        <f t="shared" si="23"/>
        <v>0.85536425982698339</v>
      </c>
      <c r="J314" s="5"/>
      <c r="Q314" s="4"/>
    </row>
    <row r="315" spans="1:17" ht="12" x14ac:dyDescent="0.15">
      <c r="A315" s="4">
        <v>25</v>
      </c>
      <c r="B315" s="4">
        <v>1</v>
      </c>
      <c r="C315" s="4">
        <v>15959.487219128603</v>
      </c>
      <c r="D315" s="4">
        <v>0.95</v>
      </c>
      <c r="E315" s="9">
        <f t="shared" si="20"/>
        <v>6.3033882042040656E-4</v>
      </c>
      <c r="F315" s="5">
        <f t="shared" si="21"/>
        <v>0.63033882042040656</v>
      </c>
      <c r="G315" s="5">
        <v>0.35356189218628692</v>
      </c>
      <c r="H315" s="5">
        <f t="shared" si="22"/>
        <v>0.22286378606631105</v>
      </c>
      <c r="I315" s="5">
        <f t="shared" si="23"/>
        <v>0.40747503435409549</v>
      </c>
      <c r="J315" s="5"/>
      <c r="Q315" s="4"/>
    </row>
    <row r="316" spans="1:17" ht="12" x14ac:dyDescent="0.15">
      <c r="A316" s="4">
        <v>25</v>
      </c>
      <c r="B316" s="4">
        <v>3</v>
      </c>
      <c r="C316" s="4">
        <v>20005.037445742659</v>
      </c>
      <c r="D316" s="4">
        <v>0.95</v>
      </c>
      <c r="E316" s="9">
        <f t="shared" si="20"/>
        <v>7.9012261063761175E-4</v>
      </c>
      <c r="F316" s="5">
        <f t="shared" si="21"/>
        <v>0.7901226106376118</v>
      </c>
      <c r="G316" s="5">
        <v>0.24744007755665698</v>
      </c>
      <c r="H316" s="5">
        <f t="shared" si="22"/>
        <v>0.19550800005543895</v>
      </c>
      <c r="I316" s="5">
        <f t="shared" si="23"/>
        <v>0.5946146105821728</v>
      </c>
      <c r="J316" s="5"/>
      <c r="Q316" s="4"/>
    </row>
    <row r="317" spans="1:17" ht="12" x14ac:dyDescent="0.15">
      <c r="A317" s="4">
        <v>25</v>
      </c>
      <c r="B317" s="4">
        <v>8</v>
      </c>
      <c r="C317" s="4">
        <v>70299.357288437808</v>
      </c>
      <c r="D317" s="4">
        <v>0.95</v>
      </c>
      <c r="E317" s="9">
        <f t="shared" si="20"/>
        <v>2.7765562477718563E-3</v>
      </c>
      <c r="F317" s="5">
        <f t="shared" si="21"/>
        <v>2.7765562477718562</v>
      </c>
      <c r="G317" s="5">
        <v>0.55873977004748776</v>
      </c>
      <c r="H317" s="5">
        <f t="shared" si="22"/>
        <v>1.5513723994039623</v>
      </c>
      <c r="I317" s="5">
        <f t="shared" si="23"/>
        <v>1.2251838483678938</v>
      </c>
      <c r="J317" s="5"/>
      <c r="Q317" s="4"/>
    </row>
    <row r="318" spans="1:17" ht="12" x14ac:dyDescent="0.15">
      <c r="A318" s="4">
        <v>25</v>
      </c>
      <c r="B318" s="4">
        <v>10</v>
      </c>
      <c r="C318" s="4">
        <v>21856.019305696402</v>
      </c>
      <c r="D318" s="4">
        <v>0.95</v>
      </c>
      <c r="E318" s="9">
        <f t="shared" si="20"/>
        <v>8.6322932805296736E-4</v>
      </c>
      <c r="F318" s="5">
        <f t="shared" si="21"/>
        <v>0.86322932805296737</v>
      </c>
      <c r="G318" s="5">
        <v>0.55496064574634696</v>
      </c>
      <c r="H318" s="5">
        <f t="shared" si="22"/>
        <v>0.47905830532345994</v>
      </c>
      <c r="I318" s="5">
        <f t="shared" si="23"/>
        <v>0.38417102272950743</v>
      </c>
      <c r="J318" s="5"/>
      <c r="Q318" s="4"/>
    </row>
    <row r="319" spans="1:17" ht="12" x14ac:dyDescent="0.15">
      <c r="A319" s="4">
        <v>25</v>
      </c>
      <c r="B319" s="4">
        <v>17</v>
      </c>
      <c r="C319" s="4">
        <v>41288.820550347504</v>
      </c>
      <c r="D319" s="4">
        <v>0.95</v>
      </c>
      <c r="E319" s="9">
        <f t="shared" si="20"/>
        <v>1.6307507932373858E-3</v>
      </c>
      <c r="F319" s="5">
        <f t="shared" si="21"/>
        <v>1.6307507932373857</v>
      </c>
      <c r="G319" s="5">
        <v>0.48533179606006466</v>
      </c>
      <c r="H319" s="5">
        <f t="shared" si="22"/>
        <v>0.79145521140827557</v>
      </c>
      <c r="I319" s="5">
        <f t="shared" si="23"/>
        <v>0.83929558182911013</v>
      </c>
      <c r="J319" s="5"/>
      <c r="Q319" s="4"/>
    </row>
    <row r="320" spans="1:17" ht="12" x14ac:dyDescent="0.15">
      <c r="A320" s="4">
        <v>25</v>
      </c>
      <c r="B320" s="4">
        <v>24</v>
      </c>
      <c r="C320" s="4">
        <v>34590.596717173656</v>
      </c>
      <c r="D320" s="4">
        <v>0.95</v>
      </c>
      <c r="E320" s="9">
        <f t="shared" si="20"/>
        <v>1.3661965220416231E-3</v>
      </c>
      <c r="F320" s="5">
        <f t="shared" si="21"/>
        <v>1.366196522041623</v>
      </c>
      <c r="G320" s="5">
        <v>0.44481152237247462</v>
      </c>
      <c r="H320" s="5">
        <f t="shared" si="22"/>
        <v>0.60769995482931438</v>
      </c>
      <c r="I320" s="5">
        <f t="shared" si="23"/>
        <v>0.75849656721230863</v>
      </c>
      <c r="J320" s="5"/>
      <c r="Q320" s="4"/>
    </row>
    <row r="321" spans="1:17" ht="12" x14ac:dyDescent="0.15">
      <c r="A321" s="4">
        <v>25</v>
      </c>
      <c r="B321" s="4">
        <v>30</v>
      </c>
      <c r="C321" s="4">
        <v>25733.119695521964</v>
      </c>
      <c r="D321" s="4">
        <v>0.95</v>
      </c>
      <c r="E321" s="9">
        <f t="shared" si="20"/>
        <v>1.0163599927678693E-3</v>
      </c>
      <c r="F321" s="5">
        <f t="shared" si="21"/>
        <v>1.0163599927678693</v>
      </c>
      <c r="G321" s="5">
        <v>0.40006909957999226</v>
      </c>
      <c r="H321" s="5">
        <f t="shared" si="22"/>
        <v>0.40661422715576889</v>
      </c>
      <c r="I321" s="5">
        <f t="shared" si="23"/>
        <v>0.60974576561210037</v>
      </c>
      <c r="J321" s="5"/>
      <c r="Q321" s="4"/>
    </row>
    <row r="322" spans="1:17" ht="12" x14ac:dyDescent="0.15">
      <c r="A322" s="4">
        <v>25</v>
      </c>
      <c r="B322" s="4">
        <v>38</v>
      </c>
      <c r="C322" s="4">
        <v>28680.544484377373</v>
      </c>
      <c r="D322" s="4">
        <v>0.95</v>
      </c>
      <c r="E322" s="9">
        <f t="shared" si="20"/>
        <v>1.132772020245681E-3</v>
      </c>
      <c r="F322" s="5">
        <f t="shared" si="21"/>
        <v>1.132772020245681</v>
      </c>
      <c r="G322" s="5">
        <v>0.41920035245416309</v>
      </c>
      <c r="H322" s="5">
        <f t="shared" si="22"/>
        <v>0.47485843013720386</v>
      </c>
      <c r="I322" s="5">
        <f t="shared" si="23"/>
        <v>0.65791359010847716</v>
      </c>
      <c r="J322" s="5"/>
      <c r="Q322" s="4"/>
    </row>
    <row r="323" spans="1:17" ht="12" x14ac:dyDescent="0.15">
      <c r="A323" s="4">
        <v>25</v>
      </c>
      <c r="B323" s="4">
        <v>45</v>
      </c>
      <c r="C323" s="4">
        <v>25965.827274684911</v>
      </c>
      <c r="D323" s="4">
        <v>0.95</v>
      </c>
      <c r="E323" s="9">
        <f t="shared" ref="E323:E386" si="24">((C323/1000000)*D323)/(293.15*0.08205)</f>
        <v>1.0255510537924772E-3</v>
      </c>
      <c r="F323" s="5">
        <f t="shared" ref="F323:F386" si="25">E323*1000</f>
        <v>1.0255510537924772</v>
      </c>
      <c r="G323" s="5">
        <v>0.38743321697627076</v>
      </c>
      <c r="H323" s="5">
        <f t="shared" si="22"/>
        <v>0.39733254394422396</v>
      </c>
      <c r="I323" s="5">
        <f t="shared" si="23"/>
        <v>0.62821850984825334</v>
      </c>
      <c r="J323" s="5"/>
      <c r="Q323" s="4"/>
    </row>
    <row r="324" spans="1:17" ht="12" x14ac:dyDescent="0.15">
      <c r="A324" s="4">
        <v>25</v>
      </c>
      <c r="B324" s="4">
        <v>52</v>
      </c>
      <c r="C324" s="4">
        <v>36523.961375013132</v>
      </c>
      <c r="D324" s="4">
        <v>0.95</v>
      </c>
      <c r="E324" s="9">
        <f t="shared" si="24"/>
        <v>1.442557045480269E-3</v>
      </c>
      <c r="F324" s="5">
        <f t="shared" si="25"/>
        <v>1.442557045480269</v>
      </c>
      <c r="G324" s="5">
        <v>0.38282316569401914</v>
      </c>
      <c r="H324" s="5">
        <f t="shared" ref="H324:H387" si="26">F324*G324</f>
        <v>0.55224425484496775</v>
      </c>
      <c r="I324" s="5">
        <f t="shared" ref="I324:I387" si="27">F324-H324</f>
        <v>0.89031279063530122</v>
      </c>
      <c r="J324" s="5"/>
      <c r="Q324" s="4"/>
    </row>
    <row r="325" spans="1:17" ht="12" x14ac:dyDescent="0.15">
      <c r="A325" s="4">
        <v>25</v>
      </c>
      <c r="B325" s="4">
        <v>59</v>
      </c>
      <c r="C325" s="4">
        <v>25091.862549102625</v>
      </c>
      <c r="D325" s="4">
        <v>0.95</v>
      </c>
      <c r="E325" s="9">
        <f t="shared" si="24"/>
        <v>9.9103278345906085E-4</v>
      </c>
      <c r="F325" s="5">
        <f t="shared" si="25"/>
        <v>0.99103278345906087</v>
      </c>
      <c r="G325" s="5">
        <v>0.41022703651524806</v>
      </c>
      <c r="H325" s="5">
        <f t="shared" si="26"/>
        <v>0.40654844184786809</v>
      </c>
      <c r="I325" s="5">
        <f t="shared" si="27"/>
        <v>0.58448434161119278</v>
      </c>
      <c r="J325" s="5"/>
      <c r="Q325" s="4"/>
    </row>
    <row r="326" spans="1:17" ht="12" x14ac:dyDescent="0.15">
      <c r="A326" s="4">
        <v>25</v>
      </c>
      <c r="B326" s="4">
        <v>65</v>
      </c>
      <c r="C326" s="4">
        <v>18386.884822643675</v>
      </c>
      <c r="D326" s="4">
        <v>0.95</v>
      </c>
      <c r="E326" s="9">
        <f t="shared" si="24"/>
        <v>7.2621175926126718E-4</v>
      </c>
      <c r="F326" s="5">
        <f t="shared" si="25"/>
        <v>0.72621175926126713</v>
      </c>
      <c r="G326" s="5">
        <v>0.39896381319128477</v>
      </c>
      <c r="H326" s="5">
        <f t="shared" si="26"/>
        <v>0.28973221265922644</v>
      </c>
      <c r="I326" s="5">
        <f t="shared" si="27"/>
        <v>0.43647954660204069</v>
      </c>
      <c r="J326" s="5"/>
      <c r="Q326" s="4"/>
    </row>
    <row r="327" spans="1:17" ht="12" x14ac:dyDescent="0.15">
      <c r="A327" s="4">
        <v>25</v>
      </c>
      <c r="B327" s="4">
        <v>73</v>
      </c>
      <c r="C327" s="4">
        <v>35220.620802750185</v>
      </c>
      <c r="D327" s="4">
        <v>0.95</v>
      </c>
      <c r="E327" s="9">
        <f t="shared" si="24"/>
        <v>1.3910800683289231E-3</v>
      </c>
      <c r="F327" s="5">
        <f t="shared" si="25"/>
        <v>1.3910800683289231</v>
      </c>
      <c r="G327" s="5">
        <v>0.38935060705635588</v>
      </c>
      <c r="H327" s="5">
        <f t="shared" si="26"/>
        <v>0.54161786906786324</v>
      </c>
      <c r="I327" s="5">
        <f t="shared" si="27"/>
        <v>0.84946219926105981</v>
      </c>
      <c r="J327" s="5"/>
      <c r="Q327" s="4"/>
    </row>
    <row r="328" spans="1:17" ht="12" x14ac:dyDescent="0.15">
      <c r="A328" s="4">
        <v>26</v>
      </c>
      <c r="B328" s="4">
        <v>1</v>
      </c>
      <c r="C328" s="4">
        <v>14399.613515499355</v>
      </c>
      <c r="D328" s="4">
        <v>0.95</v>
      </c>
      <c r="E328" s="9">
        <f t="shared" si="24"/>
        <v>5.6872976388555911E-4</v>
      </c>
      <c r="F328" s="5">
        <f t="shared" si="25"/>
        <v>0.56872976388555907</v>
      </c>
      <c r="G328" s="5">
        <v>0.39450843821982601</v>
      </c>
      <c r="H328" s="5">
        <f t="shared" si="26"/>
        <v>0.2243686909196223</v>
      </c>
      <c r="I328" s="5">
        <f t="shared" si="27"/>
        <v>0.34436107296593677</v>
      </c>
      <c r="J328" s="5"/>
      <c r="Q328" s="4"/>
    </row>
    <row r="329" spans="1:17" ht="12" x14ac:dyDescent="0.15">
      <c r="A329" s="4">
        <v>26</v>
      </c>
      <c r="B329" s="4">
        <v>3</v>
      </c>
      <c r="C329" s="4">
        <v>20587.312741778245</v>
      </c>
      <c r="D329" s="4">
        <v>0.95</v>
      </c>
      <c r="E329" s="9">
        <f t="shared" si="24"/>
        <v>8.1312026201723155E-4</v>
      </c>
      <c r="F329" s="5">
        <f t="shared" si="25"/>
        <v>0.81312026201723153</v>
      </c>
      <c r="G329" s="5">
        <v>0.26524171467908686</v>
      </c>
      <c r="H329" s="5">
        <f t="shared" si="26"/>
        <v>0.21567341253775887</v>
      </c>
      <c r="I329" s="5">
        <f t="shared" si="27"/>
        <v>0.59744684947947269</v>
      </c>
      <c r="J329" s="5"/>
      <c r="Q329" s="4"/>
    </row>
    <row r="330" spans="1:17" ht="12" x14ac:dyDescent="0.15">
      <c r="A330" s="4">
        <v>26</v>
      </c>
      <c r="B330" s="4">
        <v>8</v>
      </c>
      <c r="C330" s="4">
        <v>66864.015142230375</v>
      </c>
      <c r="D330" s="4">
        <v>0.95</v>
      </c>
      <c r="E330" s="9">
        <f t="shared" si="24"/>
        <v>2.6408733472845854E-3</v>
      </c>
      <c r="F330" s="5">
        <f t="shared" si="25"/>
        <v>2.6408733472845856</v>
      </c>
      <c r="G330" s="5">
        <v>0.53391262787579652</v>
      </c>
      <c r="H330" s="5">
        <f t="shared" si="26"/>
        <v>1.4099956287358641</v>
      </c>
      <c r="I330" s="5">
        <f t="shared" si="27"/>
        <v>1.2308777185487214</v>
      </c>
      <c r="J330" s="5"/>
      <c r="Q330" s="4"/>
    </row>
    <row r="331" spans="1:17" ht="12" x14ac:dyDescent="0.15">
      <c r="A331" s="4">
        <v>26</v>
      </c>
      <c r="B331" s="4">
        <v>10</v>
      </c>
      <c r="C331" s="4">
        <v>19842.398572659415</v>
      </c>
      <c r="D331" s="4">
        <v>0.95</v>
      </c>
      <c r="E331" s="9">
        <f t="shared" si="24"/>
        <v>7.8369899601853294E-4</v>
      </c>
      <c r="F331" s="5">
        <f t="shared" si="25"/>
        <v>0.78369899601853299</v>
      </c>
      <c r="G331" s="5">
        <v>0.56772846719447145</v>
      </c>
      <c r="H331" s="5">
        <f t="shared" si="26"/>
        <v>0.44492822975144791</v>
      </c>
      <c r="I331" s="5">
        <f t="shared" si="27"/>
        <v>0.33877076626708508</v>
      </c>
      <c r="J331" s="5"/>
      <c r="Q331" s="4"/>
    </row>
    <row r="332" spans="1:17" ht="12" x14ac:dyDescent="0.15">
      <c r="A332" s="4">
        <v>26</v>
      </c>
      <c r="B332" s="4">
        <v>17</v>
      </c>
      <c r="C332" s="4">
        <v>41281.653848626331</v>
      </c>
      <c r="D332" s="4">
        <v>0.95</v>
      </c>
      <c r="E332" s="9">
        <f t="shared" si="24"/>
        <v>1.6304677358780107E-3</v>
      </c>
      <c r="F332" s="5">
        <f t="shared" si="25"/>
        <v>1.6304677358780106</v>
      </c>
      <c r="G332" s="5">
        <v>0.51612135831253336</v>
      </c>
      <c r="H332" s="5">
        <f t="shared" si="26"/>
        <v>0.84151922252611977</v>
      </c>
      <c r="I332" s="5">
        <f t="shared" si="27"/>
        <v>0.78894851335189087</v>
      </c>
      <c r="J332" s="5"/>
      <c r="Q332" s="4"/>
    </row>
    <row r="333" spans="1:17" ht="12" x14ac:dyDescent="0.15">
      <c r="A333" s="4">
        <v>26</v>
      </c>
      <c r="B333" s="4">
        <v>24</v>
      </c>
      <c r="C333" s="4">
        <v>36183.461240168261</v>
      </c>
      <c r="D333" s="4">
        <v>0.95</v>
      </c>
      <c r="E333" s="9">
        <f t="shared" si="24"/>
        <v>1.4291085900002046E-3</v>
      </c>
      <c r="F333" s="5">
        <f t="shared" si="25"/>
        <v>1.4291085900002045</v>
      </c>
      <c r="G333" s="5">
        <v>0.50512935611496024</v>
      </c>
      <c r="H333" s="5">
        <f t="shared" si="26"/>
        <v>0.72188470188516196</v>
      </c>
      <c r="I333" s="5">
        <f t="shared" si="27"/>
        <v>0.70722388811504255</v>
      </c>
      <c r="J333" s="5"/>
      <c r="Q333" s="4"/>
    </row>
    <row r="334" spans="1:17" ht="12" x14ac:dyDescent="0.15">
      <c r="A334" s="4">
        <v>26</v>
      </c>
      <c r="B334" s="4">
        <v>30</v>
      </c>
      <c r="C334" s="4">
        <v>26213.644792966556</v>
      </c>
      <c r="D334" s="4">
        <v>0.95</v>
      </c>
      <c r="E334" s="9">
        <f t="shared" si="24"/>
        <v>1.0353388997306559E-3</v>
      </c>
      <c r="F334" s="5">
        <f t="shared" si="25"/>
        <v>1.0353388997306558</v>
      </c>
      <c r="G334" s="5">
        <v>0.42582325068957977</v>
      </c>
      <c r="H334" s="5">
        <f t="shared" si="26"/>
        <v>0.44087137584868075</v>
      </c>
      <c r="I334" s="5">
        <f t="shared" si="27"/>
        <v>0.5944675238819751</v>
      </c>
      <c r="J334" s="5"/>
      <c r="Q334" s="4"/>
    </row>
    <row r="335" spans="1:17" ht="12" x14ac:dyDescent="0.15">
      <c r="A335" s="4">
        <v>26</v>
      </c>
      <c r="B335" s="4">
        <v>38</v>
      </c>
      <c r="C335" s="4">
        <v>30786.493513671809</v>
      </c>
      <c r="D335" s="4">
        <v>0.95</v>
      </c>
      <c r="E335" s="9">
        <f t="shared" si="24"/>
        <v>1.2159489675225268E-3</v>
      </c>
      <c r="F335" s="5">
        <f t="shared" si="25"/>
        <v>1.2159489675225268</v>
      </c>
      <c r="G335" s="5">
        <v>0.46331875147195029</v>
      </c>
      <c r="H335" s="5">
        <f t="shared" si="26"/>
        <v>0.5633719574861441</v>
      </c>
      <c r="I335" s="5">
        <f t="shared" si="27"/>
        <v>0.65257701003638269</v>
      </c>
      <c r="J335" s="5"/>
      <c r="Q335" s="4"/>
    </row>
    <row r="336" spans="1:17" ht="12" x14ac:dyDescent="0.15">
      <c r="A336" s="4">
        <v>26</v>
      </c>
      <c r="B336" s="4">
        <v>45</v>
      </c>
      <c r="C336" s="4">
        <v>28517.508220101307</v>
      </c>
      <c r="D336" s="4">
        <v>0.95</v>
      </c>
      <c r="E336" s="9">
        <f t="shared" si="24"/>
        <v>1.1263327101915114E-3</v>
      </c>
      <c r="F336" s="5">
        <f t="shared" si="25"/>
        <v>1.1263327101915113</v>
      </c>
      <c r="G336" s="5">
        <v>0.45177565312269152</v>
      </c>
      <c r="H336" s="5">
        <f t="shared" si="26"/>
        <v>0.50884969578022121</v>
      </c>
      <c r="I336" s="5">
        <f t="shared" si="27"/>
        <v>0.61748301441129005</v>
      </c>
      <c r="J336" s="5"/>
      <c r="Q336" s="4"/>
    </row>
    <row r="337" spans="1:17" ht="12" x14ac:dyDescent="0.15">
      <c r="A337" s="4">
        <v>26</v>
      </c>
      <c r="B337" s="4">
        <v>52</v>
      </c>
      <c r="C337" s="4">
        <v>35955.532035660697</v>
      </c>
      <c r="D337" s="4">
        <v>0.95</v>
      </c>
      <c r="E337" s="9">
        <f t="shared" si="24"/>
        <v>1.4201062565332211E-3</v>
      </c>
      <c r="F337" s="5">
        <f t="shared" si="25"/>
        <v>1.420106256533221</v>
      </c>
      <c r="G337" s="5">
        <v>0.45765641826194275</v>
      </c>
      <c r="H337" s="5">
        <f t="shared" si="26"/>
        <v>0.64992074291636959</v>
      </c>
      <c r="I337" s="5">
        <f t="shared" si="27"/>
        <v>0.77018551361685139</v>
      </c>
      <c r="J337" s="5"/>
      <c r="Q337" s="4"/>
    </row>
    <row r="338" spans="1:17" ht="12" x14ac:dyDescent="0.15">
      <c r="A338" s="4">
        <v>26</v>
      </c>
      <c r="B338" s="4">
        <v>59</v>
      </c>
      <c r="C338" s="4">
        <v>25317.256045088783</v>
      </c>
      <c r="D338" s="4">
        <v>0.95</v>
      </c>
      <c r="E338" s="9">
        <f t="shared" si="24"/>
        <v>9.9993496611941977E-4</v>
      </c>
      <c r="F338" s="5">
        <f t="shared" si="25"/>
        <v>0.99993496611941979</v>
      </c>
      <c r="G338" s="5">
        <v>0.46609459781044221</v>
      </c>
      <c r="H338" s="5">
        <f t="shared" si="26"/>
        <v>0.46606428587002913</v>
      </c>
      <c r="I338" s="5">
        <f t="shared" si="27"/>
        <v>0.53387068024939066</v>
      </c>
      <c r="J338" s="5"/>
      <c r="Q338" s="4"/>
    </row>
    <row r="339" spans="1:17" ht="12" x14ac:dyDescent="0.15">
      <c r="A339" s="4">
        <v>26</v>
      </c>
      <c r="B339" s="4">
        <v>65</v>
      </c>
      <c r="C339" s="4">
        <v>18900.106661352464</v>
      </c>
      <c r="D339" s="4">
        <v>0.95</v>
      </c>
      <c r="E339" s="9">
        <f t="shared" si="24"/>
        <v>7.4648206268542404E-4</v>
      </c>
      <c r="F339" s="5">
        <f t="shared" si="25"/>
        <v>0.74648206268542405</v>
      </c>
      <c r="G339" s="5">
        <v>0.44785695822992994</v>
      </c>
      <c r="H339" s="5">
        <f t="shared" si="26"/>
        <v>0.33431718596749788</v>
      </c>
      <c r="I339" s="5">
        <f t="shared" si="27"/>
        <v>0.41216487671792618</v>
      </c>
      <c r="J339" s="5"/>
      <c r="Q339" s="4"/>
    </row>
    <row r="340" spans="1:17" ht="12" x14ac:dyDescent="0.15">
      <c r="A340" s="4">
        <v>26</v>
      </c>
      <c r="B340" s="4">
        <v>73</v>
      </c>
      <c r="C340" s="4">
        <v>35284.257389262653</v>
      </c>
      <c r="D340" s="4">
        <v>0.95</v>
      </c>
      <c r="E340" s="9">
        <f t="shared" si="24"/>
        <v>1.3935934705659179E-3</v>
      </c>
      <c r="F340" s="5">
        <f t="shared" si="25"/>
        <v>1.3935934705659179</v>
      </c>
      <c r="G340" s="5">
        <v>0.43129592165575165</v>
      </c>
      <c r="H340" s="5">
        <f t="shared" si="26"/>
        <v>0.60105118030116511</v>
      </c>
      <c r="I340" s="5">
        <f t="shared" si="27"/>
        <v>0.79254229026475276</v>
      </c>
      <c r="J340" s="5"/>
      <c r="Q340" s="4"/>
    </row>
    <row r="341" spans="1:17" ht="12" x14ac:dyDescent="0.15">
      <c r="A341" s="4">
        <v>27</v>
      </c>
      <c r="B341" s="4">
        <v>1</v>
      </c>
      <c r="C341" s="4">
        <v>15824.893212003464</v>
      </c>
      <c r="D341" s="4">
        <v>0.95</v>
      </c>
      <c r="E341" s="9">
        <f t="shared" si="24"/>
        <v>6.2502287094646429E-4</v>
      </c>
      <c r="F341" s="5">
        <f t="shared" si="25"/>
        <v>0.62502287094646425</v>
      </c>
      <c r="G341" s="5">
        <v>0.35298758434616345</v>
      </c>
      <c r="H341" s="5">
        <f t="shared" si="26"/>
        <v>0.2206253133764963</v>
      </c>
      <c r="I341" s="5">
        <f t="shared" si="27"/>
        <v>0.40439755756996798</v>
      </c>
      <c r="J341" s="5"/>
      <c r="Q341" s="4"/>
    </row>
    <row r="342" spans="1:17" ht="12" x14ac:dyDescent="0.15">
      <c r="A342" s="4">
        <v>27</v>
      </c>
      <c r="B342" s="4">
        <v>3</v>
      </c>
      <c r="C342" s="4">
        <v>20896.171811849294</v>
      </c>
      <c r="D342" s="4">
        <v>0.95</v>
      </c>
      <c r="E342" s="9">
        <f t="shared" si="24"/>
        <v>8.2531901622729059E-4</v>
      </c>
      <c r="F342" s="5">
        <f t="shared" si="25"/>
        <v>0.82531901622729065</v>
      </c>
      <c r="G342" s="5">
        <v>0.23598166772198628</v>
      </c>
      <c r="H342" s="5">
        <f t="shared" si="26"/>
        <v>0.19476015785198511</v>
      </c>
      <c r="I342" s="5">
        <f t="shared" si="27"/>
        <v>0.63055885837530556</v>
      </c>
      <c r="J342" s="5"/>
      <c r="Q342" s="4"/>
    </row>
    <row r="343" spans="1:17" ht="12" x14ac:dyDescent="0.15">
      <c r="A343" s="4">
        <v>27</v>
      </c>
      <c r="B343" s="4">
        <v>8</v>
      </c>
      <c r="C343" s="4">
        <v>70935.696571996974</v>
      </c>
      <c r="D343" s="4">
        <v>0.95</v>
      </c>
      <c r="E343" s="9">
        <f t="shared" si="24"/>
        <v>2.8016892202714417E-3</v>
      </c>
      <c r="F343" s="5">
        <f t="shared" si="25"/>
        <v>2.8016892202714416</v>
      </c>
      <c r="G343" s="5">
        <v>0.55343204859328077</v>
      </c>
      <c r="H343" s="5">
        <f t="shared" si="26"/>
        <v>1.5505446046965354</v>
      </c>
      <c r="I343" s="5">
        <f t="shared" si="27"/>
        <v>1.2511446155749062</v>
      </c>
      <c r="J343" s="5"/>
      <c r="Q343" s="4"/>
    </row>
    <row r="344" spans="1:17" ht="12" x14ac:dyDescent="0.15">
      <c r="A344" s="4">
        <v>27</v>
      </c>
      <c r="B344" s="4">
        <v>10</v>
      </c>
      <c r="C344" s="4">
        <v>20100.03354860354</v>
      </c>
      <c r="D344" s="4">
        <v>0.95</v>
      </c>
      <c r="E344" s="9">
        <f t="shared" si="24"/>
        <v>7.9387459405660889E-4</v>
      </c>
      <c r="F344" s="5">
        <f t="shared" si="25"/>
        <v>0.79387459405660887</v>
      </c>
      <c r="G344" s="5">
        <v>0.54049759571656597</v>
      </c>
      <c r="H344" s="5">
        <f t="shared" si="26"/>
        <v>0.42908730938806189</v>
      </c>
      <c r="I344" s="5">
        <f t="shared" si="27"/>
        <v>0.36478728466854698</v>
      </c>
      <c r="J344" s="5"/>
      <c r="Q344" s="4"/>
    </row>
    <row r="345" spans="1:17" ht="12" x14ac:dyDescent="0.15">
      <c r="A345" s="4">
        <v>27</v>
      </c>
      <c r="B345" s="4">
        <v>17</v>
      </c>
      <c r="C345" s="4">
        <v>41202.820129693413</v>
      </c>
      <c r="D345" s="4">
        <v>0.95</v>
      </c>
      <c r="E345" s="9">
        <f t="shared" si="24"/>
        <v>1.6273541049248825E-3</v>
      </c>
      <c r="F345" s="5">
        <f t="shared" si="25"/>
        <v>1.6273541049248825</v>
      </c>
      <c r="G345" s="5">
        <v>0.48057160741376193</v>
      </c>
      <c r="H345" s="5">
        <f t="shared" si="26"/>
        <v>0.78206017803513461</v>
      </c>
      <c r="I345" s="5">
        <f t="shared" si="27"/>
        <v>0.84529392688974792</v>
      </c>
      <c r="J345" s="5"/>
      <c r="Q345" s="4"/>
    </row>
    <row r="346" spans="1:17" ht="12" x14ac:dyDescent="0.15">
      <c r="A346" s="4">
        <v>27</v>
      </c>
      <c r="B346" s="4">
        <v>24</v>
      </c>
      <c r="C346" s="4">
        <v>36340.727755572618</v>
      </c>
      <c r="D346" s="4">
        <v>0.95</v>
      </c>
      <c r="E346" s="9">
        <f t="shared" si="24"/>
        <v>1.4353200169997386E-3</v>
      </c>
      <c r="F346" s="5">
        <f t="shared" si="25"/>
        <v>1.4353200169997387</v>
      </c>
      <c r="G346" s="5">
        <v>0.43125853715129597</v>
      </c>
      <c r="H346" s="5">
        <f t="shared" si="26"/>
        <v>0.61899401087528061</v>
      </c>
      <c r="I346" s="5">
        <f t="shared" si="27"/>
        <v>0.81632600612445805</v>
      </c>
      <c r="J346" s="5"/>
      <c r="Q346" s="4"/>
    </row>
    <row r="347" spans="1:17" ht="12" x14ac:dyDescent="0.15">
      <c r="A347" s="4">
        <v>27</v>
      </c>
      <c r="B347" s="4">
        <v>30</v>
      </c>
      <c r="C347" s="4">
        <v>26571.207239213207</v>
      </c>
      <c r="D347" s="4">
        <v>0.95</v>
      </c>
      <c r="E347" s="9">
        <f t="shared" si="24"/>
        <v>1.0494612513763659E-3</v>
      </c>
      <c r="F347" s="5">
        <f t="shared" si="25"/>
        <v>1.0494612513763659</v>
      </c>
      <c r="G347" s="5">
        <v>0.41152574183693119</v>
      </c>
      <c r="H347" s="5">
        <f t="shared" si="26"/>
        <v>0.43188032000177312</v>
      </c>
      <c r="I347" s="5">
        <f t="shared" si="27"/>
        <v>0.6175809313745928</v>
      </c>
      <c r="J347" s="5"/>
      <c r="Q347" s="4"/>
    </row>
    <row r="348" spans="1:17" ht="12" x14ac:dyDescent="0.15">
      <c r="A348" s="4">
        <v>27</v>
      </c>
      <c r="B348" s="4">
        <v>38</v>
      </c>
      <c r="C348" s="4">
        <v>31060.219420559813</v>
      </c>
      <c r="D348" s="4">
        <v>0.95</v>
      </c>
      <c r="E348" s="9">
        <f t="shared" si="24"/>
        <v>1.2267600959063694E-3</v>
      </c>
      <c r="F348" s="5">
        <f t="shared" si="25"/>
        <v>1.2267600959063694</v>
      </c>
      <c r="G348" s="5">
        <v>0.39511929199097934</v>
      </c>
      <c r="H348" s="5">
        <f t="shared" si="26"/>
        <v>0.48471658053731059</v>
      </c>
      <c r="I348" s="5">
        <f t="shared" si="27"/>
        <v>0.74204351536905877</v>
      </c>
      <c r="J348" s="5"/>
      <c r="Q348" s="4"/>
    </row>
    <row r="349" spans="1:17" ht="12" x14ac:dyDescent="0.15">
      <c r="A349" s="4">
        <v>27</v>
      </c>
      <c r="B349" s="4">
        <v>45</v>
      </c>
      <c r="C349" s="4">
        <v>24639.195767115485</v>
      </c>
      <c r="D349" s="4">
        <v>0.95</v>
      </c>
      <c r="E349" s="9">
        <f t="shared" si="24"/>
        <v>9.7315417360878441E-4</v>
      </c>
      <c r="F349" s="5">
        <f t="shared" si="25"/>
        <v>0.97315417360878442</v>
      </c>
      <c r="G349" s="5">
        <v>0.41396859298066574</v>
      </c>
      <c r="H349" s="5">
        <f t="shared" si="26"/>
        <v>0.40285526400209098</v>
      </c>
      <c r="I349" s="5">
        <f t="shared" si="27"/>
        <v>0.57029890960669349</v>
      </c>
      <c r="J349" s="5"/>
      <c r="Q349" s="4"/>
    </row>
    <row r="350" spans="1:17" ht="12" x14ac:dyDescent="0.15">
      <c r="A350" s="4">
        <v>27</v>
      </c>
      <c r="B350" s="4">
        <v>52</v>
      </c>
      <c r="C350" s="4">
        <v>38111.42949364103</v>
      </c>
      <c r="D350" s="4">
        <v>0.95</v>
      </c>
      <c r="E350" s="9">
        <f t="shared" si="24"/>
        <v>1.5052559760669341E-3</v>
      </c>
      <c r="F350" s="5">
        <f t="shared" si="25"/>
        <v>1.5052559760669342</v>
      </c>
      <c r="G350" s="5">
        <v>0.39938574255346043</v>
      </c>
      <c r="H350" s="5">
        <f t="shared" si="26"/>
        <v>0.60117777573452635</v>
      </c>
      <c r="I350" s="5">
        <f t="shared" si="27"/>
        <v>0.90407820033240782</v>
      </c>
      <c r="J350" s="5"/>
      <c r="Q350" s="4"/>
    </row>
    <row r="351" spans="1:17" ht="12" x14ac:dyDescent="0.15">
      <c r="A351" s="4">
        <v>27</v>
      </c>
      <c r="B351" s="4">
        <v>59</v>
      </c>
      <c r="C351" s="4">
        <v>27328.591898583589</v>
      </c>
      <c r="D351" s="4">
        <v>0.95</v>
      </c>
      <c r="E351" s="9">
        <f t="shared" si="24"/>
        <v>1.0793750541343787E-3</v>
      </c>
      <c r="F351" s="5">
        <f t="shared" si="25"/>
        <v>1.0793750541343787</v>
      </c>
      <c r="G351" s="5">
        <v>0.4052391142874831</v>
      </c>
      <c r="H351" s="5">
        <f t="shared" si="26"/>
        <v>0.43740499092141977</v>
      </c>
      <c r="I351" s="5">
        <f t="shared" si="27"/>
        <v>0.64197006321295902</v>
      </c>
      <c r="J351" s="5"/>
      <c r="Q351" s="4"/>
    </row>
    <row r="352" spans="1:17" ht="12" x14ac:dyDescent="0.15">
      <c r="A352" s="4">
        <v>27</v>
      </c>
      <c r="B352" s="4">
        <v>65</v>
      </c>
      <c r="C352" s="4">
        <v>19815.425382240501</v>
      </c>
      <c r="D352" s="4">
        <v>0.95</v>
      </c>
      <c r="E352" s="9">
        <f t="shared" si="24"/>
        <v>7.8263365796611402E-4</v>
      </c>
      <c r="F352" s="5">
        <f t="shared" si="25"/>
        <v>0.78263365796611406</v>
      </c>
      <c r="G352" s="5">
        <v>0.4019478832722137</v>
      </c>
      <c r="H352" s="5">
        <f t="shared" si="26"/>
        <v>0.31457794219706925</v>
      </c>
      <c r="I352" s="5">
        <f t="shared" si="27"/>
        <v>0.46805571576904481</v>
      </c>
      <c r="J352" s="5"/>
      <c r="Q352" s="4"/>
    </row>
    <row r="353" spans="1:17" ht="12" x14ac:dyDescent="0.15">
      <c r="A353" s="4">
        <v>27</v>
      </c>
      <c r="B353" s="4">
        <v>73</v>
      </c>
      <c r="C353" s="4">
        <v>36846.246330932154</v>
      </c>
      <c r="D353" s="4">
        <v>0.95</v>
      </c>
      <c r="E353" s="9">
        <f t="shared" si="24"/>
        <v>1.4552860709285149E-3</v>
      </c>
      <c r="F353" s="5">
        <f t="shared" si="25"/>
        <v>1.4552860709285149</v>
      </c>
      <c r="G353" s="5">
        <v>0.39957847527064561</v>
      </c>
      <c r="H353" s="5">
        <f t="shared" si="26"/>
        <v>0.58150098930422456</v>
      </c>
      <c r="I353" s="5">
        <f t="shared" si="27"/>
        <v>0.87378508162429036</v>
      </c>
      <c r="J353" s="5"/>
      <c r="Q353" s="4"/>
    </row>
    <row r="354" spans="1:17" ht="12" x14ac:dyDescent="0.15">
      <c r="A354" s="4">
        <v>28</v>
      </c>
      <c r="B354" s="4">
        <v>1</v>
      </c>
      <c r="C354" s="4">
        <v>15609.542800603242</v>
      </c>
      <c r="D354" s="4">
        <v>0.95</v>
      </c>
      <c r="E354" s="9">
        <f t="shared" si="24"/>
        <v>6.1651735178815668E-4</v>
      </c>
      <c r="F354" s="5">
        <f t="shared" si="25"/>
        <v>0.6165173517881567</v>
      </c>
      <c r="G354" s="5">
        <v>0.3449461129282147</v>
      </c>
      <c r="H354" s="5">
        <f t="shared" si="26"/>
        <v>0.21266526405212136</v>
      </c>
      <c r="I354" s="5">
        <f t="shared" si="27"/>
        <v>0.40385208773603531</v>
      </c>
      <c r="J354" s="5"/>
      <c r="Q354" s="4"/>
    </row>
    <row r="355" spans="1:17" ht="12" x14ac:dyDescent="0.15">
      <c r="A355" s="4">
        <v>28</v>
      </c>
      <c r="B355" s="4">
        <v>3</v>
      </c>
      <c r="C355" s="4">
        <v>22048.064245310994</v>
      </c>
      <c r="D355" s="4">
        <v>0.95</v>
      </c>
      <c r="E355" s="9">
        <f t="shared" si="24"/>
        <v>8.7081437004349436E-4</v>
      </c>
      <c r="F355" s="5">
        <f t="shared" si="25"/>
        <v>0.87081437004349438</v>
      </c>
      <c r="G355" s="5">
        <v>0.19955274272947335</v>
      </c>
      <c r="H355" s="5">
        <f t="shared" si="26"/>
        <v>0.17377339595041782</v>
      </c>
      <c r="I355" s="5">
        <f t="shared" si="27"/>
        <v>0.69704097409307653</v>
      </c>
      <c r="J355" s="5"/>
      <c r="Q355" s="4"/>
    </row>
    <row r="356" spans="1:17" ht="12" x14ac:dyDescent="0.15">
      <c r="A356" s="4">
        <v>28</v>
      </c>
      <c r="B356" s="4">
        <v>8</v>
      </c>
      <c r="C356" s="4">
        <v>63328.549682176214</v>
      </c>
      <c r="D356" s="4">
        <v>0.95</v>
      </c>
      <c r="E356" s="9">
        <f t="shared" si="24"/>
        <v>2.5012359581173087E-3</v>
      </c>
      <c r="F356" s="5">
        <f t="shared" si="25"/>
        <v>2.5012359581173085</v>
      </c>
      <c r="G356" s="5">
        <v>0.53270773765320334</v>
      </c>
      <c r="H356" s="5">
        <f t="shared" si="26"/>
        <v>1.3324277485855138</v>
      </c>
      <c r="I356" s="5">
        <f t="shared" si="27"/>
        <v>1.1688082095317947</v>
      </c>
      <c r="J356" s="5"/>
      <c r="Q356" s="4"/>
    </row>
    <row r="357" spans="1:17" ht="12" x14ac:dyDescent="0.15">
      <c r="A357" s="4">
        <v>28</v>
      </c>
      <c r="B357" s="4">
        <v>10</v>
      </c>
      <c r="C357" s="4">
        <v>20515.865439601075</v>
      </c>
      <c r="D357" s="4">
        <v>0.95</v>
      </c>
      <c r="E357" s="9">
        <f t="shared" si="24"/>
        <v>8.1029836632859071E-4</v>
      </c>
      <c r="F357" s="5">
        <f t="shared" si="25"/>
        <v>0.81029836632859076</v>
      </c>
      <c r="G357" s="5">
        <v>0.57040725581152263</v>
      </c>
      <c r="H357" s="5">
        <f t="shared" si="26"/>
        <v>0.46220006752605136</v>
      </c>
      <c r="I357" s="5">
        <f t="shared" si="27"/>
        <v>0.3480982988025394</v>
      </c>
      <c r="J357" s="5"/>
      <c r="Q357" s="4"/>
    </row>
    <row r="358" spans="1:17" ht="12" x14ac:dyDescent="0.15">
      <c r="A358" s="4">
        <v>28</v>
      </c>
      <c r="B358" s="4">
        <v>17</v>
      </c>
      <c r="C358" s="4">
        <v>45487.074418611322</v>
      </c>
      <c r="D358" s="4">
        <v>0.95</v>
      </c>
      <c r="E358" s="9">
        <f t="shared" si="24"/>
        <v>1.7965657943594155E-3</v>
      </c>
      <c r="F358" s="5">
        <f t="shared" si="25"/>
        <v>1.7965657943594155</v>
      </c>
      <c r="G358" s="5">
        <v>0.5056007612455069</v>
      </c>
      <c r="H358" s="5">
        <f t="shared" si="26"/>
        <v>0.90834503325575933</v>
      </c>
      <c r="I358" s="5">
        <f t="shared" si="27"/>
        <v>0.88822076110365622</v>
      </c>
      <c r="J358" s="5"/>
      <c r="Q358" s="4"/>
    </row>
    <row r="359" spans="1:17" ht="12" x14ac:dyDescent="0.15">
      <c r="A359" s="4">
        <v>28</v>
      </c>
      <c r="B359" s="4">
        <v>24</v>
      </c>
      <c r="C359" s="4">
        <v>37766.226078687352</v>
      </c>
      <c r="D359" s="4">
        <v>0.95</v>
      </c>
      <c r="E359" s="9">
        <f t="shared" si="24"/>
        <v>1.4916217589771648E-3</v>
      </c>
      <c r="F359" s="5">
        <f t="shared" si="25"/>
        <v>1.4916217589771648</v>
      </c>
      <c r="G359" s="5">
        <v>0.4464320708506726</v>
      </c>
      <c r="H359" s="5">
        <f t="shared" si="26"/>
        <v>0.66590779078609852</v>
      </c>
      <c r="I359" s="5">
        <f t="shared" si="27"/>
        <v>0.82571396819106624</v>
      </c>
      <c r="J359" s="5"/>
      <c r="Q359" s="4"/>
    </row>
    <row r="360" spans="1:17" ht="12" x14ac:dyDescent="0.15">
      <c r="A360" s="4">
        <v>28</v>
      </c>
      <c r="B360" s="4">
        <v>30</v>
      </c>
      <c r="C360" s="4">
        <v>25438.656504495309</v>
      </c>
      <c r="D360" s="4">
        <v>0.95</v>
      </c>
      <c r="E360" s="9">
        <f t="shared" si="24"/>
        <v>1.0047298208243434E-3</v>
      </c>
      <c r="F360" s="5">
        <f t="shared" si="25"/>
        <v>1.0047298208243434</v>
      </c>
      <c r="G360" s="5">
        <v>0.40683919695282172</v>
      </c>
      <c r="H360" s="5">
        <f t="shared" si="26"/>
        <v>0.40876347345872832</v>
      </c>
      <c r="I360" s="5">
        <f t="shared" si="27"/>
        <v>0.59596634736561505</v>
      </c>
      <c r="J360" s="5"/>
      <c r="Q360" s="4"/>
    </row>
    <row r="361" spans="1:17" ht="12" x14ac:dyDescent="0.15">
      <c r="A361" s="4">
        <v>28</v>
      </c>
      <c r="B361" s="4">
        <v>38</v>
      </c>
      <c r="C361" s="4">
        <v>29500.139974365742</v>
      </c>
      <c r="D361" s="4">
        <v>0.95</v>
      </c>
      <c r="E361" s="9">
        <f t="shared" si="24"/>
        <v>1.1651429133256255E-3</v>
      </c>
      <c r="F361" s="5">
        <f t="shared" si="25"/>
        <v>1.1651429133256255</v>
      </c>
      <c r="G361" s="5">
        <v>0.39988087904386155</v>
      </c>
      <c r="H361" s="5">
        <f t="shared" si="26"/>
        <v>0.46591837239237688</v>
      </c>
      <c r="I361" s="5">
        <f t="shared" si="27"/>
        <v>0.6992245409332486</v>
      </c>
      <c r="J361" s="5"/>
      <c r="Q361" s="4"/>
    </row>
    <row r="362" spans="1:17" ht="12" x14ac:dyDescent="0.15">
      <c r="A362" s="4">
        <v>28</v>
      </c>
      <c r="B362" s="4">
        <v>45</v>
      </c>
      <c r="C362" s="4">
        <v>26020.408685282055</v>
      </c>
      <c r="D362" s="4">
        <v>0.95</v>
      </c>
      <c r="E362" s="9">
        <f t="shared" si="24"/>
        <v>1.0277068111486064E-3</v>
      </c>
      <c r="F362" s="5">
        <f t="shared" si="25"/>
        <v>1.0277068111486063</v>
      </c>
      <c r="G362" s="5">
        <v>0.37907324535454107</v>
      </c>
      <c r="H362" s="5">
        <f t="shared" si="26"/>
        <v>0.38957615617506863</v>
      </c>
      <c r="I362" s="5">
        <f t="shared" si="27"/>
        <v>0.63813065497353771</v>
      </c>
      <c r="J362" s="5"/>
      <c r="Q362" s="4"/>
    </row>
    <row r="363" spans="1:17" ht="12" x14ac:dyDescent="0.15">
      <c r="A363" s="4">
        <v>28</v>
      </c>
      <c r="B363" s="4">
        <v>52</v>
      </c>
      <c r="C363" s="4">
        <v>36966.302751818301</v>
      </c>
      <c r="D363" s="4">
        <v>0.95</v>
      </c>
      <c r="E363" s="9">
        <f t="shared" si="24"/>
        <v>1.4600278412426992E-3</v>
      </c>
      <c r="F363" s="5">
        <f t="shared" si="25"/>
        <v>1.4600278412426992</v>
      </c>
      <c r="G363" s="5">
        <v>0.38363001036276007</v>
      </c>
      <c r="H363" s="5">
        <f t="shared" si="26"/>
        <v>0.56011049586585493</v>
      </c>
      <c r="I363" s="5">
        <f t="shared" si="27"/>
        <v>0.89991734537684431</v>
      </c>
      <c r="J363" s="5"/>
      <c r="Q363" s="4"/>
    </row>
    <row r="364" spans="1:17" ht="12" x14ac:dyDescent="0.15">
      <c r="A364" s="4">
        <v>28</v>
      </c>
      <c r="B364" s="4">
        <v>59</v>
      </c>
      <c r="C364" s="4">
        <v>24482.783941628575</v>
      </c>
      <c r="D364" s="4">
        <v>0.95</v>
      </c>
      <c r="E364" s="9">
        <f t="shared" si="24"/>
        <v>9.6697650359824344E-4</v>
      </c>
      <c r="F364" s="5">
        <f t="shared" si="25"/>
        <v>0.96697650359824339</v>
      </c>
      <c r="G364" s="5">
        <v>0.38187861259354433</v>
      </c>
      <c r="H364" s="5">
        <f t="shared" si="26"/>
        <v>0.36926764560465364</v>
      </c>
      <c r="I364" s="5">
        <f t="shared" si="27"/>
        <v>0.59770885799358975</v>
      </c>
      <c r="J364" s="5"/>
      <c r="Q364" s="4"/>
    </row>
    <row r="365" spans="1:17" ht="12" x14ac:dyDescent="0.15">
      <c r="A365" s="4">
        <v>28</v>
      </c>
      <c r="B365" s="4">
        <v>65</v>
      </c>
      <c r="C365" s="4">
        <v>19353.379510354527</v>
      </c>
      <c r="D365" s="4">
        <v>0.95</v>
      </c>
      <c r="E365" s="9">
        <f t="shared" si="24"/>
        <v>7.6438460986915225E-4</v>
      </c>
      <c r="F365" s="5">
        <f t="shared" si="25"/>
        <v>0.76438460986915224</v>
      </c>
      <c r="G365" s="5">
        <v>0.38519556289377255</v>
      </c>
      <c r="H365" s="5">
        <f t="shared" si="26"/>
        <v>0.29443756006588484</v>
      </c>
      <c r="I365" s="5">
        <f t="shared" si="27"/>
        <v>0.4699470498032674</v>
      </c>
      <c r="J365" s="5"/>
      <c r="Q365" s="4"/>
    </row>
    <row r="366" spans="1:17" ht="12" x14ac:dyDescent="0.15">
      <c r="A366" s="4">
        <v>28</v>
      </c>
      <c r="B366" s="4">
        <v>73</v>
      </c>
      <c r="C366" s="4">
        <v>34325.851828756793</v>
      </c>
      <c r="D366" s="4">
        <v>0.95</v>
      </c>
      <c r="E366" s="9">
        <f t="shared" si="24"/>
        <v>1.3557401096026944E-3</v>
      </c>
      <c r="F366" s="5">
        <f t="shared" si="25"/>
        <v>1.3557401096026944</v>
      </c>
      <c r="G366" s="5">
        <v>0.37891956664538484</v>
      </c>
      <c r="H366" s="5">
        <f t="shared" si="26"/>
        <v>0.51371645481441952</v>
      </c>
      <c r="I366" s="5">
        <f t="shared" si="27"/>
        <v>0.8420236547882749</v>
      </c>
      <c r="J366" s="5"/>
      <c r="Q366" s="4"/>
    </row>
    <row r="367" spans="1:17" ht="12" x14ac:dyDescent="0.15">
      <c r="A367" s="4">
        <v>29</v>
      </c>
      <c r="B367" s="4">
        <v>1</v>
      </c>
      <c r="C367" s="4">
        <v>15946.736207927273</v>
      </c>
      <c r="D367" s="4">
        <v>0.95</v>
      </c>
      <c r="E367" s="9">
        <f t="shared" si="24"/>
        <v>6.2983520415445422E-4</v>
      </c>
      <c r="F367" s="5">
        <f t="shared" si="25"/>
        <v>0.62983520415445426</v>
      </c>
      <c r="G367" s="5">
        <v>0.37029978344713194</v>
      </c>
      <c r="H367" s="5">
        <f t="shared" si="26"/>
        <v>0.23322783970577454</v>
      </c>
      <c r="I367" s="5">
        <f t="shared" si="27"/>
        <v>0.39660736444867972</v>
      </c>
      <c r="J367" s="5"/>
      <c r="Q367" s="4"/>
    </row>
    <row r="368" spans="1:17" ht="12" x14ac:dyDescent="0.15">
      <c r="A368" s="4">
        <v>29</v>
      </c>
      <c r="B368" s="4">
        <v>3</v>
      </c>
      <c r="C368" s="4">
        <v>20286.048566872876</v>
      </c>
      <c r="D368" s="4">
        <v>0.95</v>
      </c>
      <c r="E368" s="9">
        <f t="shared" si="24"/>
        <v>8.0122147717299357E-4</v>
      </c>
      <c r="F368" s="5">
        <f t="shared" si="25"/>
        <v>0.80122147717299352</v>
      </c>
      <c r="G368" s="5">
        <v>0.24107784652761424</v>
      </c>
      <c r="H368" s="5">
        <f t="shared" si="26"/>
        <v>0.19315674830853932</v>
      </c>
      <c r="I368" s="5">
        <f t="shared" si="27"/>
        <v>0.60806472886445417</v>
      </c>
      <c r="J368" s="5"/>
      <c r="Q368" s="4"/>
    </row>
    <row r="369" spans="1:17" ht="12" x14ac:dyDescent="0.15">
      <c r="A369" s="4">
        <v>29</v>
      </c>
      <c r="B369" s="4">
        <v>8</v>
      </c>
      <c r="C369" s="4">
        <v>70933.471609467029</v>
      </c>
      <c r="D369" s="4">
        <v>0.95</v>
      </c>
      <c r="E369" s="9">
        <f t="shared" si="24"/>
        <v>2.8016013427452188E-3</v>
      </c>
      <c r="F369" s="5">
        <f t="shared" si="25"/>
        <v>2.8016013427452187</v>
      </c>
      <c r="G369" s="5">
        <v>0.54923933590059415</v>
      </c>
      <c r="H369" s="5">
        <f t="shared" si="26"/>
        <v>1.5387496609475968</v>
      </c>
      <c r="I369" s="5">
        <f t="shared" si="27"/>
        <v>1.2628516817976219</v>
      </c>
      <c r="J369" s="5"/>
      <c r="Q369" s="4"/>
    </row>
    <row r="370" spans="1:17" ht="12" x14ac:dyDescent="0.15">
      <c r="A370" s="4">
        <v>29</v>
      </c>
      <c r="B370" s="4">
        <v>10</v>
      </c>
      <c r="C370" s="4">
        <v>23160.013876922374</v>
      </c>
      <c r="D370" s="4">
        <v>0.95</v>
      </c>
      <c r="E370" s="9">
        <f t="shared" si="24"/>
        <v>9.1473213566673698E-4</v>
      </c>
      <c r="F370" s="5">
        <f t="shared" si="25"/>
        <v>0.91473213566673695</v>
      </c>
      <c r="G370" s="5">
        <v>0.58887881896707439</v>
      </c>
      <c r="H370" s="5">
        <f t="shared" si="26"/>
        <v>0.53866637972265774</v>
      </c>
      <c r="I370" s="5">
        <f t="shared" si="27"/>
        <v>0.37606575594407921</v>
      </c>
      <c r="J370" s="5"/>
      <c r="Q370" s="4"/>
    </row>
    <row r="371" spans="1:17" ht="12" x14ac:dyDescent="0.15">
      <c r="A371" s="4">
        <v>29</v>
      </c>
      <c r="B371" s="4">
        <v>17</v>
      </c>
      <c r="C371" s="4">
        <v>43269.696906080033</v>
      </c>
      <c r="D371" s="4">
        <v>0.95</v>
      </c>
      <c r="E371" s="9">
        <f t="shared" si="24"/>
        <v>1.7089878473687088E-3</v>
      </c>
      <c r="F371" s="5">
        <f t="shared" si="25"/>
        <v>1.7089878473687088</v>
      </c>
      <c r="G371" s="5">
        <v>0.51093145240168536</v>
      </c>
      <c r="H371" s="5">
        <f t="shared" si="26"/>
        <v>0.87317564299292416</v>
      </c>
      <c r="I371" s="5">
        <f t="shared" si="27"/>
        <v>0.83581220437578463</v>
      </c>
      <c r="J371" s="5"/>
      <c r="Q371" s="4"/>
    </row>
    <row r="372" spans="1:17" ht="12" x14ac:dyDescent="0.15">
      <c r="A372" s="4">
        <v>29</v>
      </c>
      <c r="B372" s="4">
        <v>24</v>
      </c>
      <c r="C372" s="4">
        <v>34871.945070419992</v>
      </c>
      <c r="D372" s="4">
        <v>0.95</v>
      </c>
      <c r="E372" s="9">
        <f t="shared" si="24"/>
        <v>1.3773087079582205E-3</v>
      </c>
      <c r="F372" s="5">
        <f t="shared" si="25"/>
        <v>1.3773087079582205</v>
      </c>
      <c r="G372" s="5">
        <v>0.4929828126780928</v>
      </c>
      <c r="H372" s="5">
        <f t="shared" si="26"/>
        <v>0.67898952077527341</v>
      </c>
      <c r="I372" s="5">
        <f t="shared" si="27"/>
        <v>0.69831918718294705</v>
      </c>
      <c r="J372" s="5"/>
      <c r="Q372" s="4"/>
    </row>
    <row r="373" spans="1:17" ht="12" x14ac:dyDescent="0.15">
      <c r="A373" s="4">
        <v>29</v>
      </c>
      <c r="B373" s="4">
        <v>30</v>
      </c>
      <c r="C373" s="4">
        <v>26855.962852513705</v>
      </c>
      <c r="D373" s="4">
        <v>0.95</v>
      </c>
      <c r="E373" s="9">
        <f t="shared" si="24"/>
        <v>1.0607080110580174E-3</v>
      </c>
      <c r="F373" s="5">
        <f t="shared" si="25"/>
        <v>1.0607080110580174</v>
      </c>
      <c r="G373" s="5">
        <v>0.45445513419597289</v>
      </c>
      <c r="H373" s="5">
        <f t="shared" si="26"/>
        <v>0.48204420150811478</v>
      </c>
      <c r="I373" s="5">
        <f t="shared" si="27"/>
        <v>0.5786638095499026</v>
      </c>
      <c r="J373" s="5"/>
      <c r="Q373" s="4"/>
    </row>
    <row r="374" spans="1:17" ht="12" x14ac:dyDescent="0.15">
      <c r="A374" s="4">
        <v>29</v>
      </c>
      <c r="B374" s="4">
        <v>38</v>
      </c>
      <c r="C374" s="4">
        <v>29058.697615858495</v>
      </c>
      <c r="D374" s="4">
        <v>0.95</v>
      </c>
      <c r="E374" s="9">
        <f t="shared" si="24"/>
        <v>1.1477076253539951E-3</v>
      </c>
      <c r="F374" s="5">
        <f t="shared" si="25"/>
        <v>1.1477076253539951</v>
      </c>
      <c r="G374" s="5">
        <v>0.46305689240597253</v>
      </c>
      <c r="H374" s="5">
        <f t="shared" si="26"/>
        <v>0.53145392638705913</v>
      </c>
      <c r="I374" s="5">
        <f t="shared" si="27"/>
        <v>0.61625369896693594</v>
      </c>
      <c r="J374" s="5"/>
      <c r="Q374" s="4"/>
    </row>
    <row r="375" spans="1:17" ht="12" x14ac:dyDescent="0.15">
      <c r="A375" s="4">
        <v>29</v>
      </c>
      <c r="B375" s="4">
        <v>45</v>
      </c>
      <c r="C375" s="4">
        <v>27149.940654584017</v>
      </c>
      <c r="D375" s="4">
        <v>0.95</v>
      </c>
      <c r="E375" s="9">
        <f t="shared" si="24"/>
        <v>1.0723190119907217E-3</v>
      </c>
      <c r="F375" s="5">
        <f t="shared" si="25"/>
        <v>1.0723190119907218</v>
      </c>
      <c r="G375" s="5">
        <v>0.44043887331571835</v>
      </c>
      <c r="H375" s="5">
        <f t="shared" si="26"/>
        <v>0.47229097747621779</v>
      </c>
      <c r="I375" s="5">
        <f t="shared" si="27"/>
        <v>0.60002803451450393</v>
      </c>
      <c r="J375" s="5"/>
      <c r="Q375" s="4"/>
    </row>
    <row r="376" spans="1:17" ht="12" x14ac:dyDescent="0.15">
      <c r="A376" s="4">
        <v>29</v>
      </c>
      <c r="B376" s="4">
        <v>52</v>
      </c>
      <c r="C376" s="4">
        <v>36354.466081097125</v>
      </c>
      <c r="D376" s="4">
        <v>0.95</v>
      </c>
      <c r="E376" s="9">
        <f t="shared" si="24"/>
        <v>1.4358626284124217E-3</v>
      </c>
      <c r="F376" s="5">
        <f t="shared" si="25"/>
        <v>1.4358626284124216</v>
      </c>
      <c r="G376" s="5">
        <v>0.46158376343459678</v>
      </c>
      <c r="H376" s="5">
        <f t="shared" si="26"/>
        <v>0.66277087579769756</v>
      </c>
      <c r="I376" s="5">
        <f t="shared" si="27"/>
        <v>0.77309175261472407</v>
      </c>
      <c r="J376" s="5"/>
      <c r="Q376" s="4"/>
    </row>
    <row r="377" spans="1:17" ht="12" x14ac:dyDescent="0.15">
      <c r="A377" s="4">
        <v>29</v>
      </c>
      <c r="B377" s="4">
        <v>59</v>
      </c>
      <c r="C377" s="4">
        <v>23292.155703289485</v>
      </c>
      <c r="D377" s="4">
        <v>0.95</v>
      </c>
      <c r="E377" s="9">
        <f t="shared" si="24"/>
        <v>9.1995123336184375E-4</v>
      </c>
      <c r="F377" s="5">
        <f t="shared" si="25"/>
        <v>0.9199512333618437</v>
      </c>
      <c r="G377" s="5">
        <v>0.47496330851649576</v>
      </c>
      <c r="H377" s="5">
        <f t="shared" si="26"/>
        <v>0.43694308147137217</v>
      </c>
      <c r="I377" s="5">
        <f t="shared" si="27"/>
        <v>0.48300815189047153</v>
      </c>
      <c r="J377" s="5"/>
      <c r="Q377" s="4"/>
    </row>
    <row r="378" spans="1:17" ht="12" x14ac:dyDescent="0.15">
      <c r="A378" s="4">
        <v>29</v>
      </c>
      <c r="B378" s="4">
        <v>65</v>
      </c>
      <c r="C378" s="4">
        <v>19391.395942851475</v>
      </c>
      <c r="D378" s="4">
        <v>0.95</v>
      </c>
      <c r="E378" s="9">
        <f t="shared" si="24"/>
        <v>7.658861138264974E-4</v>
      </c>
      <c r="F378" s="5">
        <f t="shared" si="25"/>
        <v>0.76588611382649741</v>
      </c>
      <c r="G378" s="5">
        <v>0.42622685040285441</v>
      </c>
      <c r="H378" s="5">
        <f t="shared" si="26"/>
        <v>0.32644122606355003</v>
      </c>
      <c r="I378" s="5">
        <f t="shared" si="27"/>
        <v>0.43944488776294738</v>
      </c>
      <c r="J378" s="5"/>
      <c r="Q378" s="4"/>
    </row>
    <row r="379" spans="1:17" ht="12" x14ac:dyDescent="0.15">
      <c r="A379" s="4">
        <v>29</v>
      </c>
      <c r="B379" s="4">
        <v>73</v>
      </c>
      <c r="C379" s="4">
        <v>35702.716155117319</v>
      </c>
      <c r="D379" s="4">
        <v>0.95</v>
      </c>
      <c r="E379" s="9">
        <f t="shared" si="24"/>
        <v>1.4101209943667614E-3</v>
      </c>
      <c r="F379" s="5">
        <f t="shared" si="25"/>
        <v>1.4101209943667614</v>
      </c>
      <c r="G379" s="5">
        <v>0.3774421044909238</v>
      </c>
      <c r="H379" s="5">
        <f t="shared" si="26"/>
        <v>0.53223903570062459</v>
      </c>
      <c r="I379" s="5">
        <f t="shared" si="27"/>
        <v>0.87788195866613683</v>
      </c>
      <c r="J379" s="5"/>
      <c r="Q379" s="4"/>
    </row>
    <row r="380" spans="1:17" ht="12" x14ac:dyDescent="0.15">
      <c r="A380" s="4">
        <v>30</v>
      </c>
      <c r="B380" s="4">
        <v>1</v>
      </c>
      <c r="C380" s="4">
        <v>13801.732768059263</v>
      </c>
      <c r="D380" s="4">
        <v>0.95</v>
      </c>
      <c r="E380" s="9">
        <f t="shared" si="24"/>
        <v>5.4511575674867847E-4</v>
      </c>
      <c r="F380" s="5">
        <f t="shared" si="25"/>
        <v>0.54511575674867851</v>
      </c>
      <c r="G380" s="5">
        <v>0.40815603968716502</v>
      </c>
      <c r="H380" s="5">
        <f t="shared" si="26"/>
        <v>0.22249228844561261</v>
      </c>
      <c r="I380" s="5">
        <f t="shared" si="27"/>
        <v>0.32262346830306587</v>
      </c>
      <c r="J380" s="5"/>
      <c r="Q380" s="4"/>
    </row>
    <row r="381" spans="1:17" ht="12" x14ac:dyDescent="0.15">
      <c r="A381" s="4">
        <v>30</v>
      </c>
      <c r="B381" s="4">
        <v>3</v>
      </c>
      <c r="C381" s="4">
        <v>19129.092869967393</v>
      </c>
      <c r="D381" s="4">
        <v>0.95</v>
      </c>
      <c r="E381" s="9">
        <f t="shared" si="24"/>
        <v>7.5552614377957566E-4</v>
      </c>
      <c r="F381" s="5">
        <f t="shared" si="25"/>
        <v>0.75552614377957561</v>
      </c>
      <c r="G381" s="5">
        <v>0.28683702267128525</v>
      </c>
      <c r="H381" s="5">
        <f t="shared" si="26"/>
        <v>0.21671286963205086</v>
      </c>
      <c r="I381" s="5">
        <f t="shared" si="27"/>
        <v>0.53881327414752478</v>
      </c>
      <c r="J381" s="5"/>
      <c r="Q381" s="4"/>
    </row>
    <row r="382" spans="1:17" ht="12" x14ac:dyDescent="0.15">
      <c r="A382" s="4">
        <v>30</v>
      </c>
      <c r="B382" s="4">
        <v>8</v>
      </c>
      <c r="C382" s="4">
        <v>66990.838006436214</v>
      </c>
      <c r="D382" s="4">
        <v>0.95</v>
      </c>
      <c r="E382" s="9">
        <f t="shared" si="24"/>
        <v>2.6458823662792569E-3</v>
      </c>
      <c r="F382" s="5">
        <f t="shared" si="25"/>
        <v>2.645882366279257</v>
      </c>
      <c r="G382" s="5">
        <v>0.55195798557653053</v>
      </c>
      <c r="H382" s="5">
        <f t="shared" si="26"/>
        <v>1.4604159009639626</v>
      </c>
      <c r="I382" s="5">
        <f t="shared" si="27"/>
        <v>1.1854664653152944</v>
      </c>
      <c r="J382" s="5"/>
      <c r="Q382" s="4"/>
    </row>
    <row r="383" spans="1:17" ht="12" x14ac:dyDescent="0.15">
      <c r="A383" s="4">
        <v>30</v>
      </c>
      <c r="B383" s="4">
        <v>10</v>
      </c>
      <c r="C383" s="4">
        <v>16323.647190685688</v>
      </c>
      <c r="D383" s="4">
        <v>0.95</v>
      </c>
      <c r="E383" s="9">
        <f t="shared" si="24"/>
        <v>6.4472174913007699E-4</v>
      </c>
      <c r="F383" s="5">
        <f t="shared" si="25"/>
        <v>0.64472174913007696</v>
      </c>
      <c r="G383" s="5">
        <v>0.54372160542995007</v>
      </c>
      <c r="H383" s="5">
        <f t="shared" si="26"/>
        <v>0.35054914449261099</v>
      </c>
      <c r="I383" s="5">
        <f t="shared" si="27"/>
        <v>0.29417260463746597</v>
      </c>
      <c r="J383" s="5"/>
      <c r="Q383" s="4"/>
    </row>
    <row r="384" spans="1:17" ht="12" x14ac:dyDescent="0.15">
      <c r="A384" s="4">
        <v>30</v>
      </c>
      <c r="B384" s="4">
        <v>17</v>
      </c>
      <c r="C384" s="4">
        <v>40990.685758746658</v>
      </c>
      <c r="D384" s="4">
        <v>0.95</v>
      </c>
      <c r="E384" s="9">
        <f t="shared" si="24"/>
        <v>1.6189756070873751E-3</v>
      </c>
      <c r="F384" s="5">
        <f t="shared" si="25"/>
        <v>1.6189756070873751</v>
      </c>
      <c r="G384" s="5">
        <v>0.50099393287193061</v>
      </c>
      <c r="H384" s="5">
        <f t="shared" si="26"/>
        <v>0.81109695661842551</v>
      </c>
      <c r="I384" s="5">
        <f t="shared" si="27"/>
        <v>0.80787865046894958</v>
      </c>
      <c r="J384" s="5"/>
      <c r="Q384" s="4"/>
    </row>
    <row r="385" spans="1:17" ht="12" x14ac:dyDescent="0.15">
      <c r="A385" s="4">
        <v>30</v>
      </c>
      <c r="B385" s="4">
        <v>24</v>
      </c>
      <c r="C385" s="4">
        <v>33273.309299153669</v>
      </c>
      <c r="D385" s="4">
        <v>0.95</v>
      </c>
      <c r="E385" s="9">
        <f t="shared" si="24"/>
        <v>1.3141686977244267E-3</v>
      </c>
      <c r="F385" s="5">
        <f t="shared" si="25"/>
        <v>1.3141686977244267</v>
      </c>
      <c r="G385" s="5">
        <v>0.46109783542721167</v>
      </c>
      <c r="H385" s="5">
        <f t="shared" si="26"/>
        <v>0.60596034190693082</v>
      </c>
      <c r="I385" s="5">
        <f t="shared" si="27"/>
        <v>0.70820835581749586</v>
      </c>
      <c r="J385" s="5"/>
      <c r="Q385" s="4"/>
    </row>
    <row r="386" spans="1:17" ht="12" x14ac:dyDescent="0.15">
      <c r="A386" s="4">
        <v>30</v>
      </c>
      <c r="B386" s="4">
        <v>30</v>
      </c>
      <c r="C386" s="4">
        <v>26830.075978577293</v>
      </c>
      <c r="D386" s="4">
        <v>0.95</v>
      </c>
      <c r="E386" s="9">
        <f t="shared" si="24"/>
        <v>1.0596855783596853E-3</v>
      </c>
      <c r="F386" s="5">
        <f t="shared" si="25"/>
        <v>1.0596855783596852</v>
      </c>
      <c r="G386" s="5">
        <v>0.40140736708616376</v>
      </c>
      <c r="H386" s="5">
        <f t="shared" si="26"/>
        <v>0.4253655979485399</v>
      </c>
      <c r="I386" s="5">
        <f t="shared" si="27"/>
        <v>0.63431998041114535</v>
      </c>
      <c r="J386" s="5"/>
      <c r="Q386" s="4"/>
    </row>
    <row r="387" spans="1:17" ht="12" x14ac:dyDescent="0.15">
      <c r="A387" s="4">
        <v>30</v>
      </c>
      <c r="B387" s="4">
        <v>38</v>
      </c>
      <c r="C387" s="4">
        <v>29756.461343821564</v>
      </c>
      <c r="D387" s="4">
        <v>0.95</v>
      </c>
      <c r="E387" s="9">
        <f t="shared" ref="E387:E450" si="28">((C387/1000000)*D387)/(293.15*0.08205)</f>
        <v>1.175266628922056E-3</v>
      </c>
      <c r="F387" s="5">
        <f t="shared" ref="F387:F450" si="29">E387*1000</f>
        <v>1.1752666289220561</v>
      </c>
      <c r="G387" s="5">
        <v>0.40035906345981082</v>
      </c>
      <c r="H387" s="5">
        <f t="shared" si="26"/>
        <v>0.47052864687080342</v>
      </c>
      <c r="I387" s="5">
        <f t="shared" si="27"/>
        <v>0.70473798205125271</v>
      </c>
      <c r="J387" s="5"/>
      <c r="Q387" s="4"/>
    </row>
    <row r="388" spans="1:17" ht="12" x14ac:dyDescent="0.15">
      <c r="A388" s="4">
        <v>30</v>
      </c>
      <c r="B388" s="4">
        <v>45</v>
      </c>
      <c r="C388" s="4">
        <v>26123.50690529888</v>
      </c>
      <c r="D388" s="4">
        <v>0.95</v>
      </c>
      <c r="E388" s="9">
        <f t="shared" si="28"/>
        <v>1.031778797265739E-3</v>
      </c>
      <c r="F388" s="5">
        <f t="shared" si="29"/>
        <v>1.0317787972657391</v>
      </c>
      <c r="G388" s="5">
        <v>0.41681901836785507</v>
      </c>
      <c r="H388" s="5">
        <f t="shared" ref="H388:H451" si="30">F388*G388</f>
        <v>0.43006502544907149</v>
      </c>
      <c r="I388" s="5">
        <f t="shared" ref="I388:I451" si="31">F388-H388</f>
        <v>0.60171377181666763</v>
      </c>
      <c r="J388" s="5"/>
      <c r="Q388" s="4"/>
    </row>
    <row r="389" spans="1:17" ht="12" x14ac:dyDescent="0.15">
      <c r="A389" s="4">
        <v>30</v>
      </c>
      <c r="B389" s="4">
        <v>52</v>
      </c>
      <c r="C389" s="4">
        <v>35521.458721973373</v>
      </c>
      <c r="D389" s="4">
        <v>0.95</v>
      </c>
      <c r="E389" s="9">
        <f t="shared" si="28"/>
        <v>1.4029620177009297E-3</v>
      </c>
      <c r="F389" s="5">
        <f t="shared" si="29"/>
        <v>1.4029620177009297</v>
      </c>
      <c r="G389" s="5">
        <v>0.41798631406532616</v>
      </c>
      <c r="H389" s="5">
        <f t="shared" si="30"/>
        <v>0.58641892255246442</v>
      </c>
      <c r="I389" s="5">
        <f t="shared" si="31"/>
        <v>0.81654309514846524</v>
      </c>
      <c r="J389" s="5"/>
      <c r="Q389" s="4"/>
    </row>
    <row r="390" spans="1:17" ht="12" x14ac:dyDescent="0.15">
      <c r="A390" s="4">
        <v>30</v>
      </c>
      <c r="B390" s="4">
        <v>59</v>
      </c>
      <c r="C390" s="4">
        <v>25702.661717614737</v>
      </c>
      <c r="D390" s="4">
        <v>0.95</v>
      </c>
      <c r="E390" s="9">
        <f t="shared" si="28"/>
        <v>1.0151570189127054E-3</v>
      </c>
      <c r="F390" s="5">
        <f t="shared" si="29"/>
        <v>1.0151570189127055</v>
      </c>
      <c r="G390" s="5">
        <v>0.42132445260352935</v>
      </c>
      <c r="H390" s="5">
        <f t="shared" si="30"/>
        <v>0.42771047530002632</v>
      </c>
      <c r="I390" s="5">
        <f t="shared" si="31"/>
        <v>0.58744654361267923</v>
      </c>
      <c r="J390" s="5"/>
      <c r="Q390" s="4"/>
    </row>
    <row r="391" spans="1:17" ht="12" x14ac:dyDescent="0.15">
      <c r="A391" s="4">
        <v>30</v>
      </c>
      <c r="B391" s="4">
        <v>65</v>
      </c>
      <c r="C391" s="4">
        <v>18522.866677344296</v>
      </c>
      <c r="D391" s="4">
        <v>0.95</v>
      </c>
      <c r="E391" s="9">
        <f t="shared" si="28"/>
        <v>7.315825234163858E-4</v>
      </c>
      <c r="F391" s="5">
        <f t="shared" si="29"/>
        <v>0.73158252341638574</v>
      </c>
      <c r="G391" s="5">
        <v>0.40755964703941405</v>
      </c>
      <c r="H391" s="5">
        <f t="shared" si="30"/>
        <v>0.29816351502378602</v>
      </c>
      <c r="I391" s="5">
        <f t="shared" si="31"/>
        <v>0.43341900839259972</v>
      </c>
      <c r="J391" s="5"/>
      <c r="Q391" s="4"/>
    </row>
    <row r="392" spans="1:17" ht="12" x14ac:dyDescent="0.15">
      <c r="A392" s="4">
        <v>30</v>
      </c>
      <c r="B392" s="4">
        <v>73</v>
      </c>
      <c r="C392" s="4">
        <v>33083.974201059063</v>
      </c>
      <c r="D392" s="4">
        <v>0.95</v>
      </c>
      <c r="E392" s="9">
        <f t="shared" si="28"/>
        <v>1.3066906841292221E-3</v>
      </c>
      <c r="F392" s="5">
        <f t="shared" si="29"/>
        <v>1.3066906841292221</v>
      </c>
      <c r="G392" s="5">
        <v>0.39541587458027661</v>
      </c>
      <c r="H392" s="5">
        <f t="shared" si="30"/>
        <v>0.51668623967085636</v>
      </c>
      <c r="I392" s="5">
        <f t="shared" si="31"/>
        <v>0.79000444445836571</v>
      </c>
      <c r="J392" s="5"/>
      <c r="Q392" s="4"/>
    </row>
    <row r="393" spans="1:17" ht="12" x14ac:dyDescent="0.15">
      <c r="A393" s="4">
        <v>31</v>
      </c>
      <c r="B393" s="4">
        <v>1</v>
      </c>
      <c r="C393" s="4">
        <v>47249.051928167595</v>
      </c>
      <c r="D393" s="4">
        <v>0.95</v>
      </c>
      <c r="E393" s="9">
        <f t="shared" si="28"/>
        <v>1.8661571797047919E-3</v>
      </c>
      <c r="F393" s="5">
        <f t="shared" si="29"/>
        <v>1.8661571797047918</v>
      </c>
      <c r="G393" s="5">
        <v>0.63608235512845313</v>
      </c>
      <c r="H393" s="5">
        <f t="shared" si="30"/>
        <v>1.187029653906496</v>
      </c>
      <c r="I393" s="5">
        <f t="shared" si="31"/>
        <v>0.67912752579829583</v>
      </c>
      <c r="J393" s="5"/>
      <c r="Q393" s="4"/>
    </row>
    <row r="394" spans="1:17" ht="12" x14ac:dyDescent="0.15">
      <c r="A394" s="4">
        <v>31</v>
      </c>
      <c r="B394" s="4">
        <v>3</v>
      </c>
      <c r="C394" s="4">
        <v>31546.746465856693</v>
      </c>
      <c r="D394" s="4">
        <v>0.95</v>
      </c>
      <c r="E394" s="9">
        <f t="shared" si="28"/>
        <v>1.245976056897114E-3</v>
      </c>
      <c r="F394" s="5">
        <f t="shared" si="29"/>
        <v>1.2459760568971139</v>
      </c>
      <c r="G394" s="5">
        <v>0.45290252879902859</v>
      </c>
      <c r="H394" s="5">
        <f t="shared" si="30"/>
        <v>0.5643057069917452</v>
      </c>
      <c r="I394" s="5">
        <f t="shared" si="31"/>
        <v>0.68167034990536868</v>
      </c>
      <c r="J394" s="5"/>
      <c r="Q394" s="4"/>
    </row>
    <row r="395" spans="1:17" ht="12" x14ac:dyDescent="0.15">
      <c r="A395" s="4">
        <v>31</v>
      </c>
      <c r="B395" s="4">
        <v>8</v>
      </c>
      <c r="C395" s="4">
        <v>48790.644511632534</v>
      </c>
      <c r="D395" s="4">
        <v>0.95</v>
      </c>
      <c r="E395" s="9">
        <f t="shared" si="28"/>
        <v>1.9270442017806297E-3</v>
      </c>
      <c r="F395" s="5">
        <f t="shared" si="29"/>
        <v>1.9270442017806297</v>
      </c>
      <c r="G395" s="5">
        <v>0.37305818911123889</v>
      </c>
      <c r="H395" s="5">
        <f t="shared" si="30"/>
        <v>0.71889962025359455</v>
      </c>
      <c r="I395" s="5">
        <f t="shared" si="31"/>
        <v>1.2081445815270353</v>
      </c>
      <c r="J395" s="5"/>
      <c r="Q395" s="4"/>
    </row>
    <row r="396" spans="1:17" ht="12" x14ac:dyDescent="0.15">
      <c r="A396" s="4">
        <v>31</v>
      </c>
      <c r="B396" s="4">
        <v>10</v>
      </c>
      <c r="C396" s="4">
        <v>12402.623653290431</v>
      </c>
      <c r="D396" s="4">
        <v>0.95</v>
      </c>
      <c r="E396" s="9">
        <f t="shared" si="28"/>
        <v>4.8985628776111669E-4</v>
      </c>
      <c r="F396" s="5">
        <f t="shared" si="29"/>
        <v>0.48985628776111667</v>
      </c>
      <c r="G396" s="5">
        <v>0.36230999756182786</v>
      </c>
      <c r="H396" s="5">
        <f t="shared" si="30"/>
        <v>0.17747983042437623</v>
      </c>
      <c r="I396" s="5">
        <f t="shared" si="31"/>
        <v>0.31237645733674047</v>
      </c>
      <c r="J396" s="5"/>
      <c r="Q396" s="4"/>
    </row>
    <row r="397" spans="1:17" ht="12" x14ac:dyDescent="0.15">
      <c r="A397" s="4">
        <v>31</v>
      </c>
      <c r="B397" s="4">
        <v>17</v>
      </c>
      <c r="C397" s="4">
        <v>31679.706882597216</v>
      </c>
      <c r="D397" s="4">
        <v>0.95</v>
      </c>
      <c r="E397" s="9">
        <f t="shared" si="28"/>
        <v>1.2512274857870329E-3</v>
      </c>
      <c r="F397" s="5">
        <f t="shared" si="29"/>
        <v>1.2512274857870329</v>
      </c>
      <c r="G397" s="5">
        <v>0.36091477774751995</v>
      </c>
      <c r="H397" s="5">
        <f t="shared" si="30"/>
        <v>0.45158648994441519</v>
      </c>
      <c r="I397" s="5">
        <f t="shared" si="31"/>
        <v>0.79964099584261772</v>
      </c>
      <c r="J397" s="5"/>
      <c r="Q397" s="4"/>
    </row>
    <row r="398" spans="1:17" ht="12" x14ac:dyDescent="0.15">
      <c r="A398" s="4">
        <v>31</v>
      </c>
      <c r="B398" s="4">
        <v>24</v>
      </c>
      <c r="C398" s="4">
        <v>33967.301903827945</v>
      </c>
      <c r="D398" s="4">
        <v>0.95</v>
      </c>
      <c r="E398" s="9">
        <f t="shared" si="28"/>
        <v>1.3415787563187003E-3</v>
      </c>
      <c r="F398" s="5">
        <f t="shared" si="29"/>
        <v>1.3415787563187003</v>
      </c>
      <c r="G398" s="5">
        <v>0.34217685892390465</v>
      </c>
      <c r="H398" s="5">
        <f t="shared" si="30"/>
        <v>0.45905720483617135</v>
      </c>
      <c r="I398" s="5">
        <f t="shared" si="31"/>
        <v>0.88252155148252887</v>
      </c>
      <c r="J398" s="5"/>
      <c r="Q398" s="4"/>
    </row>
    <row r="399" spans="1:17" ht="12" x14ac:dyDescent="0.15">
      <c r="A399" s="4">
        <v>31</v>
      </c>
      <c r="B399" s="4">
        <v>30</v>
      </c>
      <c r="C399" s="4">
        <v>26103.625578736817</v>
      </c>
      <c r="D399" s="4">
        <v>0.95</v>
      </c>
      <c r="E399" s="9">
        <f t="shared" si="28"/>
        <v>1.0309935607627453E-3</v>
      </c>
      <c r="F399" s="5">
        <f t="shared" si="29"/>
        <v>1.0309935607627452</v>
      </c>
      <c r="G399" s="5">
        <v>0.3530098559323856</v>
      </c>
      <c r="H399" s="5">
        <f t="shared" si="30"/>
        <v>0.3639508883520739</v>
      </c>
      <c r="I399" s="5">
        <f t="shared" si="31"/>
        <v>0.66704267241067128</v>
      </c>
      <c r="J399" s="5"/>
      <c r="Q399" s="4"/>
    </row>
    <row r="400" spans="1:17" ht="12" x14ac:dyDescent="0.15">
      <c r="A400" s="4">
        <v>31</v>
      </c>
      <c r="B400" s="4">
        <v>38</v>
      </c>
      <c r="C400" s="4">
        <v>30093.476477735701</v>
      </c>
      <c r="D400" s="4">
        <v>0.95</v>
      </c>
      <c r="E400" s="9">
        <f t="shared" si="28"/>
        <v>1.1885774401692148E-3</v>
      </c>
      <c r="F400" s="5">
        <f t="shared" si="29"/>
        <v>1.1885774401692148</v>
      </c>
      <c r="G400" s="5">
        <v>0.38095119806753913</v>
      </c>
      <c r="H400" s="5">
        <f t="shared" si="30"/>
        <v>0.4527899998285112</v>
      </c>
      <c r="I400" s="5">
        <f t="shared" si="31"/>
        <v>0.73578744034070365</v>
      </c>
      <c r="J400" s="5"/>
      <c r="Q400" s="4"/>
    </row>
    <row r="401" spans="1:17" ht="12" x14ac:dyDescent="0.15">
      <c r="A401" s="4">
        <v>31</v>
      </c>
      <c r="B401" s="4">
        <v>45</v>
      </c>
      <c r="C401" s="4">
        <v>30409.663787468889</v>
      </c>
      <c r="D401" s="4">
        <v>0.95</v>
      </c>
      <c r="E401" s="9">
        <f t="shared" si="28"/>
        <v>1.2010656318706522E-3</v>
      </c>
      <c r="F401" s="5">
        <f t="shared" si="29"/>
        <v>1.2010656318706523</v>
      </c>
      <c r="G401" s="5">
        <v>0.3979582147779811</v>
      </c>
      <c r="H401" s="5">
        <f t="shared" si="30"/>
        <v>0.47797393469043264</v>
      </c>
      <c r="I401" s="5">
        <f t="shared" si="31"/>
        <v>0.72309169718021971</v>
      </c>
      <c r="J401" s="5"/>
      <c r="Q401" s="4"/>
    </row>
    <row r="402" spans="1:17" ht="12" x14ac:dyDescent="0.15">
      <c r="A402" s="4">
        <v>31</v>
      </c>
      <c r="B402" s="4">
        <v>52</v>
      </c>
      <c r="C402" s="4">
        <v>44823.029729558715</v>
      </c>
      <c r="D402" s="4">
        <v>0.95</v>
      </c>
      <c r="E402" s="9">
        <f t="shared" si="28"/>
        <v>1.7703385641071696E-3</v>
      </c>
      <c r="F402" s="5">
        <f t="shared" si="29"/>
        <v>1.7703385641071696</v>
      </c>
      <c r="G402" s="5">
        <v>0.39200662177352108</v>
      </c>
      <c r="H402" s="5">
        <f t="shared" si="30"/>
        <v>0.69398443991103764</v>
      </c>
      <c r="I402" s="5">
        <f t="shared" si="31"/>
        <v>1.0763541241961319</v>
      </c>
      <c r="J402" s="5"/>
      <c r="Q402" s="4"/>
    </row>
    <row r="403" spans="1:17" ht="12" x14ac:dyDescent="0.15">
      <c r="A403" s="4">
        <v>31</v>
      </c>
      <c r="B403" s="4">
        <v>59</v>
      </c>
      <c r="C403" s="4">
        <v>26038.171120036877</v>
      </c>
      <c r="D403" s="4">
        <v>0.95</v>
      </c>
      <c r="E403" s="9">
        <f t="shared" si="28"/>
        <v>1.028408359514003E-3</v>
      </c>
      <c r="F403" s="5">
        <f t="shared" si="29"/>
        <v>1.028408359514003</v>
      </c>
      <c r="G403" s="5">
        <v>0.40389759602675679</v>
      </c>
      <c r="H403" s="5">
        <f t="shared" si="30"/>
        <v>0.41537166414152643</v>
      </c>
      <c r="I403" s="5">
        <f t="shared" si="31"/>
        <v>0.61303669537247663</v>
      </c>
      <c r="J403" s="5"/>
      <c r="Q403" s="4"/>
    </row>
    <row r="404" spans="1:17" ht="12" x14ac:dyDescent="0.15">
      <c r="A404" s="4">
        <v>31</v>
      </c>
      <c r="B404" s="4">
        <v>65</v>
      </c>
      <c r="C404" s="4">
        <v>20375.436676330144</v>
      </c>
      <c r="D404" s="4">
        <v>0.95</v>
      </c>
      <c r="E404" s="9">
        <f t="shared" si="28"/>
        <v>8.0475196626084915E-4</v>
      </c>
      <c r="F404" s="5">
        <f t="shared" si="29"/>
        <v>0.80475196626084911</v>
      </c>
      <c r="G404" s="5">
        <v>0.39597528752151195</v>
      </c>
      <c r="H404" s="5">
        <f t="shared" si="30"/>
        <v>0.3186618912236418</v>
      </c>
      <c r="I404" s="5">
        <f t="shared" si="31"/>
        <v>0.4860900750372073</v>
      </c>
      <c r="J404" s="5"/>
      <c r="Q404" s="4"/>
    </row>
    <row r="405" spans="1:17" ht="12" x14ac:dyDescent="0.15">
      <c r="A405" s="4">
        <v>31</v>
      </c>
      <c r="B405" s="4">
        <v>73</v>
      </c>
      <c r="C405" s="4">
        <v>40893.918909406573</v>
      </c>
      <c r="D405" s="4">
        <v>0.95</v>
      </c>
      <c r="E405" s="9">
        <f t="shared" si="28"/>
        <v>1.6151536859422065E-3</v>
      </c>
      <c r="F405" s="5">
        <f t="shared" si="29"/>
        <v>1.6151536859422064</v>
      </c>
      <c r="G405" s="5">
        <v>0.38975351910157235</v>
      </c>
      <c r="H405" s="5">
        <f t="shared" si="30"/>
        <v>0.62951183298585078</v>
      </c>
      <c r="I405" s="5">
        <f t="shared" si="31"/>
        <v>0.98564185295635565</v>
      </c>
      <c r="J405" s="5"/>
      <c r="Q405" s="4"/>
    </row>
    <row r="406" spans="1:17" ht="12" x14ac:dyDescent="0.15">
      <c r="A406" s="4">
        <v>32</v>
      </c>
      <c r="B406" s="4">
        <v>1</v>
      </c>
      <c r="C406" s="4">
        <v>40009.311123857457</v>
      </c>
      <c r="D406" s="4">
        <v>0.95</v>
      </c>
      <c r="E406" s="9">
        <f t="shared" si="28"/>
        <v>1.580215055369577E-3</v>
      </c>
      <c r="F406" s="5">
        <f t="shared" si="29"/>
        <v>1.5802150553695771</v>
      </c>
      <c r="G406" s="5">
        <v>3.2600255463372085</v>
      </c>
      <c r="H406" s="5">
        <f t="shared" si="30"/>
        <v>5.1515414492114875</v>
      </c>
      <c r="I406" s="5">
        <f t="shared" si="31"/>
        <v>-3.5713263938419102</v>
      </c>
      <c r="J406" s="5"/>
      <c r="Q406" s="4"/>
    </row>
    <row r="407" spans="1:17" ht="12" x14ac:dyDescent="0.15">
      <c r="A407" s="4">
        <v>32</v>
      </c>
      <c r="B407" s="4">
        <v>3</v>
      </c>
      <c r="C407" s="4">
        <v>29199.923859661096</v>
      </c>
      <c r="D407" s="4">
        <v>0.95</v>
      </c>
      <c r="E407" s="9">
        <f t="shared" si="28"/>
        <v>1.1532855228583861E-3</v>
      </c>
      <c r="F407" s="5">
        <f t="shared" si="29"/>
        <v>1.153285522858386</v>
      </c>
      <c r="G407" s="5">
        <v>0.45958227478487768</v>
      </c>
      <c r="H407" s="5">
        <f t="shared" si="30"/>
        <v>0.53002958407172407</v>
      </c>
      <c r="I407" s="5">
        <f t="shared" si="31"/>
        <v>0.62325593878666197</v>
      </c>
      <c r="J407" s="5"/>
      <c r="Q407" s="4"/>
    </row>
    <row r="408" spans="1:17" ht="12" x14ac:dyDescent="0.15">
      <c r="A408" s="4">
        <v>32</v>
      </c>
      <c r="B408" s="4">
        <v>8</v>
      </c>
      <c r="C408" s="4">
        <v>45212.90476350976</v>
      </c>
      <c r="D408" s="4">
        <v>0.95</v>
      </c>
      <c r="E408" s="9">
        <f t="shared" si="28"/>
        <v>1.7857371396151293E-3</v>
      </c>
      <c r="F408" s="5">
        <f t="shared" si="29"/>
        <v>1.7857371396151294</v>
      </c>
      <c r="G408" s="5">
        <v>0.36851307124132326</v>
      </c>
      <c r="H408" s="5">
        <f t="shared" si="30"/>
        <v>0.65806747774926699</v>
      </c>
      <c r="I408" s="5">
        <f t="shared" si="31"/>
        <v>1.1276696618658624</v>
      </c>
      <c r="J408" s="5"/>
      <c r="Q408" s="4"/>
    </row>
    <row r="409" spans="1:17" ht="12" x14ac:dyDescent="0.15">
      <c r="A409" s="4">
        <v>32</v>
      </c>
      <c r="B409" s="4">
        <v>10</v>
      </c>
      <c r="C409" s="4">
        <v>11550.620267931348</v>
      </c>
      <c r="D409" s="4">
        <v>0.95</v>
      </c>
      <c r="E409" s="9">
        <f t="shared" si="28"/>
        <v>4.5620540652993634E-4</v>
      </c>
      <c r="F409" s="5">
        <f t="shared" si="29"/>
        <v>0.45620540652993635</v>
      </c>
      <c r="G409" s="5">
        <v>0.34143915127720015</v>
      </c>
      <c r="H409" s="5">
        <f t="shared" si="30"/>
        <v>0.15576638681365154</v>
      </c>
      <c r="I409" s="5">
        <f t="shared" si="31"/>
        <v>0.30043901971628484</v>
      </c>
      <c r="J409" s="5"/>
      <c r="Q409" s="4"/>
    </row>
    <row r="410" spans="1:17" ht="12" x14ac:dyDescent="0.15">
      <c r="A410" s="4">
        <v>32</v>
      </c>
      <c r="B410" s="4">
        <v>17</v>
      </c>
      <c r="C410" s="4">
        <v>32807.745733510026</v>
      </c>
      <c r="D410" s="4">
        <v>0.95</v>
      </c>
      <c r="E410" s="9">
        <f t="shared" si="28"/>
        <v>1.2957807141526993E-3</v>
      </c>
      <c r="F410" s="5">
        <f t="shared" si="29"/>
        <v>1.2957807141526994</v>
      </c>
      <c r="G410" s="5">
        <v>0.34386213436203755</v>
      </c>
      <c r="H410" s="5">
        <f t="shared" si="30"/>
        <v>0.44556992203371248</v>
      </c>
      <c r="I410" s="5">
        <f t="shared" si="31"/>
        <v>0.85021079211898687</v>
      </c>
      <c r="J410" s="5"/>
      <c r="Q410" s="4"/>
    </row>
    <row r="411" spans="1:17" ht="12" x14ac:dyDescent="0.15">
      <c r="A411" s="4">
        <v>32</v>
      </c>
      <c r="B411" s="4">
        <v>24</v>
      </c>
      <c r="C411" s="4">
        <v>31505.864515939553</v>
      </c>
      <c r="D411" s="4">
        <v>0.95</v>
      </c>
      <c r="E411" s="9">
        <f t="shared" si="28"/>
        <v>1.2443613759406747E-3</v>
      </c>
      <c r="F411" s="5">
        <f t="shared" si="29"/>
        <v>1.2443613759406746</v>
      </c>
      <c r="G411" s="5">
        <v>0.34671505284555548</v>
      </c>
      <c r="H411" s="5">
        <f t="shared" si="30"/>
        <v>0.43143882021823915</v>
      </c>
      <c r="I411" s="5">
        <f t="shared" si="31"/>
        <v>0.81292255572243555</v>
      </c>
      <c r="J411" s="5"/>
      <c r="Q411" s="4"/>
    </row>
    <row r="412" spans="1:17" ht="12" x14ac:dyDescent="0.15">
      <c r="A412" s="4">
        <v>32</v>
      </c>
      <c r="B412" s="4">
        <v>30</v>
      </c>
      <c r="C412" s="4">
        <v>24315.813347503568</v>
      </c>
      <c r="D412" s="4">
        <v>0.95</v>
      </c>
      <c r="E412" s="9">
        <f t="shared" si="28"/>
        <v>9.603818025341953E-4</v>
      </c>
      <c r="F412" s="5">
        <f t="shared" si="29"/>
        <v>0.96038180253419525</v>
      </c>
      <c r="G412" s="5">
        <v>0.33553748303089559</v>
      </c>
      <c r="H412" s="5">
        <f t="shared" si="30"/>
        <v>0.32224409277099847</v>
      </c>
      <c r="I412" s="5">
        <f t="shared" si="31"/>
        <v>0.63813770976319684</v>
      </c>
      <c r="J412" s="5"/>
      <c r="Q412" s="4"/>
    </row>
    <row r="413" spans="1:17" ht="12" x14ac:dyDescent="0.15">
      <c r="A413" s="4">
        <v>32</v>
      </c>
      <c r="B413" s="4">
        <v>38</v>
      </c>
      <c r="C413" s="4">
        <v>30533.336605567296</v>
      </c>
      <c r="D413" s="4">
        <v>0.95</v>
      </c>
      <c r="E413" s="9">
        <f t="shared" si="28"/>
        <v>1.2059502360692621E-3</v>
      </c>
      <c r="F413" s="5">
        <f t="shared" si="29"/>
        <v>1.2059502360692622</v>
      </c>
      <c r="G413" s="5">
        <v>0.37066056579472434</v>
      </c>
      <c r="H413" s="5">
        <f t="shared" si="30"/>
        <v>0.4469981968217141</v>
      </c>
      <c r="I413" s="5">
        <f t="shared" si="31"/>
        <v>0.75895203924754817</v>
      </c>
      <c r="J413" s="5"/>
      <c r="Q413" s="4"/>
    </row>
    <row r="414" spans="1:17" ht="12" x14ac:dyDescent="0.15">
      <c r="A414" s="4">
        <v>32</v>
      </c>
      <c r="B414" s="4">
        <v>45</v>
      </c>
      <c r="C414" s="4">
        <v>30761.410655761581</v>
      </c>
      <c r="D414" s="4">
        <v>0.95</v>
      </c>
      <c r="E414" s="9">
        <f t="shared" si="28"/>
        <v>1.2149582903879285E-3</v>
      </c>
      <c r="F414" s="5">
        <f t="shared" si="29"/>
        <v>1.2149582903879286</v>
      </c>
      <c r="G414" s="5">
        <v>0.39076269446024764</v>
      </c>
      <c r="H414" s="5">
        <f t="shared" si="30"/>
        <v>0.47476037520880299</v>
      </c>
      <c r="I414" s="5">
        <f t="shared" si="31"/>
        <v>0.74019791517912559</v>
      </c>
      <c r="J414" s="5"/>
      <c r="Q414" s="4"/>
    </row>
    <row r="415" spans="1:17" ht="12" x14ac:dyDescent="0.15">
      <c r="A415" s="4">
        <v>32</v>
      </c>
      <c r="B415" s="4">
        <v>52</v>
      </c>
      <c r="C415" s="4">
        <v>42551.379387928435</v>
      </c>
      <c r="D415" s="4">
        <v>0.95</v>
      </c>
      <c r="E415" s="9">
        <f t="shared" si="28"/>
        <v>1.6806170475515128E-3</v>
      </c>
      <c r="F415" s="5">
        <f t="shared" si="29"/>
        <v>1.6806170475515128</v>
      </c>
      <c r="G415" s="5">
        <v>0.41017898948842485</v>
      </c>
      <c r="H415" s="5">
        <f t="shared" si="30"/>
        <v>0.68935380228169951</v>
      </c>
      <c r="I415" s="5">
        <f t="shared" si="31"/>
        <v>0.99126324526981324</v>
      </c>
      <c r="J415" s="5"/>
      <c r="Q415" s="4"/>
    </row>
    <row r="416" spans="1:17" ht="12" x14ac:dyDescent="0.15">
      <c r="A416" s="4">
        <v>32</v>
      </c>
      <c r="B416" s="4">
        <v>59</v>
      </c>
      <c r="C416" s="4">
        <v>32330.262836230631</v>
      </c>
      <c r="D416" s="4">
        <v>0.95</v>
      </c>
      <c r="E416" s="9">
        <f t="shared" si="28"/>
        <v>1.2769219624829545E-3</v>
      </c>
      <c r="F416" s="5">
        <f t="shared" si="29"/>
        <v>1.2769219624829546</v>
      </c>
      <c r="G416" s="5">
        <v>0.43131078074064605</v>
      </c>
      <c r="H416" s="5">
        <f t="shared" si="30"/>
        <v>0.55075020858340107</v>
      </c>
      <c r="I416" s="5">
        <f t="shared" si="31"/>
        <v>0.72617175389955357</v>
      </c>
      <c r="J416" s="5"/>
      <c r="Q416" s="4"/>
    </row>
    <row r="417" spans="1:17" ht="12" x14ac:dyDescent="0.15">
      <c r="A417" s="4">
        <v>32</v>
      </c>
      <c r="B417" s="4">
        <v>65</v>
      </c>
      <c r="C417" s="4">
        <v>22692.976888163277</v>
      </c>
      <c r="D417" s="4">
        <v>0.95</v>
      </c>
      <c r="E417" s="9">
        <f t="shared" si="28"/>
        <v>8.9628595750668562E-4</v>
      </c>
      <c r="F417" s="5">
        <f t="shared" si="29"/>
        <v>0.8962859575066856</v>
      </c>
      <c r="G417" s="5">
        <v>0.45729329295702126</v>
      </c>
      <c r="H417" s="5">
        <f t="shared" si="30"/>
        <v>0.4098655569393691</v>
      </c>
      <c r="I417" s="5">
        <f t="shared" si="31"/>
        <v>0.4864204005673165</v>
      </c>
      <c r="J417" s="5"/>
      <c r="Q417" s="4"/>
    </row>
    <row r="418" spans="1:17" ht="12" x14ac:dyDescent="0.15">
      <c r="A418" s="4">
        <v>32</v>
      </c>
      <c r="B418" s="4">
        <v>73</v>
      </c>
      <c r="C418" s="4">
        <v>42650.674373432397</v>
      </c>
      <c r="D418" s="4">
        <v>0.95</v>
      </c>
      <c r="E418" s="9">
        <f t="shared" si="28"/>
        <v>1.6845388204240904E-3</v>
      </c>
      <c r="F418" s="5">
        <f t="shared" si="29"/>
        <v>1.6845388204240903</v>
      </c>
      <c r="G418" s="5">
        <v>0.47557534316504835</v>
      </c>
      <c r="H418" s="5">
        <f t="shared" si="30"/>
        <v>0.80112512759803245</v>
      </c>
      <c r="I418" s="5">
        <f t="shared" si="31"/>
        <v>0.88341369282605786</v>
      </c>
      <c r="J418" s="5"/>
      <c r="Q418" s="4"/>
    </row>
    <row r="419" spans="1:17" ht="12" x14ac:dyDescent="0.15">
      <c r="A419" s="4">
        <v>33</v>
      </c>
      <c r="B419" s="4">
        <v>1</v>
      </c>
      <c r="C419" s="4">
        <v>39832.213746061221</v>
      </c>
      <c r="D419" s="4">
        <v>0.95</v>
      </c>
      <c r="E419" s="9">
        <f t="shared" si="28"/>
        <v>1.5732203850091268E-3</v>
      </c>
      <c r="F419" s="5">
        <f t="shared" si="29"/>
        <v>1.5732203850091266</v>
      </c>
      <c r="G419" s="5">
        <v>0.60866648152050562</v>
      </c>
      <c r="H419" s="5">
        <f t="shared" si="30"/>
        <v>0.95756651639984036</v>
      </c>
      <c r="I419" s="5">
        <f t="shared" si="31"/>
        <v>0.61565386860928628</v>
      </c>
      <c r="J419" s="5"/>
      <c r="Q419" s="4"/>
    </row>
    <row r="420" spans="1:17" ht="12" x14ac:dyDescent="0.15">
      <c r="A420" s="4">
        <v>33</v>
      </c>
      <c r="B420" s="4">
        <v>3</v>
      </c>
      <c r="C420" s="4">
        <v>30369.537715176055</v>
      </c>
      <c r="D420" s="4">
        <v>0.95</v>
      </c>
      <c r="E420" s="9">
        <f t="shared" si="28"/>
        <v>1.1994808051948396E-3</v>
      </c>
      <c r="F420" s="5">
        <f t="shared" si="29"/>
        <v>1.1994808051948396</v>
      </c>
      <c r="G420" s="5">
        <v>0.45397755744809143</v>
      </c>
      <c r="H420" s="5">
        <f t="shared" si="30"/>
        <v>0.54453736614822323</v>
      </c>
      <c r="I420" s="5">
        <f t="shared" si="31"/>
        <v>0.65494343904661634</v>
      </c>
      <c r="J420" s="5"/>
      <c r="Q420" s="4"/>
    </row>
    <row r="421" spans="1:17" ht="12" x14ac:dyDescent="0.15">
      <c r="A421" s="4">
        <v>33</v>
      </c>
      <c r="B421" s="4">
        <v>8</v>
      </c>
      <c r="C421" s="4">
        <v>47693.737984378473</v>
      </c>
      <c r="D421" s="4">
        <v>0.95</v>
      </c>
      <c r="E421" s="9">
        <f t="shared" si="28"/>
        <v>1.883720581353023E-3</v>
      </c>
      <c r="F421" s="5">
        <f t="shared" si="29"/>
        <v>1.8837205813530229</v>
      </c>
      <c r="G421" s="5">
        <v>0.40334251435825058</v>
      </c>
      <c r="H421" s="5">
        <f t="shared" si="30"/>
        <v>0.75978459563131373</v>
      </c>
      <c r="I421" s="5">
        <f t="shared" si="31"/>
        <v>1.1239359857217091</v>
      </c>
      <c r="J421" s="5"/>
      <c r="Q421" s="4"/>
    </row>
    <row r="422" spans="1:17" ht="12" x14ac:dyDescent="0.15">
      <c r="A422" s="4">
        <v>33</v>
      </c>
      <c r="B422" s="4">
        <v>10</v>
      </c>
      <c r="C422" s="4">
        <v>14734.898172363575</v>
      </c>
      <c r="D422" s="4">
        <v>0.95</v>
      </c>
      <c r="E422" s="9">
        <f t="shared" si="28"/>
        <v>5.8197222789527637E-4</v>
      </c>
      <c r="F422" s="5">
        <f t="shared" si="29"/>
        <v>0.58197222789527636</v>
      </c>
      <c r="G422" s="5">
        <v>0.33322492447355873</v>
      </c>
      <c r="H422" s="5">
        <f t="shared" si="30"/>
        <v>0.19392765168611217</v>
      </c>
      <c r="I422" s="5">
        <f t="shared" si="31"/>
        <v>0.38804457620916422</v>
      </c>
      <c r="J422" s="5"/>
      <c r="Q422" s="4"/>
    </row>
    <row r="423" spans="1:17" ht="12" x14ac:dyDescent="0.15">
      <c r="A423" s="4">
        <v>33</v>
      </c>
      <c r="B423" s="4">
        <v>17</v>
      </c>
      <c r="C423" s="4">
        <v>33068.613676160763</v>
      </c>
      <c r="D423" s="4">
        <v>0.95</v>
      </c>
      <c r="E423" s="9">
        <f t="shared" si="28"/>
        <v>1.3060840020339588E-3</v>
      </c>
      <c r="F423" s="5">
        <f t="shared" si="29"/>
        <v>1.3060840020339588</v>
      </c>
      <c r="G423" s="5">
        <v>0.34538449522538028</v>
      </c>
      <c r="H423" s="5">
        <f t="shared" si="30"/>
        <v>0.45110116376444342</v>
      </c>
      <c r="I423" s="5">
        <f t="shared" si="31"/>
        <v>0.85498283826951538</v>
      </c>
      <c r="J423" s="5"/>
      <c r="Q423" s="4"/>
    </row>
    <row r="424" spans="1:17" ht="12" x14ac:dyDescent="0.15">
      <c r="A424" s="4">
        <v>33</v>
      </c>
      <c r="B424" s="4">
        <v>24</v>
      </c>
      <c r="C424" s="4">
        <v>31137.94743861743</v>
      </c>
      <c r="D424" s="4">
        <v>0.95</v>
      </c>
      <c r="E424" s="9">
        <f t="shared" si="28"/>
        <v>1.2298300558958939E-3</v>
      </c>
      <c r="F424" s="5">
        <f t="shared" si="29"/>
        <v>1.2298300558958939</v>
      </c>
      <c r="G424" s="5">
        <v>0.35024999980387517</v>
      </c>
      <c r="H424" s="5">
        <f t="shared" si="30"/>
        <v>0.43074797683633664</v>
      </c>
      <c r="I424" s="5">
        <f t="shared" si="31"/>
        <v>0.79908207905955719</v>
      </c>
      <c r="J424" s="5"/>
      <c r="Q424" s="4"/>
    </row>
    <row r="425" spans="1:17" ht="12" x14ac:dyDescent="0.15">
      <c r="A425" s="4">
        <v>33</v>
      </c>
      <c r="B425" s="4">
        <v>30</v>
      </c>
      <c r="C425" s="4">
        <v>25204.056709446606</v>
      </c>
      <c r="D425" s="4">
        <v>0.95</v>
      </c>
      <c r="E425" s="9">
        <f t="shared" si="28"/>
        <v>9.9546402449571009E-4</v>
      </c>
      <c r="F425" s="5">
        <f t="shared" si="29"/>
        <v>0.99546402449571014</v>
      </c>
      <c r="G425" s="5">
        <v>0.329731364579468</v>
      </c>
      <c r="H425" s="5">
        <f t="shared" si="30"/>
        <v>0.32823571118673944</v>
      </c>
      <c r="I425" s="5">
        <f t="shared" si="31"/>
        <v>0.6672283133089707</v>
      </c>
      <c r="J425" s="5"/>
      <c r="Q425" s="4"/>
    </row>
    <row r="426" spans="1:17" ht="12" x14ac:dyDescent="0.15">
      <c r="A426" s="4">
        <v>33</v>
      </c>
      <c r="B426" s="4">
        <v>38</v>
      </c>
      <c r="C426" s="4">
        <v>30457.389533135942</v>
      </c>
      <c r="D426" s="4">
        <v>0.95</v>
      </c>
      <c r="E426" s="9">
        <f t="shared" si="28"/>
        <v>1.202950616633283E-3</v>
      </c>
      <c r="F426" s="5">
        <f t="shared" si="29"/>
        <v>1.2029506166332831</v>
      </c>
      <c r="G426" s="5">
        <v>0.38442565095268411</v>
      </c>
      <c r="H426" s="5">
        <f t="shared" si="30"/>
        <v>0.46244507386318257</v>
      </c>
      <c r="I426" s="5">
        <f t="shared" si="31"/>
        <v>0.7405055427701005</v>
      </c>
      <c r="J426" s="5"/>
      <c r="Q426" s="4"/>
    </row>
    <row r="427" spans="1:17" ht="12" x14ac:dyDescent="0.15">
      <c r="A427" s="4">
        <v>33</v>
      </c>
      <c r="B427" s="4">
        <v>45</v>
      </c>
      <c r="C427" s="4">
        <v>30676.506239277136</v>
      </c>
      <c r="D427" s="4">
        <v>0.95</v>
      </c>
      <c r="E427" s="9">
        <f t="shared" si="28"/>
        <v>1.2116048900561722E-3</v>
      </c>
      <c r="F427" s="5">
        <f t="shared" si="29"/>
        <v>1.2116048900561722</v>
      </c>
      <c r="G427" s="5">
        <v>0.38306441423719956</v>
      </c>
      <c r="H427" s="5">
        <f t="shared" si="30"/>
        <v>0.46412271749629419</v>
      </c>
      <c r="I427" s="5">
        <f t="shared" si="31"/>
        <v>0.74748217255987803</v>
      </c>
      <c r="J427" s="5"/>
      <c r="Q427" s="4"/>
    </row>
    <row r="428" spans="1:17" ht="12" x14ac:dyDescent="0.15">
      <c r="A428" s="4">
        <v>33</v>
      </c>
      <c r="B428" s="4">
        <v>52</v>
      </c>
      <c r="C428" s="4">
        <v>40211.517525575851</v>
      </c>
      <c r="D428" s="4">
        <v>0.95</v>
      </c>
      <c r="E428" s="9">
        <f t="shared" si="28"/>
        <v>1.5882014363222095E-3</v>
      </c>
      <c r="F428" s="5">
        <f t="shared" si="29"/>
        <v>1.5882014363222094</v>
      </c>
      <c r="G428" s="5">
        <v>0.38385670199476429</v>
      </c>
      <c r="H428" s="5">
        <f t="shared" si="30"/>
        <v>0.60964176544999094</v>
      </c>
      <c r="I428" s="5">
        <f t="shared" si="31"/>
        <v>0.97855967087221851</v>
      </c>
      <c r="J428" s="5"/>
      <c r="Q428" s="4"/>
    </row>
    <row r="429" spans="1:17" ht="12" x14ac:dyDescent="0.15">
      <c r="A429" s="4">
        <v>33</v>
      </c>
      <c r="B429" s="4">
        <v>59</v>
      </c>
      <c r="C429" s="4">
        <v>30014.387678998806</v>
      </c>
      <c r="D429" s="4">
        <v>0.95</v>
      </c>
      <c r="E429" s="9">
        <f t="shared" si="28"/>
        <v>1.1854537345375872E-3</v>
      </c>
      <c r="F429" s="5">
        <f t="shared" si="29"/>
        <v>1.1854537345375871</v>
      </c>
      <c r="G429" s="5">
        <v>0.40657780127117793</v>
      </c>
      <c r="H429" s="5">
        <f t="shared" si="30"/>
        <v>0.48197917289699876</v>
      </c>
      <c r="I429" s="5">
        <f t="shared" si="31"/>
        <v>0.7034745616405883</v>
      </c>
      <c r="J429" s="5"/>
      <c r="Q429" s="4"/>
    </row>
    <row r="430" spans="1:17" ht="12" x14ac:dyDescent="0.15">
      <c r="A430" s="4">
        <v>33</v>
      </c>
      <c r="B430" s="4">
        <v>65</v>
      </c>
      <c r="C430" s="4">
        <v>21135.765326269091</v>
      </c>
      <c r="D430" s="4">
        <v>0.95</v>
      </c>
      <c r="E430" s="9">
        <f t="shared" si="28"/>
        <v>8.3478204540774815E-4</v>
      </c>
      <c r="F430" s="5">
        <f t="shared" si="29"/>
        <v>0.83478204540774814</v>
      </c>
      <c r="G430" s="5">
        <v>0.40634324859821008</v>
      </c>
      <c r="H430" s="5">
        <f t="shared" si="30"/>
        <v>0.33920804820244288</v>
      </c>
      <c r="I430" s="5">
        <f t="shared" si="31"/>
        <v>0.49557399720530526</v>
      </c>
      <c r="J430" s="5"/>
      <c r="Q430" s="4"/>
    </row>
    <row r="431" spans="1:17" ht="12" x14ac:dyDescent="0.15">
      <c r="A431" s="4">
        <v>33</v>
      </c>
      <c r="B431" s="4">
        <v>73</v>
      </c>
      <c r="C431" s="4">
        <v>39308.789390823447</v>
      </c>
      <c r="D431" s="4">
        <v>0.95</v>
      </c>
      <c r="E431" s="9">
        <f t="shared" si="28"/>
        <v>1.5525471211297935E-3</v>
      </c>
      <c r="F431" s="5">
        <f t="shared" si="29"/>
        <v>1.5525471211297934</v>
      </c>
      <c r="G431" s="5">
        <v>0.40776703427314676</v>
      </c>
      <c r="H431" s="5">
        <f t="shared" si="30"/>
        <v>0.63307753515240783</v>
      </c>
      <c r="I431" s="5">
        <f t="shared" si="31"/>
        <v>0.9194695859773856</v>
      </c>
      <c r="J431" s="5"/>
      <c r="Q431" s="4"/>
    </row>
    <row r="432" spans="1:17" ht="12" x14ac:dyDescent="0.15">
      <c r="A432" s="4">
        <v>34</v>
      </c>
      <c r="B432" s="4">
        <v>1</v>
      </c>
      <c r="C432" s="4">
        <v>42468.839506691584</v>
      </c>
      <c r="D432" s="4">
        <v>0.95</v>
      </c>
      <c r="E432" s="9">
        <f t="shared" si="28"/>
        <v>1.6773570373355131E-3</v>
      </c>
      <c r="F432" s="5">
        <f t="shared" si="29"/>
        <v>1.6773570373355131</v>
      </c>
      <c r="G432" s="5">
        <v>0.64901496343248533</v>
      </c>
      <c r="H432" s="5">
        <f t="shared" si="30"/>
        <v>1.08862981624953</v>
      </c>
      <c r="I432" s="5">
        <f t="shared" si="31"/>
        <v>0.58872722108598308</v>
      </c>
      <c r="J432" s="5"/>
      <c r="Q432" s="4"/>
    </row>
    <row r="433" spans="1:17" ht="12" x14ac:dyDescent="0.15">
      <c r="A433" s="4">
        <v>34</v>
      </c>
      <c r="B433" s="4">
        <v>3</v>
      </c>
      <c r="C433" s="4">
        <v>30460.676457164234</v>
      </c>
      <c r="D433" s="4">
        <v>0.95</v>
      </c>
      <c r="E433" s="9">
        <f t="shared" si="28"/>
        <v>1.2030804375846929E-3</v>
      </c>
      <c r="F433" s="5">
        <f t="shared" si="29"/>
        <v>1.2030804375846929</v>
      </c>
      <c r="G433" s="5">
        <v>0.43953879026480802</v>
      </c>
      <c r="H433" s="5">
        <f t="shared" si="30"/>
        <v>0.52880052012723178</v>
      </c>
      <c r="I433" s="5">
        <f t="shared" si="31"/>
        <v>0.67427991745746108</v>
      </c>
      <c r="J433" s="5"/>
      <c r="Q433" s="4"/>
    </row>
    <row r="434" spans="1:17" ht="12" x14ac:dyDescent="0.15">
      <c r="A434" s="4">
        <v>34</v>
      </c>
      <c r="B434" s="4">
        <v>8</v>
      </c>
      <c r="C434" s="4">
        <v>47836.1355862938</v>
      </c>
      <c r="D434" s="4">
        <v>0.95</v>
      </c>
      <c r="E434" s="9">
        <f t="shared" si="28"/>
        <v>1.8893447430312514E-3</v>
      </c>
      <c r="F434" s="5">
        <f t="shared" si="29"/>
        <v>1.8893447430312513</v>
      </c>
      <c r="G434" s="5">
        <v>0.38048437485730657</v>
      </c>
      <c r="H434" s="5">
        <f t="shared" si="30"/>
        <v>0.71886615344218419</v>
      </c>
      <c r="I434" s="5">
        <f t="shared" si="31"/>
        <v>1.170478589589067</v>
      </c>
      <c r="J434" s="5"/>
      <c r="Q434" s="4"/>
    </row>
    <row r="435" spans="1:17" ht="12" x14ac:dyDescent="0.15">
      <c r="A435" s="4">
        <v>34</v>
      </c>
      <c r="B435" s="4">
        <v>10</v>
      </c>
      <c r="C435" s="4">
        <v>11620.678901740715</v>
      </c>
      <c r="D435" s="4">
        <v>0.95</v>
      </c>
      <c r="E435" s="9">
        <f t="shared" si="28"/>
        <v>4.5897245511923764E-4</v>
      </c>
      <c r="F435" s="5">
        <f t="shared" si="29"/>
        <v>0.45897245511923762</v>
      </c>
      <c r="G435" s="5">
        <v>0.35590941100270412</v>
      </c>
      <c r="H435" s="5">
        <f t="shared" si="30"/>
        <v>0.16335261616795291</v>
      </c>
      <c r="I435" s="5">
        <f t="shared" si="31"/>
        <v>0.29561983895128474</v>
      </c>
      <c r="J435" s="5"/>
      <c r="Q435" s="4"/>
    </row>
    <row r="436" spans="1:17" ht="12" x14ac:dyDescent="0.15">
      <c r="A436" s="4">
        <v>34</v>
      </c>
      <c r="B436" s="4">
        <v>17</v>
      </c>
      <c r="C436" s="4">
        <v>31534.939507829491</v>
      </c>
      <c r="D436" s="4">
        <v>0.95</v>
      </c>
      <c r="E436" s="9">
        <f t="shared" si="28"/>
        <v>1.2455097271276523E-3</v>
      </c>
      <c r="F436" s="5">
        <f t="shared" si="29"/>
        <v>1.2455097271276523</v>
      </c>
      <c r="G436" s="5">
        <v>0.33921214171848674</v>
      </c>
      <c r="H436" s="5">
        <f t="shared" si="30"/>
        <v>0.42249202207017894</v>
      </c>
      <c r="I436" s="5">
        <f t="shared" si="31"/>
        <v>0.8230177050574734</v>
      </c>
      <c r="J436" s="5"/>
      <c r="Q436" s="4"/>
    </row>
    <row r="437" spans="1:17" ht="12" x14ac:dyDescent="0.15">
      <c r="A437" s="4">
        <v>34</v>
      </c>
      <c r="B437" s="4">
        <v>24</v>
      </c>
      <c r="C437" s="4">
        <v>32110.402772402176</v>
      </c>
      <c r="D437" s="4">
        <v>0.95</v>
      </c>
      <c r="E437" s="9">
        <f t="shared" si="28"/>
        <v>1.268238329269158E-3</v>
      </c>
      <c r="F437" s="5">
        <f t="shared" si="29"/>
        <v>1.2682383292691581</v>
      </c>
      <c r="G437" s="5">
        <v>0.34379182954500376</v>
      </c>
      <c r="H437" s="5">
        <f t="shared" si="30"/>
        <v>0.43600997551854276</v>
      </c>
      <c r="I437" s="5">
        <f t="shared" si="31"/>
        <v>0.83222835375061543</v>
      </c>
      <c r="J437" s="5"/>
      <c r="Q437" s="4"/>
    </row>
    <row r="438" spans="1:17" ht="12" x14ac:dyDescent="0.15">
      <c r="A438" s="4">
        <v>34</v>
      </c>
      <c r="B438" s="4">
        <v>30</v>
      </c>
      <c r="C438" s="4">
        <v>24380.530532344594</v>
      </c>
      <c r="D438" s="4">
        <v>0.95</v>
      </c>
      <c r="E438" s="9">
        <f t="shared" si="28"/>
        <v>9.6293788428002515E-4</v>
      </c>
      <c r="F438" s="5">
        <f t="shared" si="29"/>
        <v>0.96293788428002514</v>
      </c>
      <c r="G438" s="5">
        <v>0.30995025125639047</v>
      </c>
      <c r="H438" s="5">
        <f t="shared" si="30"/>
        <v>0.29846283917689087</v>
      </c>
      <c r="I438" s="5">
        <f t="shared" si="31"/>
        <v>0.66447504510313427</v>
      </c>
      <c r="J438" s="5"/>
      <c r="Q438" s="4"/>
    </row>
    <row r="439" spans="1:17" ht="12" x14ac:dyDescent="0.15">
      <c r="A439" s="4">
        <v>34</v>
      </c>
      <c r="B439" s="4">
        <v>38</v>
      </c>
      <c r="C439" s="4">
        <v>30454.225071784633</v>
      </c>
      <c r="D439" s="4">
        <v>0.95</v>
      </c>
      <c r="E439" s="9">
        <f t="shared" si="28"/>
        <v>1.202825632490117E-3</v>
      </c>
      <c r="F439" s="5">
        <f t="shared" si="29"/>
        <v>1.202825632490117</v>
      </c>
      <c r="G439" s="5">
        <v>0.38692042471183213</v>
      </c>
      <c r="H439" s="5">
        <f t="shared" si="30"/>
        <v>0.46539780457735419</v>
      </c>
      <c r="I439" s="5">
        <f t="shared" si="31"/>
        <v>0.73742782791276285</v>
      </c>
      <c r="J439" s="5"/>
      <c r="Q439" s="4"/>
    </row>
    <row r="440" spans="1:17" ht="12" x14ac:dyDescent="0.15">
      <c r="A440" s="4">
        <v>34</v>
      </c>
      <c r="B440" s="4">
        <v>45</v>
      </c>
      <c r="C440" s="4">
        <v>30819.024366947451</v>
      </c>
      <c r="D440" s="4">
        <v>0.95</v>
      </c>
      <c r="E440" s="9">
        <f t="shared" si="28"/>
        <v>1.2172338120416202E-3</v>
      </c>
      <c r="F440" s="5">
        <f t="shared" si="29"/>
        <v>1.2172338120416202</v>
      </c>
      <c r="G440" s="5">
        <v>0.39799280297882633</v>
      </c>
      <c r="H440" s="5">
        <f t="shared" si="30"/>
        <v>0.48445029673504625</v>
      </c>
      <c r="I440" s="5">
        <f t="shared" si="31"/>
        <v>0.73278351530657393</v>
      </c>
      <c r="J440" s="5"/>
      <c r="Q440" s="4"/>
    </row>
    <row r="441" spans="1:17" ht="12" x14ac:dyDescent="0.15">
      <c r="A441" s="4">
        <v>34</v>
      </c>
      <c r="B441" s="4">
        <v>52</v>
      </c>
      <c r="C441" s="4">
        <v>42253.729115685703</v>
      </c>
      <c r="D441" s="4">
        <v>0.95</v>
      </c>
      <c r="E441" s="9">
        <f t="shared" si="28"/>
        <v>1.6688609980665128E-3</v>
      </c>
      <c r="F441" s="5">
        <f t="shared" si="29"/>
        <v>1.6688609980665128</v>
      </c>
      <c r="G441" s="5">
        <v>0.39651639978807485</v>
      </c>
      <c r="H441" s="5">
        <f t="shared" si="30"/>
        <v>0.66173075470006704</v>
      </c>
      <c r="I441" s="5">
        <f t="shared" si="31"/>
        <v>1.0071302433664457</v>
      </c>
      <c r="J441" s="5"/>
      <c r="Q441" s="4"/>
    </row>
    <row r="442" spans="1:17" ht="12" x14ac:dyDescent="0.15">
      <c r="A442" s="4">
        <v>34</v>
      </c>
      <c r="B442" s="4">
        <v>59</v>
      </c>
      <c r="C442" s="4">
        <v>31511.275782112985</v>
      </c>
      <c r="D442" s="4">
        <v>0.95</v>
      </c>
      <c r="E442" s="9">
        <f t="shared" si="28"/>
        <v>1.2445751002972227E-3</v>
      </c>
      <c r="F442" s="5">
        <f t="shared" si="29"/>
        <v>1.2445751002972227</v>
      </c>
      <c r="G442" s="5">
        <v>0.40813837534144892</v>
      </c>
      <c r="H442" s="5">
        <f t="shared" si="30"/>
        <v>0.50795885942572938</v>
      </c>
      <c r="I442" s="5">
        <f t="shared" si="31"/>
        <v>0.73661624087149336</v>
      </c>
      <c r="J442" s="5"/>
      <c r="Q442" s="4"/>
    </row>
    <row r="443" spans="1:17" ht="12" x14ac:dyDescent="0.15">
      <c r="A443" s="4">
        <v>34</v>
      </c>
      <c r="B443" s="4">
        <v>65</v>
      </c>
      <c r="C443" s="4">
        <v>20850.642082541985</v>
      </c>
      <c r="D443" s="4">
        <v>0.95</v>
      </c>
      <c r="E443" s="9">
        <f t="shared" si="28"/>
        <v>8.2352076572766097E-4</v>
      </c>
      <c r="F443" s="5">
        <f t="shared" si="29"/>
        <v>0.82352076572766097</v>
      </c>
      <c r="G443" s="5">
        <v>0.40707015642858557</v>
      </c>
      <c r="H443" s="5">
        <f t="shared" si="30"/>
        <v>0.3352307269269475</v>
      </c>
      <c r="I443" s="5">
        <f t="shared" si="31"/>
        <v>0.48829003880071348</v>
      </c>
      <c r="J443" s="5"/>
      <c r="Q443" s="4"/>
    </row>
    <row r="444" spans="1:17" ht="12" x14ac:dyDescent="0.15">
      <c r="A444" s="4">
        <v>34</v>
      </c>
      <c r="B444" s="4">
        <v>73</v>
      </c>
      <c r="C444" s="4">
        <v>33618.135851481842</v>
      </c>
      <c r="D444" s="4">
        <v>0.95</v>
      </c>
      <c r="E444" s="9">
        <f t="shared" si="28"/>
        <v>1.3277880301791475E-3</v>
      </c>
      <c r="F444" s="5">
        <f t="shared" si="29"/>
        <v>1.3277880301791474</v>
      </c>
      <c r="G444" s="5">
        <v>0.4076506720382343</v>
      </c>
      <c r="H444" s="5">
        <f t="shared" si="30"/>
        <v>0.54127368282685273</v>
      </c>
      <c r="I444" s="5">
        <f t="shared" si="31"/>
        <v>0.78651434735229464</v>
      </c>
      <c r="J444" s="5"/>
      <c r="Q444" s="4"/>
    </row>
    <row r="445" spans="1:17" ht="12" x14ac:dyDescent="0.15">
      <c r="A445" s="4">
        <v>35</v>
      </c>
      <c r="B445" s="4">
        <v>1</v>
      </c>
      <c r="C445" s="4">
        <v>41521.014340726135</v>
      </c>
      <c r="D445" s="4">
        <v>0.95</v>
      </c>
      <c r="E445" s="9">
        <f t="shared" si="28"/>
        <v>1.6399215615663825E-3</v>
      </c>
      <c r="F445" s="5">
        <f t="shared" si="29"/>
        <v>1.6399215615663825</v>
      </c>
      <c r="G445" s="5">
        <v>0.62669242737916042</v>
      </c>
      <c r="H445" s="5">
        <f t="shared" si="30"/>
        <v>1.0277264241294595</v>
      </c>
      <c r="I445" s="5">
        <f t="shared" si="31"/>
        <v>0.612195137436923</v>
      </c>
      <c r="J445" s="5"/>
      <c r="Q445" s="4"/>
    </row>
    <row r="446" spans="1:17" ht="12" x14ac:dyDescent="0.15">
      <c r="A446" s="4">
        <v>35</v>
      </c>
      <c r="B446" s="4">
        <v>3</v>
      </c>
      <c r="C446" s="4">
        <v>29640.427779270627</v>
      </c>
      <c r="D446" s="4">
        <v>0.95</v>
      </c>
      <c r="E446" s="9">
        <f t="shared" si="28"/>
        <v>1.1706837460760116E-3</v>
      </c>
      <c r="F446" s="5">
        <f t="shared" si="29"/>
        <v>1.1706837460760116</v>
      </c>
      <c r="G446" s="5">
        <v>0.42585771290612762</v>
      </c>
      <c r="H446" s="5">
        <f t="shared" si="30"/>
        <v>0.49854470264030815</v>
      </c>
      <c r="I446" s="5">
        <f t="shared" si="31"/>
        <v>0.67213904343570341</v>
      </c>
      <c r="J446" s="5"/>
      <c r="Q446" s="4"/>
    </row>
    <row r="447" spans="1:17" ht="12" x14ac:dyDescent="0.15">
      <c r="A447" s="4">
        <v>35</v>
      </c>
      <c r="B447" s="4">
        <v>8</v>
      </c>
      <c r="C447" s="4">
        <v>47440.092255966789</v>
      </c>
      <c r="D447" s="4">
        <v>0.95</v>
      </c>
      <c r="E447" s="9">
        <f t="shared" si="28"/>
        <v>1.8737025433636777E-3</v>
      </c>
      <c r="F447" s="5">
        <f t="shared" si="29"/>
        <v>1.8737025433636778</v>
      </c>
      <c r="G447" s="5">
        <v>0.35329844122461213</v>
      </c>
      <c r="H447" s="5">
        <f t="shared" si="30"/>
        <v>0.66197618788897861</v>
      </c>
      <c r="I447" s="5">
        <f t="shared" si="31"/>
        <v>1.2117263554746991</v>
      </c>
      <c r="J447" s="5"/>
      <c r="Q447" s="4"/>
    </row>
    <row r="448" spans="1:17" ht="12" x14ac:dyDescent="0.15">
      <c r="A448" s="4">
        <v>35</v>
      </c>
      <c r="B448" s="4">
        <v>10</v>
      </c>
      <c r="C448" s="4">
        <v>12303.185592399717</v>
      </c>
      <c r="D448" s="4">
        <v>0.95</v>
      </c>
      <c r="E448" s="9">
        <f t="shared" si="28"/>
        <v>4.8592886395694722E-4</v>
      </c>
      <c r="F448" s="5">
        <f t="shared" si="29"/>
        <v>0.48592886395694723</v>
      </c>
      <c r="G448" s="5">
        <v>0.34200317558523052</v>
      </c>
      <c r="H448" s="5">
        <f t="shared" si="30"/>
        <v>0.16618921458179942</v>
      </c>
      <c r="I448" s="5">
        <f t="shared" si="31"/>
        <v>0.31973964937514782</v>
      </c>
      <c r="J448" s="5"/>
      <c r="Q448" s="4"/>
    </row>
    <row r="449" spans="1:17" ht="12" x14ac:dyDescent="0.15">
      <c r="A449" s="4">
        <v>35</v>
      </c>
      <c r="B449" s="4">
        <v>17</v>
      </c>
      <c r="C449" s="4">
        <v>32483.81081571295</v>
      </c>
      <c r="D449" s="4">
        <v>0.95</v>
      </c>
      <c r="E449" s="9">
        <f t="shared" si="28"/>
        <v>1.2829865215089372E-3</v>
      </c>
      <c r="F449" s="5">
        <f t="shared" si="29"/>
        <v>1.2829865215089373</v>
      </c>
      <c r="G449" s="5">
        <v>0.30700034788189307</v>
      </c>
      <c r="H449" s="5">
        <f t="shared" si="30"/>
        <v>0.39387730843102364</v>
      </c>
      <c r="I449" s="5">
        <f t="shared" si="31"/>
        <v>0.88910921307791368</v>
      </c>
      <c r="J449" s="5"/>
      <c r="Q449" s="4"/>
    </row>
    <row r="450" spans="1:17" ht="12" x14ac:dyDescent="0.15">
      <c r="A450" s="4">
        <v>35</v>
      </c>
      <c r="B450" s="4">
        <v>24</v>
      </c>
      <c r="C450" s="4">
        <v>33058.330301032118</v>
      </c>
      <c r="D450" s="4">
        <v>0.95</v>
      </c>
      <c r="E450" s="9">
        <f t="shared" si="28"/>
        <v>1.3056778479727707E-3</v>
      </c>
      <c r="F450" s="5">
        <f t="shared" si="29"/>
        <v>1.3056778479727706</v>
      </c>
      <c r="G450" s="5">
        <v>0.33302778437677982</v>
      </c>
      <c r="H450" s="5">
        <f t="shared" si="30"/>
        <v>0.43482700082021375</v>
      </c>
      <c r="I450" s="5">
        <f t="shared" si="31"/>
        <v>0.8708508471525569</v>
      </c>
      <c r="J450" s="5"/>
      <c r="Q450" s="4"/>
    </row>
    <row r="451" spans="1:17" ht="12" x14ac:dyDescent="0.15">
      <c r="A451" s="4">
        <v>35</v>
      </c>
      <c r="B451" s="4">
        <v>30</v>
      </c>
      <c r="C451" s="4">
        <v>25814.016176573241</v>
      </c>
      <c r="D451" s="4">
        <v>0.95</v>
      </c>
      <c r="E451" s="9">
        <f t="shared" ref="E451:E514" si="32">((C451/1000000)*D451)/(293.15*0.08205)</f>
        <v>1.0195550949501566E-3</v>
      </c>
      <c r="F451" s="5">
        <f t="shared" ref="F451:F514" si="33">E451*1000</f>
        <v>1.0195550949501566</v>
      </c>
      <c r="G451" s="5">
        <v>0.30964631562878353</v>
      </c>
      <c r="H451" s="5">
        <f t="shared" si="30"/>
        <v>0.31570147873187054</v>
      </c>
      <c r="I451" s="5">
        <f t="shared" si="31"/>
        <v>0.70385361621828602</v>
      </c>
      <c r="J451" s="5"/>
      <c r="Q451" s="4"/>
    </row>
    <row r="452" spans="1:17" ht="12" x14ac:dyDescent="0.15">
      <c r="A452" s="4">
        <v>35</v>
      </c>
      <c r="B452" s="4">
        <v>38</v>
      </c>
      <c r="C452" s="4">
        <v>30482.705223946392</v>
      </c>
      <c r="D452" s="4">
        <v>0.95</v>
      </c>
      <c r="E452" s="9">
        <f t="shared" si="32"/>
        <v>1.2039504897786092E-3</v>
      </c>
      <c r="F452" s="5">
        <f t="shared" si="33"/>
        <v>1.2039504897786093</v>
      </c>
      <c r="G452" s="5">
        <v>0.36571135526098247</v>
      </c>
      <c r="H452" s="5">
        <f t="shared" ref="H452:H515" si="34">F452*G452</f>
        <v>0.44029836528405886</v>
      </c>
      <c r="I452" s="5">
        <f t="shared" ref="I452:I515" si="35">F452-H452</f>
        <v>0.76365212449455044</v>
      </c>
      <c r="J452" s="5"/>
      <c r="Q452" s="4"/>
    </row>
    <row r="453" spans="1:17" ht="12" x14ac:dyDescent="0.15">
      <c r="A453" s="4">
        <v>35</v>
      </c>
      <c r="B453" s="4">
        <v>45</v>
      </c>
      <c r="C453" s="4">
        <v>30308.081717746438</v>
      </c>
      <c r="D453" s="4">
        <v>0.95</v>
      </c>
      <c r="E453" s="9">
        <f t="shared" si="32"/>
        <v>1.1970535279023013E-3</v>
      </c>
      <c r="F453" s="5">
        <f t="shared" si="33"/>
        <v>1.1970535279023014</v>
      </c>
      <c r="G453" s="5">
        <v>0.38050220097936066</v>
      </c>
      <c r="H453" s="5">
        <f t="shared" si="34"/>
        <v>0.45548150205693416</v>
      </c>
      <c r="I453" s="5">
        <f t="shared" si="35"/>
        <v>0.74157202584536719</v>
      </c>
      <c r="J453" s="5"/>
      <c r="Q453" s="4"/>
    </row>
    <row r="454" spans="1:17" ht="12" x14ac:dyDescent="0.15">
      <c r="A454" s="4">
        <v>35</v>
      </c>
      <c r="B454" s="4">
        <v>52</v>
      </c>
      <c r="C454" s="4">
        <v>41668.763650097557</v>
      </c>
      <c r="D454" s="4">
        <v>0.95</v>
      </c>
      <c r="E454" s="9">
        <f t="shared" si="32"/>
        <v>1.6457570952591871E-3</v>
      </c>
      <c r="F454" s="5">
        <f t="shared" si="33"/>
        <v>1.6457570952591871</v>
      </c>
      <c r="G454" s="5">
        <v>0.38499593481445848</v>
      </c>
      <c r="H454" s="5">
        <f t="shared" si="34"/>
        <v>0.63360979136683859</v>
      </c>
      <c r="I454" s="5">
        <f t="shared" si="35"/>
        <v>1.0121473038923485</v>
      </c>
      <c r="J454" s="5"/>
      <c r="Q454" s="4"/>
    </row>
    <row r="455" spans="1:17" ht="12" x14ac:dyDescent="0.15">
      <c r="A455" s="4">
        <v>35</v>
      </c>
      <c r="B455" s="4">
        <v>59</v>
      </c>
      <c r="C455" s="4">
        <v>28839.244490002264</v>
      </c>
      <c r="D455" s="4">
        <v>0.95</v>
      </c>
      <c r="E455" s="9">
        <f t="shared" si="32"/>
        <v>1.1390400646366316E-3</v>
      </c>
      <c r="F455" s="5">
        <f t="shared" si="33"/>
        <v>1.1390400646366317</v>
      </c>
      <c r="G455" s="5">
        <v>0.38670282814187618</v>
      </c>
      <c r="H455" s="5">
        <f t="shared" si="34"/>
        <v>0.44047001436189093</v>
      </c>
      <c r="I455" s="5">
        <f t="shared" si="35"/>
        <v>0.69857005027474073</v>
      </c>
      <c r="J455" s="5"/>
      <c r="Q455" s="4"/>
    </row>
    <row r="456" spans="1:17" ht="12" x14ac:dyDescent="0.15">
      <c r="A456" s="4">
        <v>35</v>
      </c>
      <c r="B456" s="4">
        <v>65</v>
      </c>
      <c r="C456" s="4">
        <v>21012.94300589434</v>
      </c>
      <c r="D456" s="4">
        <v>0.95</v>
      </c>
      <c r="E456" s="9">
        <f t="shared" si="32"/>
        <v>8.2993103262247992E-4</v>
      </c>
      <c r="F456" s="5">
        <f t="shared" si="33"/>
        <v>0.82993103262247991</v>
      </c>
      <c r="G456" s="5">
        <v>0.39882253082901409</v>
      </c>
      <c r="H456" s="5">
        <f t="shared" si="34"/>
        <v>0.3309951948440345</v>
      </c>
      <c r="I456" s="5">
        <f t="shared" si="35"/>
        <v>0.49893583777844541</v>
      </c>
      <c r="J456" s="5"/>
      <c r="Q456" s="4"/>
    </row>
    <row r="457" spans="1:17" ht="12" x14ac:dyDescent="0.15">
      <c r="A457" s="4">
        <v>35</v>
      </c>
      <c r="B457" s="4">
        <v>73</v>
      </c>
      <c r="C457" s="4">
        <v>35062.49352717377</v>
      </c>
      <c r="D457" s="4">
        <v>0.95</v>
      </c>
      <c r="E457" s="9">
        <f t="shared" si="32"/>
        <v>1.3848346445885118E-3</v>
      </c>
      <c r="F457" s="5">
        <f t="shared" si="33"/>
        <v>1.3848346445885118</v>
      </c>
      <c r="G457" s="5">
        <v>0.4091395135406114</v>
      </c>
      <c r="H457" s="5">
        <f t="shared" si="34"/>
        <v>0.56659057282112923</v>
      </c>
      <c r="I457" s="5">
        <f t="shared" si="35"/>
        <v>0.81824407176738256</v>
      </c>
      <c r="J457" s="5"/>
      <c r="Q457" s="4"/>
    </row>
    <row r="458" spans="1:17" ht="12" x14ac:dyDescent="0.15">
      <c r="A458" s="4">
        <v>36</v>
      </c>
      <c r="B458" s="4">
        <v>1</v>
      </c>
      <c r="C458" s="4">
        <v>44822.109462847977</v>
      </c>
      <c r="D458" s="4">
        <v>0.95</v>
      </c>
      <c r="E458" s="9">
        <f t="shared" si="32"/>
        <v>1.7703022170851787E-3</v>
      </c>
      <c r="F458" s="5">
        <f t="shared" si="33"/>
        <v>1.7703022170851788</v>
      </c>
      <c r="G458" s="5">
        <v>0.64179304387366332</v>
      </c>
      <c r="H458" s="5">
        <f t="shared" si="34"/>
        <v>1.1361676484793917</v>
      </c>
      <c r="I458" s="5">
        <f t="shared" si="35"/>
        <v>0.6341345686057871</v>
      </c>
      <c r="J458" s="5"/>
      <c r="Q458" s="4"/>
    </row>
    <row r="459" spans="1:17" ht="12" x14ac:dyDescent="0.15">
      <c r="A459" s="4">
        <v>36</v>
      </c>
      <c r="B459" s="4">
        <v>3</v>
      </c>
      <c r="C459" s="4">
        <v>32399.906356134918</v>
      </c>
      <c r="D459" s="4">
        <v>0.95</v>
      </c>
      <c r="E459" s="9">
        <f t="shared" si="32"/>
        <v>1.2796726156576867E-3</v>
      </c>
      <c r="F459" s="5">
        <f t="shared" si="33"/>
        <v>1.2796726156576868</v>
      </c>
      <c r="G459" s="5">
        <v>0.46029834932484137</v>
      </c>
      <c r="H459" s="5">
        <f t="shared" si="34"/>
        <v>0.5890311926634354</v>
      </c>
      <c r="I459" s="5">
        <f t="shared" si="35"/>
        <v>0.69064142299425135</v>
      </c>
      <c r="J459" s="5"/>
      <c r="Q459" s="4"/>
    </row>
    <row r="460" spans="1:17" ht="12" x14ac:dyDescent="0.15">
      <c r="A460" s="4">
        <v>36</v>
      </c>
      <c r="B460" s="4">
        <v>8</v>
      </c>
      <c r="C460" s="4">
        <v>44358.519152017747</v>
      </c>
      <c r="D460" s="4">
        <v>0.95</v>
      </c>
      <c r="E460" s="9">
        <f t="shared" si="32"/>
        <v>1.7519921695457559E-3</v>
      </c>
      <c r="F460" s="5">
        <f t="shared" si="33"/>
        <v>1.7519921695457559</v>
      </c>
      <c r="G460" s="5">
        <v>0.37811005841119794</v>
      </c>
      <c r="H460" s="5">
        <f t="shared" si="34"/>
        <v>0.66244586156290719</v>
      </c>
      <c r="I460" s="5">
        <f t="shared" si="35"/>
        <v>1.0895463079828487</v>
      </c>
      <c r="J460" s="5"/>
      <c r="Q460" s="4"/>
    </row>
    <row r="461" spans="1:17" ht="12" x14ac:dyDescent="0.15">
      <c r="A461" s="4">
        <v>36</v>
      </c>
      <c r="B461" s="4">
        <v>10</v>
      </c>
      <c r="C461" s="4">
        <v>11867.014098038169</v>
      </c>
      <c r="D461" s="4">
        <v>0.95</v>
      </c>
      <c r="E461" s="9">
        <f t="shared" si="32"/>
        <v>4.687017549977487E-4</v>
      </c>
      <c r="F461" s="5">
        <f t="shared" si="33"/>
        <v>0.46870175499774869</v>
      </c>
      <c r="G461" s="5">
        <v>0.34193571915233734</v>
      </c>
      <c r="H461" s="5">
        <f t="shared" si="34"/>
        <v>0.16026587166311781</v>
      </c>
      <c r="I461" s="5">
        <f t="shared" si="35"/>
        <v>0.3084358833346309</v>
      </c>
      <c r="J461" s="5"/>
      <c r="Q461" s="4"/>
    </row>
    <row r="462" spans="1:17" ht="12" x14ac:dyDescent="0.15">
      <c r="A462" s="4">
        <v>36</v>
      </c>
      <c r="B462" s="4">
        <v>17</v>
      </c>
      <c r="C462" s="4">
        <v>32717.445291823227</v>
      </c>
      <c r="D462" s="4">
        <v>0.95</v>
      </c>
      <c r="E462" s="9">
        <f t="shared" si="32"/>
        <v>1.2922141914245709E-3</v>
      </c>
      <c r="F462" s="5">
        <f t="shared" si="33"/>
        <v>1.2922141914245708</v>
      </c>
      <c r="G462" s="5">
        <v>0.3236439127979594</v>
      </c>
      <c r="H462" s="5">
        <f t="shared" si="34"/>
        <v>0.4182172570856994</v>
      </c>
      <c r="I462" s="5">
        <f t="shared" si="35"/>
        <v>0.87399693433887138</v>
      </c>
      <c r="J462" s="5"/>
      <c r="Q462" s="4"/>
    </row>
    <row r="463" spans="1:17" ht="12" x14ac:dyDescent="0.15">
      <c r="A463" s="4">
        <v>36</v>
      </c>
      <c r="B463" s="4">
        <v>24</v>
      </c>
      <c r="C463" s="4">
        <v>33488.28829727522</v>
      </c>
      <c r="D463" s="4">
        <v>0.95</v>
      </c>
      <c r="E463" s="9">
        <f t="shared" si="32"/>
        <v>1.322659547476083E-3</v>
      </c>
      <c r="F463" s="5">
        <f t="shared" si="33"/>
        <v>1.3226595474760829</v>
      </c>
      <c r="G463" s="5">
        <v>0.3210951969417602</v>
      </c>
      <c r="H463" s="5">
        <f t="shared" si="34"/>
        <v>0.42469962788373228</v>
      </c>
      <c r="I463" s="5">
        <f t="shared" si="35"/>
        <v>0.89795991959235066</v>
      </c>
      <c r="J463" s="5"/>
      <c r="Q463" s="4"/>
    </row>
    <row r="464" spans="1:17" ht="12" x14ac:dyDescent="0.15">
      <c r="A464" s="4">
        <v>36</v>
      </c>
      <c r="B464" s="4">
        <v>30</v>
      </c>
      <c r="C464" s="4">
        <v>23380.650026550793</v>
      </c>
      <c r="D464" s="4">
        <v>0.95</v>
      </c>
      <c r="E464" s="9">
        <f t="shared" si="32"/>
        <v>9.2344642130695381E-4</v>
      </c>
      <c r="F464" s="5">
        <f t="shared" si="33"/>
        <v>0.92344642130695376</v>
      </c>
      <c r="G464" s="5">
        <v>0.29985825709387637</v>
      </c>
      <c r="H464" s="5">
        <f t="shared" si="34"/>
        <v>0.2769030344126806</v>
      </c>
      <c r="I464" s="5">
        <f t="shared" si="35"/>
        <v>0.64654338689427315</v>
      </c>
      <c r="J464" s="5"/>
      <c r="Q464" s="4"/>
    </row>
    <row r="465" spans="1:17" ht="12" x14ac:dyDescent="0.15">
      <c r="A465" s="4">
        <v>36</v>
      </c>
      <c r="B465" s="4">
        <v>38</v>
      </c>
      <c r="C465" s="4">
        <v>29273.880987747332</v>
      </c>
      <c r="D465" s="4">
        <v>0.95</v>
      </c>
      <c r="E465" s="9">
        <f t="shared" si="32"/>
        <v>1.1562065470892703E-3</v>
      </c>
      <c r="F465" s="5">
        <f t="shared" si="33"/>
        <v>1.1562065470892702</v>
      </c>
      <c r="G465" s="5">
        <v>0.38454794958255795</v>
      </c>
      <c r="H465" s="5">
        <f t="shared" si="34"/>
        <v>0.44461685697710807</v>
      </c>
      <c r="I465" s="5">
        <f t="shared" si="35"/>
        <v>0.71158969011216211</v>
      </c>
      <c r="J465" s="5"/>
      <c r="Q465" s="4"/>
    </row>
    <row r="466" spans="1:17" ht="12" x14ac:dyDescent="0.15">
      <c r="A466" s="4">
        <v>36</v>
      </c>
      <c r="B466" s="4">
        <v>45</v>
      </c>
      <c r="C466" s="4">
        <v>28434.119953911224</v>
      </c>
      <c r="D466" s="4">
        <v>0.95</v>
      </c>
      <c r="E466" s="9">
        <f t="shared" si="32"/>
        <v>1.1230391920085364E-3</v>
      </c>
      <c r="F466" s="5">
        <f t="shared" si="33"/>
        <v>1.1230391920085363</v>
      </c>
      <c r="G466" s="5">
        <v>0.39021517527907912</v>
      </c>
      <c r="H466" s="5">
        <f t="shared" si="34"/>
        <v>0.43822693515488637</v>
      </c>
      <c r="I466" s="5">
        <f t="shared" si="35"/>
        <v>0.68481225685364988</v>
      </c>
      <c r="J466" s="5"/>
      <c r="Q466" s="4"/>
    </row>
    <row r="467" spans="1:17" ht="12" x14ac:dyDescent="0.15">
      <c r="A467" s="4">
        <v>36</v>
      </c>
      <c r="B467" s="4">
        <v>52</v>
      </c>
      <c r="C467" s="4">
        <v>41069.329074053167</v>
      </c>
      <c r="D467" s="4">
        <v>0.95</v>
      </c>
      <c r="E467" s="9">
        <f t="shared" si="32"/>
        <v>1.6220817178241183E-3</v>
      </c>
      <c r="F467" s="5">
        <f t="shared" si="33"/>
        <v>1.6220817178241183</v>
      </c>
      <c r="G467" s="5">
        <v>0.37701698406425099</v>
      </c>
      <c r="H467" s="5">
        <f t="shared" si="34"/>
        <v>0.61155235715980849</v>
      </c>
      <c r="I467" s="5">
        <f t="shared" si="35"/>
        <v>1.0105293606643098</v>
      </c>
      <c r="J467" s="5"/>
      <c r="Q467" s="4"/>
    </row>
    <row r="468" spans="1:17" ht="12" x14ac:dyDescent="0.15">
      <c r="A468" s="4">
        <v>36</v>
      </c>
      <c r="B468" s="4">
        <v>59</v>
      </c>
      <c r="C468" s="4">
        <v>28367.810765573206</v>
      </c>
      <c r="D468" s="4">
        <v>0.95</v>
      </c>
      <c r="E468" s="9">
        <f t="shared" si="32"/>
        <v>1.1204202322019879E-3</v>
      </c>
      <c r="F468" s="5">
        <f t="shared" si="33"/>
        <v>1.1204202322019878</v>
      </c>
      <c r="G468" s="5">
        <v>0.40624683240015852</v>
      </c>
      <c r="H468" s="5">
        <f t="shared" si="34"/>
        <v>0.45516717028910764</v>
      </c>
      <c r="I468" s="5">
        <f t="shared" si="35"/>
        <v>0.66525306191288025</v>
      </c>
      <c r="J468" s="5"/>
      <c r="Q468" s="4"/>
    </row>
    <row r="469" spans="1:17" ht="12" x14ac:dyDescent="0.15">
      <c r="A469" s="4">
        <v>36</v>
      </c>
      <c r="B469" s="4">
        <v>65</v>
      </c>
      <c r="C469" s="4">
        <v>22238.241868680561</v>
      </c>
      <c r="D469" s="4">
        <v>0.95</v>
      </c>
      <c r="E469" s="9">
        <f t="shared" si="32"/>
        <v>8.7832566017075173E-4</v>
      </c>
      <c r="F469" s="5">
        <f t="shared" si="33"/>
        <v>0.87832566017075175</v>
      </c>
      <c r="G469" s="5">
        <v>0.39879123093814067</v>
      </c>
      <c r="H469" s="5">
        <f t="shared" si="34"/>
        <v>0.35026857118404914</v>
      </c>
      <c r="I469" s="5">
        <f t="shared" si="35"/>
        <v>0.52805708898670267</v>
      </c>
      <c r="J469" s="5"/>
      <c r="Q469" s="4"/>
    </row>
    <row r="470" spans="1:17" ht="12" x14ac:dyDescent="0.15">
      <c r="A470" s="4">
        <v>36</v>
      </c>
      <c r="B470" s="4">
        <v>73</v>
      </c>
      <c r="C470" s="4">
        <v>38643.497804556813</v>
      </c>
      <c r="D470" s="4">
        <v>0.95</v>
      </c>
      <c r="E470" s="9">
        <f t="shared" si="32"/>
        <v>1.5262706431975765E-3</v>
      </c>
      <c r="F470" s="5">
        <f t="shared" si="33"/>
        <v>1.5262706431975765</v>
      </c>
      <c r="G470" s="5">
        <v>0.39243451256662093</v>
      </c>
      <c r="H470" s="5">
        <f t="shared" si="34"/>
        <v>0.59896127590798398</v>
      </c>
      <c r="I470" s="5">
        <f t="shared" si="35"/>
        <v>0.92730936728959257</v>
      </c>
      <c r="J470" s="5"/>
      <c r="Q470" s="4"/>
    </row>
    <row r="471" spans="1:17" ht="12" x14ac:dyDescent="0.15">
      <c r="A471" s="4">
        <v>37</v>
      </c>
      <c r="B471" s="4">
        <v>1</v>
      </c>
      <c r="C471" s="4">
        <v>43255.151864106876</v>
      </c>
      <c r="D471" s="4">
        <v>0.95</v>
      </c>
      <c r="E471" s="9">
        <f t="shared" si="32"/>
        <v>1.7084133737359131E-3</v>
      </c>
      <c r="F471" s="5">
        <f t="shared" si="33"/>
        <v>1.7084133737359131</v>
      </c>
      <c r="G471" s="5">
        <v>0.6329168182568945</v>
      </c>
      <c r="H471" s="5">
        <f t="shared" si="34"/>
        <v>1.0812835567724608</v>
      </c>
      <c r="I471" s="5">
        <f t="shared" si="35"/>
        <v>0.62712981696345227</v>
      </c>
      <c r="J471" s="5"/>
      <c r="Q471" s="4"/>
    </row>
    <row r="472" spans="1:17" ht="12" x14ac:dyDescent="0.15">
      <c r="A472" s="4">
        <v>37</v>
      </c>
      <c r="B472" s="4">
        <v>3</v>
      </c>
      <c r="C472" s="4">
        <v>28913.849475087092</v>
      </c>
      <c r="D472" s="4">
        <v>0.95</v>
      </c>
      <c r="E472" s="9">
        <f t="shared" si="32"/>
        <v>1.1419866767457905E-3</v>
      </c>
      <c r="F472" s="5">
        <f t="shared" si="33"/>
        <v>1.1419866767457905</v>
      </c>
      <c r="G472" s="5">
        <v>0.44967943308182301</v>
      </c>
      <c r="H472" s="5">
        <f t="shared" si="34"/>
        <v>0.51352792138604209</v>
      </c>
      <c r="I472" s="5">
        <f t="shared" si="35"/>
        <v>0.62845875535974838</v>
      </c>
      <c r="J472" s="5"/>
      <c r="Q472" s="4"/>
    </row>
    <row r="473" spans="1:17" ht="12" x14ac:dyDescent="0.15">
      <c r="A473" s="4">
        <v>37</v>
      </c>
      <c r="B473" s="4">
        <v>8</v>
      </c>
      <c r="C473" s="4">
        <v>43926.876421211891</v>
      </c>
      <c r="D473" s="4">
        <v>0.95</v>
      </c>
      <c r="E473" s="9">
        <f t="shared" si="32"/>
        <v>1.7349439294586245E-3</v>
      </c>
      <c r="F473" s="5">
        <f t="shared" si="33"/>
        <v>1.7349439294586244</v>
      </c>
      <c r="G473" s="5">
        <v>0.37070895255999009</v>
      </c>
      <c r="H473" s="5">
        <f t="shared" si="34"/>
        <v>0.64315924683991998</v>
      </c>
      <c r="I473" s="5">
        <f t="shared" si="35"/>
        <v>1.0917846826187043</v>
      </c>
      <c r="J473" s="5"/>
      <c r="Q473" s="4"/>
    </row>
    <row r="474" spans="1:17" ht="12" x14ac:dyDescent="0.15">
      <c r="A474" s="4">
        <v>37</v>
      </c>
      <c r="B474" s="4">
        <v>10</v>
      </c>
      <c r="C474" s="4">
        <v>12535.961053121164</v>
      </c>
      <c r="D474" s="4">
        <v>0.95</v>
      </c>
      <c r="E474" s="9">
        <f t="shared" si="32"/>
        <v>4.9512260604398048E-4</v>
      </c>
      <c r="F474" s="5">
        <f t="shared" si="33"/>
        <v>0.49512260604398051</v>
      </c>
      <c r="G474" s="5">
        <v>0.3323112755590038</v>
      </c>
      <c r="H474" s="5">
        <f t="shared" si="34"/>
        <v>0.16453482477257328</v>
      </c>
      <c r="I474" s="5">
        <f t="shared" si="35"/>
        <v>0.3305877812714072</v>
      </c>
      <c r="J474" s="5"/>
      <c r="Q474" s="4"/>
    </row>
    <row r="475" spans="1:17" ht="12" x14ac:dyDescent="0.15">
      <c r="A475" s="4">
        <v>37</v>
      </c>
      <c r="B475" s="4">
        <v>17</v>
      </c>
      <c r="C475" s="4">
        <v>29525.396345212266</v>
      </c>
      <c r="D475" s="4">
        <v>0.95</v>
      </c>
      <c r="E475" s="9">
        <f t="shared" si="32"/>
        <v>1.1661404435588287E-3</v>
      </c>
      <c r="F475" s="5">
        <f t="shared" si="33"/>
        <v>1.1661404435588287</v>
      </c>
      <c r="G475" s="5">
        <v>0.36565528304888389</v>
      </c>
      <c r="H475" s="5">
        <f t="shared" si="34"/>
        <v>0.42640541396425452</v>
      </c>
      <c r="I475" s="5">
        <f t="shared" si="35"/>
        <v>0.73973502959457416</v>
      </c>
      <c r="J475" s="5"/>
      <c r="Q475" s="4"/>
    </row>
    <row r="476" spans="1:17" ht="12" x14ac:dyDescent="0.15">
      <c r="A476" s="4">
        <v>37</v>
      </c>
      <c r="B476" s="4">
        <v>24</v>
      </c>
      <c r="C476" s="4">
        <v>29005.471202217053</v>
      </c>
      <c r="D476" s="4">
        <v>0.95</v>
      </c>
      <c r="E476" s="9">
        <f t="shared" si="32"/>
        <v>1.1456053852049669E-3</v>
      </c>
      <c r="F476" s="5">
        <f t="shared" si="33"/>
        <v>1.145605385204967</v>
      </c>
      <c r="G476" s="5">
        <v>0.34273054423518917</v>
      </c>
      <c r="H476" s="5">
        <f t="shared" si="34"/>
        <v>0.39263395715006189</v>
      </c>
      <c r="I476" s="5">
        <f t="shared" si="35"/>
        <v>0.75297142805490513</v>
      </c>
      <c r="J476" s="5"/>
      <c r="Q476" s="4"/>
    </row>
    <row r="477" spans="1:17" ht="12" x14ac:dyDescent="0.15">
      <c r="A477" s="4">
        <v>37</v>
      </c>
      <c r="B477" s="4">
        <v>30</v>
      </c>
      <c r="C477" s="4">
        <v>23972.812267846151</v>
      </c>
      <c r="D477" s="4">
        <v>0.95</v>
      </c>
      <c r="E477" s="9">
        <f t="shared" si="32"/>
        <v>9.4683456928129704E-4</v>
      </c>
      <c r="F477" s="5">
        <f t="shared" si="33"/>
        <v>0.94683456928129706</v>
      </c>
      <c r="G477" s="5">
        <v>0.34681682605214165</v>
      </c>
      <c r="H477" s="5">
        <f t="shared" si="34"/>
        <v>0.32837816011458604</v>
      </c>
      <c r="I477" s="5">
        <f t="shared" si="35"/>
        <v>0.61845640916671107</v>
      </c>
      <c r="J477" s="5"/>
      <c r="Q477" s="4"/>
    </row>
    <row r="478" spans="1:17" ht="12" x14ac:dyDescent="0.15">
      <c r="A478" s="4">
        <v>37</v>
      </c>
      <c r="B478" s="4">
        <v>38</v>
      </c>
      <c r="C478" s="4">
        <v>27550.831781960977</v>
      </c>
      <c r="D478" s="4">
        <v>0.95</v>
      </c>
      <c r="E478" s="9">
        <f t="shared" si="32"/>
        <v>1.0881526811354872E-3</v>
      </c>
      <c r="F478" s="5">
        <f t="shared" si="33"/>
        <v>1.0881526811354871</v>
      </c>
      <c r="G478" s="5">
        <v>0.35511750822513866</v>
      </c>
      <c r="H478" s="5">
        <f t="shared" si="34"/>
        <v>0.38642206869333801</v>
      </c>
      <c r="I478" s="5">
        <f t="shared" si="35"/>
        <v>0.70173061244214918</v>
      </c>
      <c r="J478" s="5"/>
      <c r="Q478" s="4"/>
    </row>
    <row r="479" spans="1:17" ht="12" x14ac:dyDescent="0.15">
      <c r="A479" s="4">
        <v>37</v>
      </c>
      <c r="B479" s="4">
        <v>45</v>
      </c>
      <c r="C479" s="4">
        <v>29832.010525315804</v>
      </c>
      <c r="D479" s="4">
        <v>0.95</v>
      </c>
      <c r="E479" s="9">
        <f t="shared" si="32"/>
        <v>1.178250533184953E-3</v>
      </c>
      <c r="F479" s="5">
        <f t="shared" si="33"/>
        <v>1.1782505331849531</v>
      </c>
      <c r="G479" s="5">
        <v>0.409252419400506</v>
      </c>
      <c r="H479" s="5">
        <f t="shared" si="34"/>
        <v>0.48220188136587822</v>
      </c>
      <c r="I479" s="5">
        <f t="shared" si="35"/>
        <v>0.69604865181907494</v>
      </c>
      <c r="J479" s="5"/>
      <c r="Q479" s="4"/>
    </row>
    <row r="480" spans="1:17" ht="12" x14ac:dyDescent="0.15">
      <c r="A480" s="4">
        <v>37</v>
      </c>
      <c r="B480" s="4">
        <v>52</v>
      </c>
      <c r="C480" s="4">
        <v>40740.673565118479</v>
      </c>
      <c r="D480" s="4">
        <v>0.95</v>
      </c>
      <c r="E480" s="9">
        <f t="shared" si="32"/>
        <v>1.6091010798510977E-3</v>
      </c>
      <c r="F480" s="5">
        <f t="shared" si="33"/>
        <v>1.6091010798510976</v>
      </c>
      <c r="G480" s="5">
        <v>0.39450691831829054</v>
      </c>
      <c r="H480" s="5">
        <f t="shared" si="34"/>
        <v>0.63480150827469006</v>
      </c>
      <c r="I480" s="5">
        <f t="shared" si="35"/>
        <v>0.97429957157640756</v>
      </c>
      <c r="J480" s="5"/>
      <c r="Q480" s="4"/>
    </row>
    <row r="481" spans="1:17" ht="12" x14ac:dyDescent="0.15">
      <c r="A481" s="4">
        <v>37</v>
      </c>
      <c r="B481" s="4">
        <v>59</v>
      </c>
      <c r="C481" s="4">
        <v>29472.410952009184</v>
      </c>
      <c r="D481" s="4">
        <v>0.95</v>
      </c>
      <c r="E481" s="9">
        <f t="shared" si="32"/>
        <v>1.1640477227970293E-3</v>
      </c>
      <c r="F481" s="5">
        <f t="shared" si="33"/>
        <v>1.1640477227970294</v>
      </c>
      <c r="G481" s="5">
        <v>0.40801227562794845</v>
      </c>
      <c r="H481" s="5">
        <f t="shared" si="34"/>
        <v>0.47494576031794727</v>
      </c>
      <c r="I481" s="5">
        <f t="shared" si="35"/>
        <v>0.68910196247908218</v>
      </c>
      <c r="J481" s="5"/>
      <c r="Q481" s="4"/>
    </row>
    <row r="482" spans="1:17" ht="12" x14ac:dyDescent="0.15">
      <c r="A482" s="4">
        <v>37</v>
      </c>
      <c r="B482" s="4">
        <v>65</v>
      </c>
      <c r="C482" s="4">
        <v>22008.681103218227</v>
      </c>
      <c r="D482" s="4">
        <v>0.95</v>
      </c>
      <c r="E482" s="9">
        <f t="shared" si="32"/>
        <v>8.6925888627447658E-4</v>
      </c>
      <c r="F482" s="5">
        <f t="shared" si="33"/>
        <v>0.86925888627447656</v>
      </c>
      <c r="G482" s="5">
        <v>0.43952402111864786</v>
      </c>
      <c r="H482" s="5">
        <f t="shared" si="34"/>
        <v>0.38206016108847535</v>
      </c>
      <c r="I482" s="5">
        <f t="shared" si="35"/>
        <v>0.48719872518600121</v>
      </c>
      <c r="J482" s="5"/>
      <c r="Q482" s="4"/>
    </row>
    <row r="483" spans="1:17" ht="12" x14ac:dyDescent="0.15">
      <c r="A483" s="4">
        <v>37</v>
      </c>
      <c r="B483" s="4">
        <v>73</v>
      </c>
      <c r="C483" s="4">
        <v>37737.158542106612</v>
      </c>
      <c r="D483" s="4">
        <v>0.95</v>
      </c>
      <c r="E483" s="9">
        <f t="shared" si="32"/>
        <v>1.4904737022464402E-3</v>
      </c>
      <c r="F483" s="5">
        <f t="shared" si="33"/>
        <v>1.4904737022464403</v>
      </c>
      <c r="G483" s="5">
        <v>0.46229908711792833</v>
      </c>
      <c r="H483" s="5">
        <f t="shared" si="34"/>
        <v>0.68904463192180831</v>
      </c>
      <c r="I483" s="5">
        <f t="shared" si="35"/>
        <v>0.80142907032463195</v>
      </c>
      <c r="J483" s="5"/>
      <c r="Q483" s="4"/>
    </row>
    <row r="484" spans="1:17" ht="12" x14ac:dyDescent="0.15">
      <c r="A484" s="4">
        <v>38</v>
      </c>
      <c r="B484" s="4">
        <v>1</v>
      </c>
      <c r="C484" s="4">
        <v>43816.196356965353</v>
      </c>
      <c r="D484" s="4">
        <v>0.95</v>
      </c>
      <c r="E484" s="9">
        <f t="shared" si="32"/>
        <v>1.7305724894378202E-3</v>
      </c>
      <c r="F484" s="5">
        <f t="shared" si="33"/>
        <v>1.7305724894378203</v>
      </c>
      <c r="G484" s="5">
        <v>0.63237166994487393</v>
      </c>
      <c r="H484" s="5">
        <f t="shared" si="34"/>
        <v>1.0943650151064521</v>
      </c>
      <c r="I484" s="5">
        <f t="shared" si="35"/>
        <v>0.63620747433136815</v>
      </c>
      <c r="J484" s="5"/>
      <c r="Q484" s="4"/>
    </row>
    <row r="485" spans="1:17" ht="12" x14ac:dyDescent="0.15">
      <c r="A485" s="4">
        <v>38</v>
      </c>
      <c r="B485" s="4">
        <v>3</v>
      </c>
      <c r="C485" s="4">
        <v>33617.621214365805</v>
      </c>
      <c r="D485" s="4">
        <v>0.95</v>
      </c>
      <c r="E485" s="9">
        <f t="shared" si="32"/>
        <v>1.3277677039776714E-3</v>
      </c>
      <c r="F485" s="5">
        <f t="shared" si="33"/>
        <v>1.3277677039776714</v>
      </c>
      <c r="G485" s="5">
        <v>0.46180164588000744</v>
      </c>
      <c r="H485" s="5">
        <f t="shared" si="34"/>
        <v>0.61316531104320715</v>
      </c>
      <c r="I485" s="5">
        <f t="shared" si="35"/>
        <v>0.71460239293446426</v>
      </c>
      <c r="J485" s="5"/>
      <c r="Q485" s="4"/>
    </row>
    <row r="486" spans="1:17" ht="12" x14ac:dyDescent="0.15">
      <c r="A486" s="4">
        <v>38</v>
      </c>
      <c r="B486" s="4">
        <v>8</v>
      </c>
      <c r="C486" s="4">
        <v>46485.583330628055</v>
      </c>
      <c r="D486" s="4">
        <v>0.95</v>
      </c>
      <c r="E486" s="9">
        <f t="shared" si="32"/>
        <v>1.8360030846142996E-3</v>
      </c>
      <c r="F486" s="5">
        <f t="shared" si="33"/>
        <v>1.8360030846142996</v>
      </c>
      <c r="G486" s="5">
        <v>0.42055126541451693</v>
      </c>
      <c r="H486" s="5">
        <f t="shared" si="34"/>
        <v>0.77213342053950007</v>
      </c>
      <c r="I486" s="5">
        <f t="shared" si="35"/>
        <v>1.0638696640747995</v>
      </c>
      <c r="J486" s="5"/>
      <c r="Q486" s="4"/>
    </row>
    <row r="487" spans="1:17" ht="12" x14ac:dyDescent="0.15">
      <c r="A487" s="4">
        <v>38</v>
      </c>
      <c r="B487" s="4">
        <v>10</v>
      </c>
      <c r="C487" s="4">
        <v>11690.737535550083</v>
      </c>
      <c r="D487" s="4">
        <v>0.95</v>
      </c>
      <c r="E487" s="9">
        <f t="shared" si="32"/>
        <v>4.6173950370853893E-4</v>
      </c>
      <c r="F487" s="5">
        <f t="shared" si="33"/>
        <v>0.46173950370853895</v>
      </c>
      <c r="G487" s="5">
        <v>0.34871565660229487</v>
      </c>
      <c r="H487" s="5">
        <f t="shared" si="34"/>
        <v>0.16101579421494092</v>
      </c>
      <c r="I487" s="5">
        <f t="shared" si="35"/>
        <v>0.30072370949359806</v>
      </c>
      <c r="J487" s="5"/>
      <c r="Q487" s="4"/>
    </row>
    <row r="488" spans="1:17" ht="12" x14ac:dyDescent="0.15">
      <c r="A488" s="4">
        <v>38</v>
      </c>
      <c r="B488" s="4">
        <v>17</v>
      </c>
      <c r="C488" s="4">
        <v>29880.864750582507</v>
      </c>
      <c r="D488" s="4">
        <v>0.95</v>
      </c>
      <c r="E488" s="9">
        <f t="shared" si="32"/>
        <v>1.1801800885838419E-3</v>
      </c>
      <c r="F488" s="5">
        <f t="shared" si="33"/>
        <v>1.180180088583842</v>
      </c>
      <c r="G488" s="5">
        <v>0.37006121326375208</v>
      </c>
      <c r="H488" s="5">
        <f t="shared" si="34"/>
        <v>0.43673887545105899</v>
      </c>
      <c r="I488" s="5">
        <f t="shared" si="35"/>
        <v>0.743441213132783</v>
      </c>
      <c r="J488" s="5"/>
      <c r="Q488" s="4"/>
    </row>
    <row r="489" spans="1:17" ht="12" x14ac:dyDescent="0.15">
      <c r="A489" s="4">
        <v>38</v>
      </c>
      <c r="B489" s="4">
        <v>24</v>
      </c>
      <c r="C489" s="4">
        <v>29100.696798700425</v>
      </c>
      <c r="D489" s="4">
        <v>0.95</v>
      </c>
      <c r="E489" s="9">
        <f t="shared" si="32"/>
        <v>1.1493664327459692E-3</v>
      </c>
      <c r="F489" s="5">
        <f t="shared" si="33"/>
        <v>1.1493664327459692</v>
      </c>
      <c r="G489" s="5">
        <v>0.37509555461066635</v>
      </c>
      <c r="H489" s="5">
        <f t="shared" si="34"/>
        <v>0.43112223954173245</v>
      </c>
      <c r="I489" s="5">
        <f t="shared" si="35"/>
        <v>0.71824419320423671</v>
      </c>
      <c r="J489" s="5"/>
      <c r="Q489" s="4"/>
    </row>
    <row r="490" spans="1:17" ht="12" x14ac:dyDescent="0.15">
      <c r="A490" s="4">
        <v>38</v>
      </c>
      <c r="B490" s="4">
        <v>30</v>
      </c>
      <c r="C490" s="4">
        <v>22678.4685710257</v>
      </c>
      <c r="D490" s="4">
        <v>0.95</v>
      </c>
      <c r="E490" s="9">
        <f t="shared" si="32"/>
        <v>8.9571293436469977E-4</v>
      </c>
      <c r="F490" s="5">
        <f t="shared" si="33"/>
        <v>0.89571293436469979</v>
      </c>
      <c r="G490" s="5">
        <v>0.36250261964910169</v>
      </c>
      <c r="H490" s="5">
        <f t="shared" si="34"/>
        <v>0.32469828516078753</v>
      </c>
      <c r="I490" s="5">
        <f t="shared" si="35"/>
        <v>0.57101464920391232</v>
      </c>
      <c r="J490" s="5"/>
      <c r="Q490" s="4"/>
    </row>
    <row r="491" spans="1:17" ht="12" x14ac:dyDescent="0.15">
      <c r="A491" s="4">
        <v>38</v>
      </c>
      <c r="B491" s="4">
        <v>38</v>
      </c>
      <c r="C491" s="4">
        <v>29511.215589095314</v>
      </c>
      <c r="D491" s="4">
        <v>0.95</v>
      </c>
      <c r="E491" s="9">
        <f t="shared" si="32"/>
        <v>1.165580357826706E-3</v>
      </c>
      <c r="F491" s="5">
        <f t="shared" si="33"/>
        <v>1.1655803578267061</v>
      </c>
      <c r="G491" s="5">
        <v>0.42140907343202655</v>
      </c>
      <c r="H491" s="5">
        <f t="shared" si="34"/>
        <v>0.49118613860232219</v>
      </c>
      <c r="I491" s="5">
        <f t="shared" si="35"/>
        <v>0.67439421922438392</v>
      </c>
      <c r="J491" s="5"/>
      <c r="Q491" s="4"/>
    </row>
    <row r="492" spans="1:17" ht="12" x14ac:dyDescent="0.15">
      <c r="A492" s="4">
        <v>38</v>
      </c>
      <c r="B492" s="4">
        <v>45</v>
      </c>
      <c r="C492" s="4">
        <v>28052.050079731227</v>
      </c>
      <c r="D492" s="4">
        <v>0.95</v>
      </c>
      <c r="E492" s="9">
        <f t="shared" si="32"/>
        <v>1.1079488905156327E-3</v>
      </c>
      <c r="F492" s="5">
        <f t="shared" si="33"/>
        <v>1.1079488905156327</v>
      </c>
      <c r="G492" s="5">
        <v>0.44617646710150888</v>
      </c>
      <c r="H492" s="5">
        <f t="shared" si="34"/>
        <v>0.49434072169930149</v>
      </c>
      <c r="I492" s="5">
        <f t="shared" si="35"/>
        <v>0.61360816881633129</v>
      </c>
      <c r="J492" s="5"/>
      <c r="Q492" s="4"/>
    </row>
    <row r="493" spans="1:17" ht="12" x14ac:dyDescent="0.15">
      <c r="A493" s="4">
        <v>38</v>
      </c>
      <c r="B493" s="4">
        <v>52</v>
      </c>
      <c r="C493" s="4">
        <v>37683.557227292105</v>
      </c>
      <c r="D493" s="4">
        <v>0.95</v>
      </c>
      <c r="E493" s="9">
        <f t="shared" si="32"/>
        <v>1.488356654932247E-3</v>
      </c>
      <c r="F493" s="5">
        <f t="shared" si="33"/>
        <v>1.4883566549322471</v>
      </c>
      <c r="G493" s="5">
        <v>0.43029212694634789</v>
      </c>
      <c r="H493" s="5">
        <f t="shared" si="34"/>
        <v>0.64042815070554815</v>
      </c>
      <c r="I493" s="5">
        <f t="shared" si="35"/>
        <v>0.84792850422669896</v>
      </c>
      <c r="J493" s="5"/>
      <c r="Q493" s="4"/>
    </row>
    <row r="494" spans="1:17" ht="12" x14ac:dyDescent="0.15">
      <c r="A494" s="4">
        <v>38</v>
      </c>
      <c r="B494" s="4">
        <v>59</v>
      </c>
      <c r="C494" s="4">
        <v>27108.360085711611</v>
      </c>
      <c r="D494" s="4">
        <v>0.95</v>
      </c>
      <c r="E494" s="9">
        <f t="shared" si="32"/>
        <v>1.0706767382525008E-3</v>
      </c>
      <c r="F494" s="5">
        <f t="shared" si="33"/>
        <v>1.0706767382525009</v>
      </c>
      <c r="G494" s="5">
        <v>0.43720561182819773</v>
      </c>
      <c r="H494" s="5">
        <f t="shared" si="34"/>
        <v>0.46810587841790374</v>
      </c>
      <c r="I494" s="5">
        <f t="shared" si="35"/>
        <v>0.60257085983459713</v>
      </c>
      <c r="J494" s="5"/>
      <c r="Q494" s="4"/>
    </row>
    <row r="495" spans="1:17" ht="12" x14ac:dyDescent="0.15">
      <c r="A495" s="4">
        <v>38</v>
      </c>
      <c r="B495" s="4">
        <v>65</v>
      </c>
      <c r="C495" s="4">
        <v>19126.743085853497</v>
      </c>
      <c r="D495" s="4">
        <v>0.95</v>
      </c>
      <c r="E495" s="9">
        <f t="shared" si="32"/>
        <v>7.5543333627728826E-4</v>
      </c>
      <c r="F495" s="5">
        <f t="shared" si="33"/>
        <v>0.75543333627728826</v>
      </c>
      <c r="G495" s="5">
        <v>0.44612812353823722</v>
      </c>
      <c r="H495" s="5">
        <f t="shared" si="34"/>
        <v>0.33702005677161678</v>
      </c>
      <c r="I495" s="5">
        <f t="shared" si="35"/>
        <v>0.41841327950567148</v>
      </c>
      <c r="J495" s="5"/>
      <c r="Q495" s="4"/>
    </row>
    <row r="496" spans="1:17" ht="12" x14ac:dyDescent="0.15">
      <c r="A496" s="4">
        <v>38</v>
      </c>
      <c r="B496" s="4">
        <v>73</v>
      </c>
      <c r="C496" s="4">
        <v>39104.380961419782</v>
      </c>
      <c r="D496" s="4">
        <v>0.95</v>
      </c>
      <c r="E496" s="9">
        <f t="shared" si="32"/>
        <v>1.5444737684897497E-3</v>
      </c>
      <c r="F496" s="5">
        <f t="shared" si="33"/>
        <v>1.5444737684897496</v>
      </c>
      <c r="G496" s="5">
        <v>0.45432096737401839</v>
      </c>
      <c r="H496" s="5">
        <f t="shared" si="34"/>
        <v>0.70168681658405874</v>
      </c>
      <c r="I496" s="5">
        <f t="shared" si="35"/>
        <v>0.84278695190569086</v>
      </c>
      <c r="J496" s="5"/>
      <c r="Q496" s="4"/>
    </row>
    <row r="497" spans="1:17" ht="12" x14ac:dyDescent="0.15">
      <c r="A497" s="4">
        <v>39</v>
      </c>
      <c r="B497" s="4">
        <v>1</v>
      </c>
      <c r="C497" s="4">
        <v>41550.766700195898</v>
      </c>
      <c r="D497" s="4">
        <v>0.95</v>
      </c>
      <c r="E497" s="9">
        <f t="shared" si="32"/>
        <v>1.641096666186938E-3</v>
      </c>
      <c r="F497" s="5">
        <f t="shared" si="33"/>
        <v>1.6410966661869379</v>
      </c>
      <c r="G497" s="5">
        <v>0.6277189044705247</v>
      </c>
      <c r="H497" s="5">
        <f t="shared" si="34"/>
        <v>1.030147401429095</v>
      </c>
      <c r="I497" s="5">
        <f t="shared" si="35"/>
        <v>0.61094926475784295</v>
      </c>
      <c r="J497" s="5"/>
      <c r="Q497" s="4"/>
    </row>
    <row r="498" spans="1:17" ht="12" x14ac:dyDescent="0.15">
      <c r="A498" s="4">
        <v>39</v>
      </c>
      <c r="B498" s="4">
        <v>3</v>
      </c>
      <c r="C498" s="4">
        <v>31703.70763261411</v>
      </c>
      <c r="D498" s="4">
        <v>0.95</v>
      </c>
      <c r="E498" s="9">
        <f t="shared" si="32"/>
        <v>1.2521754237907504E-3</v>
      </c>
      <c r="F498" s="5">
        <f t="shared" si="33"/>
        <v>1.2521754237907505</v>
      </c>
      <c r="G498" s="5">
        <v>0.45863290129549528</v>
      </c>
      <c r="H498" s="5">
        <f t="shared" si="34"/>
        <v>0.57428884754406828</v>
      </c>
      <c r="I498" s="5">
        <f t="shared" si="35"/>
        <v>0.67788657624668225</v>
      </c>
      <c r="J498" s="5"/>
      <c r="Q498" s="4"/>
    </row>
    <row r="499" spans="1:17" ht="12" x14ac:dyDescent="0.15">
      <c r="A499" s="4">
        <v>39</v>
      </c>
      <c r="B499" s="4">
        <v>8</v>
      </c>
      <c r="C499" s="4">
        <v>48719.445710674867</v>
      </c>
      <c r="D499" s="4">
        <v>0.95</v>
      </c>
      <c r="E499" s="9">
        <f t="shared" si="32"/>
        <v>1.9242321209415152E-3</v>
      </c>
      <c r="F499" s="5">
        <f t="shared" si="33"/>
        <v>1.9242321209415152</v>
      </c>
      <c r="G499" s="5">
        <v>0.42600877492074329</v>
      </c>
      <c r="H499" s="5">
        <f t="shared" si="34"/>
        <v>0.81973976850543839</v>
      </c>
      <c r="I499" s="5">
        <f t="shared" si="35"/>
        <v>1.1044923524360768</v>
      </c>
      <c r="J499" s="5"/>
      <c r="Q499" s="4"/>
    </row>
    <row r="500" spans="1:17" ht="12" x14ac:dyDescent="0.15">
      <c r="A500" s="4">
        <v>39</v>
      </c>
      <c r="B500" s="4">
        <v>10</v>
      </c>
      <c r="C500" s="4">
        <v>12897.554001814675</v>
      </c>
      <c r="D500" s="4">
        <v>0.95</v>
      </c>
      <c r="E500" s="9">
        <f t="shared" si="32"/>
        <v>5.0940414715005178E-4</v>
      </c>
      <c r="F500" s="5">
        <f t="shared" si="33"/>
        <v>0.50940414715005178</v>
      </c>
      <c r="G500" s="5">
        <v>0.37972684494192299</v>
      </c>
      <c r="H500" s="5">
        <f t="shared" si="34"/>
        <v>0.19343442959762022</v>
      </c>
      <c r="I500" s="5">
        <f t="shared" si="35"/>
        <v>0.31596971755243153</v>
      </c>
      <c r="J500" s="5"/>
      <c r="Q500" s="4"/>
    </row>
    <row r="501" spans="1:17" ht="12" x14ac:dyDescent="0.15">
      <c r="A501" s="4">
        <v>39</v>
      </c>
      <c r="B501" s="4">
        <v>17</v>
      </c>
      <c r="C501" s="4">
        <v>30270.733324214376</v>
      </c>
      <c r="D501" s="4">
        <v>0.95</v>
      </c>
      <c r="E501" s="9">
        <f t="shared" si="32"/>
        <v>1.1955784089338558E-3</v>
      </c>
      <c r="F501" s="5">
        <f t="shared" si="33"/>
        <v>1.1955784089338559</v>
      </c>
      <c r="G501" s="5">
        <v>0.35805403200775127</v>
      </c>
      <c r="H501" s="5">
        <f t="shared" si="34"/>
        <v>0.42808166990017921</v>
      </c>
      <c r="I501" s="5">
        <f t="shared" si="35"/>
        <v>0.76749673903367666</v>
      </c>
      <c r="J501" s="5"/>
      <c r="Q501" s="4"/>
    </row>
    <row r="502" spans="1:17" ht="12" x14ac:dyDescent="0.15">
      <c r="A502" s="4">
        <v>39</v>
      </c>
      <c r="B502" s="4">
        <v>24</v>
      </c>
      <c r="C502" s="4">
        <v>31699.201333042158</v>
      </c>
      <c r="D502" s="4">
        <v>0.95</v>
      </c>
      <c r="E502" s="9">
        <f t="shared" si="32"/>
        <v>1.2519974421602853E-3</v>
      </c>
      <c r="F502" s="5">
        <f t="shared" si="33"/>
        <v>1.2519974421602853</v>
      </c>
      <c r="G502" s="5">
        <v>0.38254019363252395</v>
      </c>
      <c r="H502" s="5">
        <f t="shared" si="34"/>
        <v>0.47893934395142024</v>
      </c>
      <c r="I502" s="5">
        <f t="shared" si="35"/>
        <v>0.77305809820886506</v>
      </c>
      <c r="J502" s="5"/>
      <c r="Q502" s="4"/>
    </row>
    <row r="503" spans="1:17" ht="12" x14ac:dyDescent="0.15">
      <c r="A503" s="4">
        <v>39</v>
      </c>
      <c r="B503" s="4">
        <v>30</v>
      </c>
      <c r="C503" s="4">
        <v>25579.416381524537</v>
      </c>
      <c r="D503" s="4">
        <v>0.95</v>
      </c>
      <c r="E503" s="9">
        <f t="shared" si="32"/>
        <v>1.0102892986215235E-3</v>
      </c>
      <c r="F503" s="5">
        <f t="shared" si="33"/>
        <v>1.0102892986215235</v>
      </c>
      <c r="G503" s="5">
        <v>0.36236351040738424</v>
      </c>
      <c r="H503" s="5">
        <f t="shared" si="34"/>
        <v>0.36609197677550936</v>
      </c>
      <c r="I503" s="5">
        <f t="shared" si="35"/>
        <v>0.64419732184601419</v>
      </c>
      <c r="J503" s="5"/>
      <c r="Q503" s="4"/>
    </row>
    <row r="504" spans="1:17" ht="12" x14ac:dyDescent="0.15">
      <c r="A504" s="4">
        <v>39</v>
      </c>
      <c r="B504" s="4">
        <v>38</v>
      </c>
      <c r="C504" s="4">
        <v>29952.657947602562</v>
      </c>
      <c r="D504" s="4">
        <v>0.95</v>
      </c>
      <c r="E504" s="9">
        <f t="shared" si="32"/>
        <v>1.1830156457983362E-3</v>
      </c>
      <c r="F504" s="5">
        <f t="shared" si="33"/>
        <v>1.1830156457983363</v>
      </c>
      <c r="G504" s="5">
        <v>0.3988400466326078</v>
      </c>
      <c r="H504" s="5">
        <f t="shared" si="34"/>
        <v>0.47183401533731306</v>
      </c>
      <c r="I504" s="5">
        <f t="shared" si="35"/>
        <v>0.71118163046102323</v>
      </c>
      <c r="J504" s="5"/>
      <c r="Q504" s="4"/>
    </row>
    <row r="505" spans="1:17" ht="12" x14ac:dyDescent="0.15">
      <c r="A505" s="4">
        <v>39</v>
      </c>
      <c r="B505" s="4">
        <v>45</v>
      </c>
      <c r="C505" s="4">
        <v>30385.405382759054</v>
      </c>
      <c r="D505" s="4">
        <v>0.95</v>
      </c>
      <c r="E505" s="9">
        <f t="shared" si="32"/>
        <v>1.2001075174901507E-3</v>
      </c>
      <c r="F505" s="5">
        <f t="shared" si="33"/>
        <v>1.2001075174901508</v>
      </c>
      <c r="G505" s="5">
        <v>0.43234855927034749</v>
      </c>
      <c r="H505" s="5">
        <f t="shared" si="34"/>
        <v>0.51886475615638006</v>
      </c>
      <c r="I505" s="5">
        <f t="shared" si="35"/>
        <v>0.68124276133377071</v>
      </c>
      <c r="J505" s="5"/>
      <c r="Q505" s="4"/>
    </row>
    <row r="506" spans="1:17" ht="12" x14ac:dyDescent="0.15">
      <c r="A506" s="4">
        <v>39</v>
      </c>
      <c r="B506" s="4">
        <v>52</v>
      </c>
      <c r="C506" s="4">
        <v>40174.311241545511</v>
      </c>
      <c r="D506" s="4">
        <v>0.95</v>
      </c>
      <c r="E506" s="9">
        <f t="shared" si="32"/>
        <v>1.5867319301365846E-3</v>
      </c>
      <c r="F506" s="5">
        <f t="shared" si="33"/>
        <v>1.5867319301365845</v>
      </c>
      <c r="G506" s="5">
        <v>0.46005725980785228</v>
      </c>
      <c r="H506" s="5">
        <f t="shared" si="34"/>
        <v>0.72998754382826159</v>
      </c>
      <c r="I506" s="5">
        <f t="shared" si="35"/>
        <v>0.85674438630832295</v>
      </c>
      <c r="J506" s="5"/>
      <c r="Q506" s="4"/>
    </row>
    <row r="507" spans="1:17" ht="12" x14ac:dyDescent="0.15">
      <c r="A507" s="4">
        <v>39</v>
      </c>
      <c r="B507" s="4">
        <v>59</v>
      </c>
      <c r="C507" s="4">
        <v>28467.603305780816</v>
      </c>
      <c r="D507" s="4">
        <v>0.95</v>
      </c>
      <c r="E507" s="9">
        <f t="shared" si="32"/>
        <v>1.1243616565859635E-3</v>
      </c>
      <c r="F507" s="5">
        <f t="shared" si="33"/>
        <v>1.1243616565859635</v>
      </c>
      <c r="G507" s="5">
        <v>0.44662064668772783</v>
      </c>
      <c r="H507" s="5">
        <f t="shared" si="34"/>
        <v>0.502163130175308</v>
      </c>
      <c r="I507" s="5">
        <f t="shared" si="35"/>
        <v>0.62219852641065554</v>
      </c>
      <c r="J507" s="5"/>
      <c r="Q507" s="4"/>
    </row>
    <row r="508" spans="1:17" ht="12" x14ac:dyDescent="0.15">
      <c r="A508" s="4">
        <v>39</v>
      </c>
      <c r="B508" s="4">
        <v>65</v>
      </c>
      <c r="C508" s="4">
        <v>20762.911853702877</v>
      </c>
      <c r="D508" s="4">
        <v>0.95</v>
      </c>
      <c r="E508" s="9">
        <f t="shared" si="32"/>
        <v>8.2005575659532652E-4</v>
      </c>
      <c r="F508" s="5">
        <f t="shared" si="33"/>
        <v>0.82005575659532648</v>
      </c>
      <c r="G508" s="5">
        <v>0.44649117496505658</v>
      </c>
      <c r="H508" s="5">
        <f t="shared" si="34"/>
        <v>0.36614765829910578</v>
      </c>
      <c r="I508" s="5">
        <f t="shared" si="35"/>
        <v>0.4539080982962207</v>
      </c>
      <c r="J508" s="5"/>
      <c r="Q508" s="4"/>
    </row>
    <row r="509" spans="1:17" ht="12" x14ac:dyDescent="0.15">
      <c r="A509" s="4">
        <v>39</v>
      </c>
      <c r="B509" s="4">
        <v>73</v>
      </c>
      <c r="C509" s="4">
        <v>34960.289312471934</v>
      </c>
      <c r="D509" s="4">
        <v>0.95</v>
      </c>
      <c r="E509" s="9">
        <f t="shared" si="32"/>
        <v>1.3807979682684899E-3</v>
      </c>
      <c r="F509" s="5">
        <f t="shared" si="33"/>
        <v>1.3807979682684899</v>
      </c>
      <c r="G509" s="5">
        <v>0.44788547431140896</v>
      </c>
      <c r="H509" s="5">
        <f t="shared" si="34"/>
        <v>0.61843935294616237</v>
      </c>
      <c r="I509" s="5">
        <f t="shared" si="35"/>
        <v>0.76235861532232752</v>
      </c>
      <c r="J509" s="5"/>
      <c r="Q509" s="4"/>
    </row>
    <row r="510" spans="1:17" ht="12" x14ac:dyDescent="0.15">
      <c r="A510" s="4">
        <v>40</v>
      </c>
      <c r="B510" s="4">
        <v>1</v>
      </c>
      <c r="C510" s="4">
        <v>42480.173738870544</v>
      </c>
      <c r="D510" s="4">
        <v>0.95</v>
      </c>
      <c r="E510" s="9">
        <f t="shared" si="32"/>
        <v>1.6778046962385819E-3</v>
      </c>
      <c r="F510" s="5">
        <f t="shared" si="33"/>
        <v>1.677804696238582</v>
      </c>
      <c r="G510" s="5">
        <v>0.64192775419629267</v>
      </c>
      <c r="H510" s="5">
        <f t="shared" si="34"/>
        <v>1.0770294006364258</v>
      </c>
      <c r="I510" s="5">
        <f t="shared" si="35"/>
        <v>0.60077529560215615</v>
      </c>
      <c r="J510" s="5"/>
      <c r="Q510" s="4"/>
    </row>
    <row r="511" spans="1:17" ht="12" x14ac:dyDescent="0.15">
      <c r="A511" s="4">
        <v>40</v>
      </c>
      <c r="B511" s="4">
        <v>3</v>
      </c>
      <c r="C511" s="4">
        <v>29615.111462051693</v>
      </c>
      <c r="D511" s="4">
        <v>0.95</v>
      </c>
      <c r="E511" s="9">
        <f t="shared" si="32"/>
        <v>1.1696838481899412E-3</v>
      </c>
      <c r="F511" s="5">
        <f t="shared" si="33"/>
        <v>1.1696838481899412</v>
      </c>
      <c r="G511" s="5">
        <v>0.4572701811450568</v>
      </c>
      <c r="H511" s="5">
        <f t="shared" si="34"/>
        <v>0.53486154514426154</v>
      </c>
      <c r="I511" s="5">
        <f t="shared" si="35"/>
        <v>0.63482230304567966</v>
      </c>
      <c r="J511" s="5"/>
      <c r="Q511" s="4"/>
    </row>
    <row r="512" spans="1:17" ht="12" x14ac:dyDescent="0.15">
      <c r="A512" s="4">
        <v>40</v>
      </c>
      <c r="B512" s="4">
        <v>8</v>
      </c>
      <c r="C512" s="4">
        <v>43637.631292321363</v>
      </c>
      <c r="D512" s="4">
        <v>0.95</v>
      </c>
      <c r="E512" s="9">
        <f t="shared" si="32"/>
        <v>1.723519851049722E-3</v>
      </c>
      <c r="F512" s="5">
        <f t="shared" si="33"/>
        <v>1.7235198510497221</v>
      </c>
      <c r="G512" s="5">
        <v>0.35695174342015612</v>
      </c>
      <c r="H512" s="5">
        <f t="shared" si="34"/>
        <v>0.61521341565144605</v>
      </c>
      <c r="I512" s="5">
        <f t="shared" si="35"/>
        <v>1.1083064353982759</v>
      </c>
      <c r="J512" s="5"/>
      <c r="Q512" s="4"/>
    </row>
    <row r="513" spans="1:17" ht="12" x14ac:dyDescent="0.15">
      <c r="A513" s="4">
        <v>40</v>
      </c>
      <c r="B513" s="4">
        <v>10</v>
      </c>
      <c r="C513" s="4">
        <v>10709.916662218935</v>
      </c>
      <c r="D513" s="4">
        <v>0.95</v>
      </c>
      <c r="E513" s="9">
        <f t="shared" si="32"/>
        <v>4.2300082345832066E-4</v>
      </c>
      <c r="F513" s="5">
        <f t="shared" si="33"/>
        <v>0.42300082345832068</v>
      </c>
      <c r="G513" s="5">
        <v>0.30592108684585995</v>
      </c>
      <c r="H513" s="5">
        <f t="shared" si="34"/>
        <v>0.1294048716490632</v>
      </c>
      <c r="I513" s="5">
        <f t="shared" si="35"/>
        <v>0.29359595180925746</v>
      </c>
      <c r="J513" s="5"/>
      <c r="Q513" s="4"/>
    </row>
    <row r="514" spans="1:17" ht="12" x14ac:dyDescent="0.15">
      <c r="A514" s="4">
        <v>40</v>
      </c>
      <c r="B514" s="4">
        <v>17</v>
      </c>
      <c r="C514" s="4">
        <v>29728.930674093612</v>
      </c>
      <c r="D514" s="4">
        <v>0.95</v>
      </c>
      <c r="E514" s="9">
        <f t="shared" si="32"/>
        <v>1.174179272565086E-3</v>
      </c>
      <c r="F514" s="5">
        <f t="shared" si="33"/>
        <v>1.1741792725650859</v>
      </c>
      <c r="G514" s="5">
        <v>0.31284603903449715</v>
      </c>
      <c r="H514" s="5">
        <f t="shared" si="34"/>
        <v>0.36733733453839434</v>
      </c>
      <c r="I514" s="5">
        <f t="shared" si="35"/>
        <v>0.80684193802669157</v>
      </c>
      <c r="J514" s="5"/>
      <c r="Q514" s="4"/>
    </row>
    <row r="515" spans="1:17" ht="12" x14ac:dyDescent="0.15">
      <c r="A515" s="4">
        <v>40</v>
      </c>
      <c r="B515" s="4">
        <v>24</v>
      </c>
      <c r="C515" s="4">
        <v>31683.33040029493</v>
      </c>
      <c r="D515" s="4">
        <v>0.95</v>
      </c>
      <c r="E515" s="9">
        <f t="shared" ref="E515:E578" si="36">((C515/1000000)*D515)/(293.15*0.08205)</f>
        <v>1.2513706009034517E-3</v>
      </c>
      <c r="F515" s="5">
        <f t="shared" ref="F515:F578" si="37">E515*1000</f>
        <v>1.2513706009034518</v>
      </c>
      <c r="G515" s="5">
        <v>0.32959586547954367</v>
      </c>
      <c r="H515" s="5">
        <f t="shared" si="34"/>
        <v>0.4124465762404298</v>
      </c>
      <c r="I515" s="5">
        <f t="shared" si="35"/>
        <v>0.83892402466302196</v>
      </c>
      <c r="J515" s="5"/>
      <c r="Q515" s="4"/>
    </row>
    <row r="516" spans="1:17" ht="12" x14ac:dyDescent="0.15">
      <c r="A516" s="4">
        <v>40</v>
      </c>
      <c r="B516" s="4">
        <v>30</v>
      </c>
      <c r="C516" s="4">
        <v>25640.897707123506</v>
      </c>
      <c r="D516" s="4">
        <v>0.95</v>
      </c>
      <c r="E516" s="9">
        <f t="shared" si="36"/>
        <v>1.0127175762800616E-3</v>
      </c>
      <c r="F516" s="5">
        <f t="shared" si="37"/>
        <v>1.0127175762800618</v>
      </c>
      <c r="G516" s="5">
        <v>0.30689772840958307</v>
      </c>
      <c r="H516" s="5">
        <f t="shared" ref="H516:H579" si="38">F516*G516</f>
        <v>0.31080072368080963</v>
      </c>
      <c r="I516" s="5">
        <f t="shared" ref="I516:I579" si="39">F516-H516</f>
        <v>0.70191685259925207</v>
      </c>
      <c r="J516" s="5"/>
      <c r="Q516" s="4"/>
    </row>
    <row r="517" spans="1:17" ht="12" x14ac:dyDescent="0.15">
      <c r="A517" s="4">
        <v>40</v>
      </c>
      <c r="B517" s="4">
        <v>38</v>
      </c>
      <c r="C517" s="4">
        <v>29466.913130177025</v>
      </c>
      <c r="D517" s="4">
        <v>0.95</v>
      </c>
      <c r="E517" s="9">
        <f t="shared" si="36"/>
        <v>1.1638305798223848E-3</v>
      </c>
      <c r="F517" s="5">
        <f t="shared" si="37"/>
        <v>1.1638305798223847</v>
      </c>
      <c r="G517" s="5">
        <v>0.38304600584945525</v>
      </c>
      <c r="H517" s="5">
        <f t="shared" si="38"/>
        <v>0.44580065508642008</v>
      </c>
      <c r="I517" s="5">
        <f t="shared" si="39"/>
        <v>0.71802992473596461</v>
      </c>
      <c r="J517" s="5"/>
      <c r="Q517" s="4"/>
    </row>
    <row r="518" spans="1:17" ht="12" x14ac:dyDescent="0.15">
      <c r="A518" s="4">
        <v>40</v>
      </c>
      <c r="B518" s="4">
        <v>45</v>
      </c>
      <c r="C518" s="4">
        <v>30297.468665685872</v>
      </c>
      <c r="D518" s="4">
        <v>0.95</v>
      </c>
      <c r="E518" s="9">
        <f t="shared" si="36"/>
        <v>1.1966343528608313E-3</v>
      </c>
      <c r="F518" s="5">
        <f t="shared" si="37"/>
        <v>1.1966343528608312</v>
      </c>
      <c r="G518" s="5">
        <v>0.38587440765227105</v>
      </c>
      <c r="H518" s="5">
        <f t="shared" si="38"/>
        <v>0.46175057208653192</v>
      </c>
      <c r="I518" s="5">
        <f t="shared" si="39"/>
        <v>0.73488378077429928</v>
      </c>
      <c r="J518" s="5"/>
      <c r="Q518" s="4"/>
    </row>
    <row r="519" spans="1:17" ht="12" x14ac:dyDescent="0.15">
      <c r="A519" s="4">
        <v>40</v>
      </c>
      <c r="B519" s="4">
        <v>52</v>
      </c>
      <c r="C519" s="4">
        <v>44531.580504654376</v>
      </c>
      <c r="D519" s="4">
        <v>0.95</v>
      </c>
      <c r="E519" s="9">
        <f t="shared" si="36"/>
        <v>1.7588274323197745E-3</v>
      </c>
      <c r="F519" s="5">
        <f t="shared" si="37"/>
        <v>1.7588274323197746</v>
      </c>
      <c r="G519" s="5">
        <v>0.37965823354775796</v>
      </c>
      <c r="H519" s="5">
        <f t="shared" si="38"/>
        <v>0.66775331606986443</v>
      </c>
      <c r="I519" s="5">
        <f t="shared" si="39"/>
        <v>1.09107411624991</v>
      </c>
      <c r="J519" s="5"/>
      <c r="Q519" s="4"/>
    </row>
    <row r="520" spans="1:17" ht="12" x14ac:dyDescent="0.15">
      <c r="A520" s="4">
        <v>40</v>
      </c>
      <c r="B520" s="4">
        <v>59</v>
      </c>
      <c r="C520" s="4">
        <v>31086.297205711599</v>
      </c>
      <c r="D520" s="4">
        <v>0.95</v>
      </c>
      <c r="E520" s="9">
        <f t="shared" si="36"/>
        <v>1.2277900688689124E-3</v>
      </c>
      <c r="F520" s="5">
        <f t="shared" si="37"/>
        <v>1.2277900688689123</v>
      </c>
      <c r="G520" s="5">
        <v>0.41340554685919573</v>
      </c>
      <c r="H520" s="5">
        <f t="shared" si="38"/>
        <v>0.50757522484904227</v>
      </c>
      <c r="I520" s="5">
        <f t="shared" si="39"/>
        <v>0.72021484401987002</v>
      </c>
      <c r="J520" s="5"/>
      <c r="Q520" s="4"/>
    </row>
    <row r="521" spans="1:17" ht="12" x14ac:dyDescent="0.15">
      <c r="A521" s="4">
        <v>40</v>
      </c>
      <c r="B521" s="4">
        <v>65</v>
      </c>
      <c r="C521" s="4">
        <v>22603.784488843514</v>
      </c>
      <c r="D521" s="4">
        <v>0.95</v>
      </c>
      <c r="E521" s="9">
        <f t="shared" si="36"/>
        <v>8.9276319822214538E-4</v>
      </c>
      <c r="F521" s="5">
        <f t="shared" si="37"/>
        <v>0.89276319822214534</v>
      </c>
      <c r="G521" s="5">
        <v>0.40522392908959542</v>
      </c>
      <c r="H521" s="5">
        <f t="shared" si="38"/>
        <v>0.36176901093017105</v>
      </c>
      <c r="I521" s="5">
        <f t="shared" si="39"/>
        <v>0.53099418729197434</v>
      </c>
      <c r="J521" s="5"/>
      <c r="Q521" s="4"/>
    </row>
    <row r="522" spans="1:17" ht="12" x14ac:dyDescent="0.15">
      <c r="A522" s="4">
        <v>40</v>
      </c>
      <c r="B522" s="4">
        <v>73</v>
      </c>
      <c r="C522" s="4">
        <v>36078.750529963676</v>
      </c>
      <c r="D522" s="4">
        <v>0.95</v>
      </c>
      <c r="E522" s="9">
        <f t="shared" si="36"/>
        <v>1.4249729166762755E-3</v>
      </c>
      <c r="F522" s="5">
        <f t="shared" si="37"/>
        <v>1.4249729166762755</v>
      </c>
      <c r="G522" s="5">
        <v>0.3960977522265951</v>
      </c>
      <c r="H522" s="5">
        <f t="shared" si="38"/>
        <v>0.56442856927924789</v>
      </c>
      <c r="I522" s="5">
        <f t="shared" si="39"/>
        <v>0.86054434739702756</v>
      </c>
      <c r="J522" s="5"/>
      <c r="Q522" s="4"/>
    </row>
    <row r="523" spans="1:17" ht="12" x14ac:dyDescent="0.15">
      <c r="A523" s="4">
        <v>41</v>
      </c>
      <c r="B523" s="4">
        <v>1</v>
      </c>
      <c r="C523" s="4">
        <v>14898.319731373555</v>
      </c>
      <c r="D523" s="4">
        <v>0.95</v>
      </c>
      <c r="E523" s="9">
        <f t="shared" si="36"/>
        <v>5.8842675562058744E-4</v>
      </c>
      <c r="F523" s="5">
        <f t="shared" si="37"/>
        <v>0.58842675562058744</v>
      </c>
      <c r="G523" s="5">
        <v>0.35713836157635442</v>
      </c>
      <c r="H523" s="5">
        <f t="shared" si="38"/>
        <v>0.2101497674100265</v>
      </c>
      <c r="I523" s="5">
        <f t="shared" si="39"/>
        <v>0.37827698821056094</v>
      </c>
      <c r="J523" s="5"/>
      <c r="Q523" s="4"/>
    </row>
    <row r="524" spans="1:17" ht="12" x14ac:dyDescent="0.15">
      <c r="A524" s="4">
        <v>41</v>
      </c>
      <c r="B524" s="4">
        <v>3</v>
      </c>
      <c r="C524" s="4">
        <v>16787.333527215589</v>
      </c>
      <c r="D524" s="4">
        <v>0.95</v>
      </c>
      <c r="E524" s="9">
        <f t="shared" si="36"/>
        <v>6.6303558931806242E-4</v>
      </c>
      <c r="F524" s="5">
        <f t="shared" si="37"/>
        <v>0.66303558931806239</v>
      </c>
      <c r="G524" s="5">
        <v>0.24155563695100768</v>
      </c>
      <c r="H524" s="5">
        <f t="shared" si="38"/>
        <v>0.1601599840989113</v>
      </c>
      <c r="I524" s="5">
        <f t="shared" si="39"/>
        <v>0.50287560521915109</v>
      </c>
      <c r="J524" s="5"/>
      <c r="Q524" s="4"/>
    </row>
    <row r="525" spans="1:17" ht="12" x14ac:dyDescent="0.15">
      <c r="A525" s="4">
        <v>41</v>
      </c>
      <c r="B525" s="4">
        <v>8</v>
      </c>
      <c r="C525" s="4">
        <v>57356.750251851867</v>
      </c>
      <c r="D525" s="4">
        <v>0.95</v>
      </c>
      <c r="E525" s="9">
        <f t="shared" si="36"/>
        <v>2.2653726777365846E-3</v>
      </c>
      <c r="F525" s="5">
        <f t="shared" si="37"/>
        <v>2.2653726777365848</v>
      </c>
      <c r="G525" s="5">
        <v>0.49881031839367329</v>
      </c>
      <c r="H525" s="5">
        <f t="shared" si="38"/>
        <v>1.1299912666621141</v>
      </c>
      <c r="I525" s="5">
        <f t="shared" si="39"/>
        <v>1.1353814110744707</v>
      </c>
      <c r="J525" s="5"/>
      <c r="Q525" s="4"/>
    </row>
    <row r="526" spans="1:17" ht="12" x14ac:dyDescent="0.15">
      <c r="A526" s="4">
        <v>41</v>
      </c>
      <c r="B526" s="4">
        <v>10</v>
      </c>
      <c r="C526" s="4">
        <v>18151.951537517252</v>
      </c>
      <c r="D526" s="4">
        <v>0.95</v>
      </c>
      <c r="E526" s="9">
        <f t="shared" si="36"/>
        <v>7.1693279134764994E-4</v>
      </c>
      <c r="F526" s="5">
        <f t="shared" si="37"/>
        <v>0.71693279134764998</v>
      </c>
      <c r="G526" s="5">
        <v>0.52846687478623999</v>
      </c>
      <c r="H526" s="5">
        <f t="shared" si="38"/>
        <v>0.37887523167526804</v>
      </c>
      <c r="I526" s="5">
        <f t="shared" si="39"/>
        <v>0.33805755967238194</v>
      </c>
      <c r="J526" s="5"/>
      <c r="Q526" s="4"/>
    </row>
    <row r="527" spans="1:17" ht="12" x14ac:dyDescent="0.15">
      <c r="A527" s="4">
        <v>41</v>
      </c>
      <c r="B527" s="4">
        <v>17</v>
      </c>
      <c r="C527" s="4">
        <v>40906.118678436804</v>
      </c>
      <c r="D527" s="4">
        <v>0.95</v>
      </c>
      <c r="E527" s="9">
        <f t="shared" si="36"/>
        <v>1.6156355302467469E-3</v>
      </c>
      <c r="F527" s="5">
        <f t="shared" si="37"/>
        <v>1.6156355302467469</v>
      </c>
      <c r="G527" s="5">
        <v>0.44888962669489318</v>
      </c>
      <c r="H527" s="5">
        <f t="shared" si="38"/>
        <v>0.72524203004746801</v>
      </c>
      <c r="I527" s="5">
        <f t="shared" si="39"/>
        <v>0.89039350019927888</v>
      </c>
      <c r="J527" s="5"/>
      <c r="Q527" s="4"/>
    </row>
    <row r="528" spans="1:17" ht="12" x14ac:dyDescent="0.15">
      <c r="A528" s="4">
        <v>41</v>
      </c>
      <c r="B528" s="4">
        <v>24</v>
      </c>
      <c r="C528" s="4">
        <v>35290.360570119657</v>
      </c>
      <c r="D528" s="4">
        <v>0.95</v>
      </c>
      <c r="E528" s="9">
        <f t="shared" si="36"/>
        <v>1.393834522911109E-3</v>
      </c>
      <c r="F528" s="5">
        <f t="shared" si="37"/>
        <v>1.3938345229111091</v>
      </c>
      <c r="G528" s="5">
        <v>0.44573345943315218</v>
      </c>
      <c r="H528" s="5">
        <f t="shared" si="38"/>
        <v>0.62127868377452589</v>
      </c>
      <c r="I528" s="5">
        <f t="shared" si="39"/>
        <v>0.77255583913658321</v>
      </c>
      <c r="J528" s="5"/>
      <c r="Q528" s="4"/>
    </row>
    <row r="529" spans="1:17" ht="12" x14ac:dyDescent="0.15">
      <c r="A529" s="4">
        <v>41</v>
      </c>
      <c r="B529" s="4">
        <v>30</v>
      </c>
      <c r="C529" s="4">
        <v>26360.876388479879</v>
      </c>
      <c r="D529" s="4">
        <v>0.95</v>
      </c>
      <c r="E529" s="9">
        <f t="shared" si="36"/>
        <v>1.0411539857024187E-3</v>
      </c>
      <c r="F529" s="5">
        <f t="shared" si="37"/>
        <v>1.0411539857024188</v>
      </c>
      <c r="G529" s="5">
        <v>0.38241012148874803</v>
      </c>
      <c r="H529" s="5">
        <f t="shared" si="38"/>
        <v>0.39814782216095618</v>
      </c>
      <c r="I529" s="5">
        <f t="shared" si="39"/>
        <v>0.64300616354146256</v>
      </c>
      <c r="J529" s="5"/>
      <c r="Q529" s="4"/>
    </row>
    <row r="530" spans="1:17" ht="12" x14ac:dyDescent="0.15">
      <c r="A530" s="4">
        <v>41</v>
      </c>
      <c r="B530" s="4">
        <v>38</v>
      </c>
      <c r="C530" s="4">
        <v>30131.45001395138</v>
      </c>
      <c r="D530" s="4">
        <v>0.95</v>
      </c>
      <c r="E530" s="9">
        <f t="shared" si="36"/>
        <v>1.1900772498872046E-3</v>
      </c>
      <c r="F530" s="5">
        <f t="shared" si="37"/>
        <v>1.1900772498872045</v>
      </c>
      <c r="G530" s="5">
        <v>0.40891880792927682</v>
      </c>
      <c r="H530" s="5">
        <f t="shared" si="38"/>
        <v>0.48664497036762777</v>
      </c>
      <c r="I530" s="5">
        <f t="shared" si="39"/>
        <v>0.70343227951957676</v>
      </c>
      <c r="J530" s="5"/>
      <c r="Q530" s="4"/>
    </row>
    <row r="531" spans="1:17" ht="12" x14ac:dyDescent="0.15">
      <c r="A531" s="4">
        <v>41</v>
      </c>
      <c r="B531" s="4">
        <v>45</v>
      </c>
      <c r="C531" s="4">
        <v>27272.74882842759</v>
      </c>
      <c r="D531" s="4">
        <v>0.95</v>
      </c>
      <c r="E531" s="9">
        <f t="shared" si="36"/>
        <v>1.0771694660420123E-3</v>
      </c>
      <c r="F531" s="5">
        <f t="shared" si="37"/>
        <v>1.0771694660420124</v>
      </c>
      <c r="G531" s="5">
        <v>0.4079216057800446</v>
      </c>
      <c r="H531" s="5">
        <f t="shared" si="38"/>
        <v>0.43940069828509093</v>
      </c>
      <c r="I531" s="5">
        <f t="shared" si="39"/>
        <v>0.63776876775692148</v>
      </c>
      <c r="J531" s="5"/>
      <c r="Q531" s="4"/>
    </row>
    <row r="532" spans="1:17" ht="12" x14ac:dyDescent="0.15">
      <c r="A532" s="4">
        <v>41</v>
      </c>
      <c r="B532" s="4">
        <v>52</v>
      </c>
      <c r="C532" s="4">
        <v>37658.753037938543</v>
      </c>
      <c r="D532" s="4">
        <v>0.95</v>
      </c>
      <c r="E532" s="9">
        <f t="shared" si="36"/>
        <v>1.4873769841418304E-3</v>
      </c>
      <c r="F532" s="5">
        <f t="shared" si="37"/>
        <v>1.4873769841418305</v>
      </c>
      <c r="G532" s="5">
        <v>0.41277259056479759</v>
      </c>
      <c r="H532" s="5">
        <f t="shared" si="38"/>
        <v>0.61394845089067929</v>
      </c>
      <c r="I532" s="5">
        <f t="shared" si="39"/>
        <v>0.87342853325115122</v>
      </c>
      <c r="J532" s="5"/>
      <c r="Q532" s="4"/>
    </row>
    <row r="533" spans="1:17" ht="12" x14ac:dyDescent="0.15">
      <c r="A533" s="4">
        <v>41</v>
      </c>
      <c r="B533" s="4">
        <v>59</v>
      </c>
      <c r="C533" s="4">
        <v>27619.366714016112</v>
      </c>
      <c r="D533" s="4">
        <v>0.95</v>
      </c>
      <c r="E533" s="9">
        <f t="shared" si="36"/>
        <v>1.09085954932217E-3</v>
      </c>
      <c r="F533" s="5">
        <f t="shared" si="37"/>
        <v>1.09085954932217</v>
      </c>
      <c r="G533" s="5">
        <v>0.38457660356651696</v>
      </c>
      <c r="H533" s="5">
        <f t="shared" si="38"/>
        <v>0.41951906044642151</v>
      </c>
      <c r="I533" s="5">
        <f t="shared" si="39"/>
        <v>0.67134048887574849</v>
      </c>
      <c r="J533" s="5"/>
      <c r="Q533" s="4"/>
    </row>
    <row r="534" spans="1:17" ht="12" x14ac:dyDescent="0.15">
      <c r="A534" s="4">
        <v>41</v>
      </c>
      <c r="B534" s="4">
        <v>65</v>
      </c>
      <c r="C534" s="4">
        <v>19363.614703719089</v>
      </c>
      <c r="D534" s="4">
        <v>0.95</v>
      </c>
      <c r="E534" s="9">
        <f t="shared" si="36"/>
        <v>7.6478886093459138E-4</v>
      </c>
      <c r="F534" s="5">
        <f t="shared" si="37"/>
        <v>0.76478886093459142</v>
      </c>
      <c r="G534" s="5">
        <v>0.3996103386748795</v>
      </c>
      <c r="H534" s="5">
        <f t="shared" si="38"/>
        <v>0.30561753573284739</v>
      </c>
      <c r="I534" s="5">
        <f t="shared" si="39"/>
        <v>0.45917132520174403</v>
      </c>
      <c r="J534" s="5"/>
      <c r="Q534" s="4"/>
    </row>
    <row r="535" spans="1:17" ht="12" x14ac:dyDescent="0.15">
      <c r="A535" s="4">
        <v>41</v>
      </c>
      <c r="B535" s="4">
        <v>73</v>
      </c>
      <c r="C535" s="4">
        <v>34721.170017697841</v>
      </c>
      <c r="D535" s="4">
        <v>0.95</v>
      </c>
      <c r="E535" s="9">
        <f t="shared" si="36"/>
        <v>1.3713536689537221E-3</v>
      </c>
      <c r="F535" s="5">
        <f t="shared" si="37"/>
        <v>1.3713536689537222</v>
      </c>
      <c r="G535" s="5">
        <v>0.41030342833317879</v>
      </c>
      <c r="H535" s="5">
        <f t="shared" si="38"/>
        <v>0.56267111182899532</v>
      </c>
      <c r="I535" s="5">
        <f t="shared" si="39"/>
        <v>0.80868255712472692</v>
      </c>
      <c r="J535" s="5"/>
      <c r="Q535" s="4"/>
    </row>
    <row r="536" spans="1:17" ht="12" x14ac:dyDescent="0.15">
      <c r="A536" s="4">
        <v>42</v>
      </c>
      <c r="B536" s="4">
        <v>1</v>
      </c>
      <c r="C536" s="4">
        <v>13487.207825093148</v>
      </c>
      <c r="D536" s="4">
        <v>0.95</v>
      </c>
      <c r="E536" s="9">
        <f t="shared" si="36"/>
        <v>5.3269322218851844E-4</v>
      </c>
      <c r="F536" s="5">
        <f t="shared" si="37"/>
        <v>0.53269322218851844</v>
      </c>
      <c r="G536" s="5">
        <v>0.31281555603196959</v>
      </c>
      <c r="H536" s="5">
        <f t="shared" si="38"/>
        <v>0.16663472649336292</v>
      </c>
      <c r="I536" s="5">
        <f t="shared" si="39"/>
        <v>0.36605849569515553</v>
      </c>
      <c r="J536" s="5"/>
      <c r="Q536" s="4"/>
    </row>
    <row r="537" spans="1:17" ht="12" x14ac:dyDescent="0.15">
      <c r="A537" s="4">
        <v>42</v>
      </c>
      <c r="B537" s="4">
        <v>3</v>
      </c>
      <c r="C537" s="4">
        <v>18389.856407174389</v>
      </c>
      <c r="D537" s="4">
        <v>0.95</v>
      </c>
      <c r="E537" s="9">
        <f t="shared" si="36"/>
        <v>7.263291255063197E-4</v>
      </c>
      <c r="F537" s="5">
        <f t="shared" si="37"/>
        <v>0.72632912550631967</v>
      </c>
      <c r="G537" s="5">
        <v>0.23773440237428695</v>
      </c>
      <c r="H537" s="5">
        <f t="shared" si="38"/>
        <v>0.17267342057928337</v>
      </c>
      <c r="I537" s="5">
        <f t="shared" si="39"/>
        <v>0.55365570492703631</v>
      </c>
      <c r="J537" s="5"/>
      <c r="Q537" s="4"/>
    </row>
    <row r="538" spans="1:17" ht="12" x14ac:dyDescent="0.15">
      <c r="A538" s="4">
        <v>42</v>
      </c>
      <c r="B538" s="4">
        <v>8</v>
      </c>
      <c r="C538" s="4">
        <v>57312.251001253331</v>
      </c>
      <c r="D538" s="4">
        <v>0.95</v>
      </c>
      <c r="E538" s="9">
        <f t="shared" si="36"/>
        <v>2.2636151272121385E-3</v>
      </c>
      <c r="F538" s="5">
        <f t="shared" si="37"/>
        <v>2.2636151272121383</v>
      </c>
      <c r="G538" s="5">
        <v>0.51203958704564467</v>
      </c>
      <c r="H538" s="5">
        <f t="shared" si="38"/>
        <v>1.1590605549679778</v>
      </c>
      <c r="I538" s="5">
        <f t="shared" si="39"/>
        <v>1.1045545722441605</v>
      </c>
      <c r="J538" s="5"/>
      <c r="Q538" s="4"/>
    </row>
    <row r="539" spans="1:17" ht="12" x14ac:dyDescent="0.15">
      <c r="A539" s="4">
        <v>42</v>
      </c>
      <c r="B539" s="4">
        <v>10</v>
      </c>
      <c r="C539" s="4">
        <v>19053.673953321693</v>
      </c>
      <c r="D539" s="4">
        <v>0.95</v>
      </c>
      <c r="E539" s="9">
        <f t="shared" si="36"/>
        <v>7.525473844809151E-4</v>
      </c>
      <c r="F539" s="5">
        <f t="shared" si="37"/>
        <v>0.75254738448091507</v>
      </c>
      <c r="G539" s="5">
        <v>0.56729964464768179</v>
      </c>
      <c r="H539" s="5">
        <f t="shared" si="38"/>
        <v>0.42691986379656549</v>
      </c>
      <c r="I539" s="5">
        <f t="shared" si="39"/>
        <v>0.32562752068434958</v>
      </c>
      <c r="J539" s="5"/>
      <c r="Q539" s="4"/>
    </row>
    <row r="540" spans="1:17" ht="12" x14ac:dyDescent="0.15">
      <c r="A540" s="4">
        <v>42</v>
      </c>
      <c r="B540" s="4">
        <v>17</v>
      </c>
      <c r="C540" s="4">
        <v>45167.439521846951</v>
      </c>
      <c r="D540" s="4">
        <v>0.95</v>
      </c>
      <c r="E540" s="9">
        <f t="shared" si="36"/>
        <v>1.7839414361312785E-3</v>
      </c>
      <c r="F540" s="5">
        <f t="shared" si="37"/>
        <v>1.7839414361312784</v>
      </c>
      <c r="G540" s="5">
        <v>0.500310325177037</v>
      </c>
      <c r="H540" s="5">
        <f t="shared" si="38"/>
        <v>0.89252432000763027</v>
      </c>
      <c r="I540" s="5">
        <f t="shared" si="39"/>
        <v>0.89141711612364816</v>
      </c>
      <c r="J540" s="5"/>
      <c r="Q540" s="4"/>
    </row>
    <row r="541" spans="1:17" ht="12" x14ac:dyDescent="0.15">
      <c r="A541" s="4">
        <v>42</v>
      </c>
      <c r="B541" s="4">
        <v>24</v>
      </c>
      <c r="C541" s="4">
        <v>36808.1988655819</v>
      </c>
      <c r="D541" s="4">
        <v>0.95</v>
      </c>
      <c r="E541" s="9">
        <f t="shared" si="36"/>
        <v>1.4537833412919309E-3</v>
      </c>
      <c r="F541" s="5">
        <f t="shared" si="37"/>
        <v>1.4537833412919308</v>
      </c>
      <c r="G541" s="5">
        <v>0.43453734661333171</v>
      </c>
      <c r="H541" s="5">
        <f t="shared" si="38"/>
        <v>0.63172315567565918</v>
      </c>
      <c r="I541" s="5">
        <f t="shared" si="39"/>
        <v>0.82206018561627159</v>
      </c>
      <c r="J541" s="5"/>
      <c r="Q541" s="4"/>
    </row>
    <row r="542" spans="1:17" ht="12" x14ac:dyDescent="0.15">
      <c r="A542" s="4">
        <v>42</v>
      </c>
      <c r="B542" s="4">
        <v>30</v>
      </c>
      <c r="C542" s="4">
        <v>28054.848701693645</v>
      </c>
      <c r="D542" s="4">
        <v>0.95</v>
      </c>
      <c r="E542" s="9">
        <f t="shared" si="36"/>
        <v>1.1080594253995153E-3</v>
      </c>
      <c r="F542" s="5">
        <f t="shared" si="37"/>
        <v>1.1080594253995153</v>
      </c>
      <c r="G542" s="5">
        <v>0.38844540717454579</v>
      </c>
      <c r="H542" s="5">
        <f t="shared" si="38"/>
        <v>0.43042059467290794</v>
      </c>
      <c r="I542" s="5">
        <f t="shared" si="39"/>
        <v>0.67763883072660736</v>
      </c>
      <c r="J542" s="5"/>
      <c r="Q542" s="4"/>
    </row>
    <row r="543" spans="1:17" ht="12" x14ac:dyDescent="0.15">
      <c r="A543" s="4">
        <v>42</v>
      </c>
      <c r="B543" s="4">
        <v>38</v>
      </c>
      <c r="C543" s="4">
        <v>29566.593662743177</v>
      </c>
      <c r="D543" s="4">
        <v>0.95</v>
      </c>
      <c r="E543" s="9">
        <f t="shared" si="36"/>
        <v>1.1677675803321076E-3</v>
      </c>
      <c r="F543" s="5">
        <f t="shared" si="37"/>
        <v>1.1677675803321075</v>
      </c>
      <c r="G543" s="5">
        <v>0.40374472276675483</v>
      </c>
      <c r="H543" s="5">
        <f t="shared" si="38"/>
        <v>0.47147999797719081</v>
      </c>
      <c r="I543" s="5">
        <f t="shared" si="39"/>
        <v>0.69628758235491661</v>
      </c>
      <c r="J543" s="5"/>
      <c r="Q543" s="4"/>
    </row>
    <row r="544" spans="1:17" ht="12" x14ac:dyDescent="0.15">
      <c r="A544" s="4">
        <v>42</v>
      </c>
      <c r="B544" s="4">
        <v>45</v>
      </c>
      <c r="C544" s="4">
        <v>28035.372426493217</v>
      </c>
      <c r="D544" s="4">
        <v>0.95</v>
      </c>
      <c r="E544" s="9">
        <f t="shared" si="36"/>
        <v>1.107290186879038E-3</v>
      </c>
      <c r="F544" s="5">
        <f t="shared" si="37"/>
        <v>1.1072901868790379</v>
      </c>
      <c r="G544" s="5">
        <v>0.42261329681607579</v>
      </c>
      <c r="H544" s="5">
        <f t="shared" si="38"/>
        <v>0.46795555640903885</v>
      </c>
      <c r="I544" s="5">
        <f t="shared" si="39"/>
        <v>0.63933463046999905</v>
      </c>
      <c r="J544" s="5"/>
      <c r="Q544" s="4"/>
    </row>
    <row r="545" spans="1:17" ht="12" x14ac:dyDescent="0.15">
      <c r="A545" s="4">
        <v>42</v>
      </c>
      <c r="B545" s="4">
        <v>52</v>
      </c>
      <c r="C545" s="4">
        <v>36652.116353339865</v>
      </c>
      <c r="D545" s="4">
        <v>0.95</v>
      </c>
      <c r="E545" s="9">
        <f t="shared" si="36"/>
        <v>1.4476186778974215E-3</v>
      </c>
      <c r="F545" s="5">
        <f t="shared" si="37"/>
        <v>1.4476186778974214</v>
      </c>
      <c r="G545" s="5">
        <v>0.40456349349305432</v>
      </c>
      <c r="H545" s="5">
        <f t="shared" si="38"/>
        <v>0.58565366957597731</v>
      </c>
      <c r="I545" s="5">
        <f t="shared" si="39"/>
        <v>0.86196500832144407</v>
      </c>
      <c r="J545" s="5"/>
      <c r="Q545" s="4"/>
    </row>
    <row r="546" spans="1:17" ht="12" x14ac:dyDescent="0.15">
      <c r="A546" s="4">
        <v>42</v>
      </c>
      <c r="B546" s="4">
        <v>59</v>
      </c>
      <c r="C546" s="4">
        <v>26358.195473116466</v>
      </c>
      <c r="D546" s="4">
        <v>0.95</v>
      </c>
      <c r="E546" s="9">
        <f t="shared" si="36"/>
        <v>1.0410480997798564E-3</v>
      </c>
      <c r="F546" s="5">
        <f t="shared" si="37"/>
        <v>1.0410480997798564</v>
      </c>
      <c r="G546" s="5">
        <v>0.4125221611429094</v>
      </c>
      <c r="H546" s="5">
        <f t="shared" si="38"/>
        <v>0.42945541197490555</v>
      </c>
      <c r="I546" s="5">
        <f t="shared" si="39"/>
        <v>0.6115926878049508</v>
      </c>
      <c r="J546" s="5"/>
      <c r="Q546" s="4"/>
    </row>
    <row r="547" spans="1:17" ht="12" x14ac:dyDescent="0.15">
      <c r="A547" s="4">
        <v>42</v>
      </c>
      <c r="B547" s="4">
        <v>65</v>
      </c>
      <c r="C547" s="4">
        <v>20545.048452085757</v>
      </c>
      <c r="D547" s="4">
        <v>0.95</v>
      </c>
      <c r="E547" s="9">
        <f t="shared" si="36"/>
        <v>8.1145098391669597E-4</v>
      </c>
      <c r="F547" s="5">
        <f t="shared" si="37"/>
        <v>0.81145098391669601</v>
      </c>
      <c r="G547" s="5">
        <v>0.39890445412995496</v>
      </c>
      <c r="H547" s="5">
        <f t="shared" si="38"/>
        <v>0.32369141179250449</v>
      </c>
      <c r="I547" s="5">
        <f t="shared" si="39"/>
        <v>0.48775957212419152</v>
      </c>
      <c r="J547" s="5"/>
      <c r="Q547" s="4"/>
    </row>
    <row r="548" spans="1:17" ht="12" x14ac:dyDescent="0.15">
      <c r="A548" s="4">
        <v>42</v>
      </c>
      <c r="B548" s="4">
        <v>73</v>
      </c>
      <c r="C548" s="4">
        <v>32989.483511995109</v>
      </c>
      <c r="D548" s="4">
        <v>0.95</v>
      </c>
      <c r="E548" s="9">
        <f t="shared" si="36"/>
        <v>1.3029586626258061E-3</v>
      </c>
      <c r="F548" s="5">
        <f t="shared" si="37"/>
        <v>1.3029586626258061</v>
      </c>
      <c r="G548" s="5">
        <v>0.38655471255265855</v>
      </c>
      <c r="H548" s="5">
        <f t="shared" si="38"/>
        <v>0.50366481129931484</v>
      </c>
      <c r="I548" s="5">
        <f t="shared" si="39"/>
        <v>0.79929385132649122</v>
      </c>
      <c r="J548" s="5"/>
      <c r="Q548" s="4"/>
    </row>
    <row r="549" spans="1:17" ht="12" x14ac:dyDescent="0.15">
      <c r="A549" s="4">
        <v>43</v>
      </c>
      <c r="B549" s="4">
        <v>1</v>
      </c>
      <c r="C549" s="4">
        <v>13110.344605142758</v>
      </c>
      <c r="D549" s="4">
        <v>0.95</v>
      </c>
      <c r="E549" s="9">
        <f t="shared" si="36"/>
        <v>5.1780856366147993E-4</v>
      </c>
      <c r="F549" s="5">
        <f t="shared" si="37"/>
        <v>0.51780856366147998</v>
      </c>
      <c r="G549" s="5">
        <v>0.35579268919295748</v>
      </c>
      <c r="H549" s="5">
        <f t="shared" si="38"/>
        <v>0.18423250135226069</v>
      </c>
      <c r="I549" s="5">
        <f t="shared" si="39"/>
        <v>0.33357606230921932</v>
      </c>
      <c r="J549" s="5"/>
      <c r="Q549" s="4"/>
    </row>
    <row r="550" spans="1:17" ht="12" x14ac:dyDescent="0.15">
      <c r="A550" s="4">
        <v>43</v>
      </c>
      <c r="B550" s="4">
        <v>3</v>
      </c>
      <c r="C550" s="4">
        <v>16159.488860185915</v>
      </c>
      <c r="D550" s="4">
        <v>0.95</v>
      </c>
      <c r="E550" s="9">
        <f t="shared" si="36"/>
        <v>6.3823812174351616E-4</v>
      </c>
      <c r="F550" s="5">
        <f t="shared" si="37"/>
        <v>0.63823812174351613</v>
      </c>
      <c r="G550" s="5">
        <v>0.25619244643419642</v>
      </c>
      <c r="H550" s="5">
        <f t="shared" si="38"/>
        <v>0.1635117858170379</v>
      </c>
      <c r="I550" s="5">
        <f t="shared" si="39"/>
        <v>0.47472633592647823</v>
      </c>
      <c r="J550" s="5"/>
      <c r="Q550" s="4"/>
    </row>
    <row r="551" spans="1:17" ht="12" x14ac:dyDescent="0.15">
      <c r="A551" s="4">
        <v>43</v>
      </c>
      <c r="B551" s="4">
        <v>8</v>
      </c>
      <c r="C551" s="4">
        <v>59112.245687964351</v>
      </c>
      <c r="D551" s="4">
        <v>0.95</v>
      </c>
      <c r="E551" s="9">
        <f t="shared" si="36"/>
        <v>2.3347080459260004E-3</v>
      </c>
      <c r="F551" s="5">
        <f t="shared" si="37"/>
        <v>2.3347080459260003</v>
      </c>
      <c r="G551" s="5">
        <v>0.5433614587233172</v>
      </c>
      <c r="H551" s="5">
        <f t="shared" si="38"/>
        <v>1.268590369527417</v>
      </c>
      <c r="I551" s="5">
        <f t="shared" si="39"/>
        <v>1.0661176763985833</v>
      </c>
      <c r="J551" s="5"/>
      <c r="Q551" s="4"/>
    </row>
    <row r="552" spans="1:17" ht="12" x14ac:dyDescent="0.15">
      <c r="A552" s="4">
        <v>43</v>
      </c>
      <c r="B552" s="4">
        <v>10</v>
      </c>
      <c r="C552" s="4">
        <v>19022.034570311011</v>
      </c>
      <c r="D552" s="4">
        <v>0.95</v>
      </c>
      <c r="E552" s="9">
        <f t="shared" si="36"/>
        <v>7.5129774963413368E-4</v>
      </c>
      <c r="F552" s="5">
        <f t="shared" si="37"/>
        <v>0.75129774963413365</v>
      </c>
      <c r="G552" s="5">
        <v>0.59085956406030882</v>
      </c>
      <c r="H552" s="5">
        <f t="shared" si="38"/>
        <v>0.44391146082831523</v>
      </c>
      <c r="I552" s="5">
        <f t="shared" si="39"/>
        <v>0.30738628880581842</v>
      </c>
      <c r="J552" s="5"/>
      <c r="Q552" s="4"/>
    </row>
    <row r="553" spans="1:17" ht="12" x14ac:dyDescent="0.15">
      <c r="A553" s="4">
        <v>43</v>
      </c>
      <c r="B553" s="4">
        <v>17</v>
      </c>
      <c r="C553" s="4">
        <v>40566.417016853149</v>
      </c>
      <c r="D553" s="4">
        <v>0.95</v>
      </c>
      <c r="E553" s="9">
        <f t="shared" si="36"/>
        <v>1.6022186114123594E-3</v>
      </c>
      <c r="F553" s="5">
        <f t="shared" si="37"/>
        <v>1.6022186114123593</v>
      </c>
      <c r="G553" s="5">
        <v>0.5531141933926591</v>
      </c>
      <c r="H553" s="5">
        <f t="shared" si="38"/>
        <v>0.88620985489005344</v>
      </c>
      <c r="I553" s="5">
        <f t="shared" si="39"/>
        <v>0.71600875652230589</v>
      </c>
      <c r="J553" s="5"/>
      <c r="Q553" s="4"/>
    </row>
    <row r="554" spans="1:17" ht="12" x14ac:dyDescent="0.15">
      <c r="A554" s="4">
        <v>43</v>
      </c>
      <c r="B554" s="4">
        <v>24</v>
      </c>
      <c r="C554" s="4">
        <v>34287.606182908385</v>
      </c>
      <c r="D554" s="4">
        <v>0.95</v>
      </c>
      <c r="E554" s="9">
        <f t="shared" si="36"/>
        <v>1.3542295525929805E-3</v>
      </c>
      <c r="F554" s="5">
        <f t="shared" si="37"/>
        <v>1.3542295525929804</v>
      </c>
      <c r="G554" s="5">
        <v>0.49497519348683583</v>
      </c>
      <c r="H554" s="5">
        <f t="shared" si="38"/>
        <v>0.6703100348203016</v>
      </c>
      <c r="I554" s="5">
        <f t="shared" si="39"/>
        <v>0.68391951777267879</v>
      </c>
      <c r="J554" s="5"/>
      <c r="Q554" s="4"/>
    </row>
    <row r="555" spans="1:17" ht="12" x14ac:dyDescent="0.15">
      <c r="A555" s="4">
        <v>43</v>
      </c>
      <c r="B555" s="4">
        <v>30</v>
      </c>
      <c r="C555" s="4">
        <v>26160.253115472715</v>
      </c>
      <c r="D555" s="4">
        <v>0.95</v>
      </c>
      <c r="E555" s="9">
        <f t="shared" si="36"/>
        <v>1.0332301322903464E-3</v>
      </c>
      <c r="F555" s="5">
        <f t="shared" si="37"/>
        <v>1.0332301322903463</v>
      </c>
      <c r="G555" s="5">
        <v>0.45479503008478256</v>
      </c>
      <c r="H555" s="5">
        <f t="shared" si="38"/>
        <v>0.46990792909949192</v>
      </c>
      <c r="I555" s="5">
        <f t="shared" si="39"/>
        <v>0.56332220319085446</v>
      </c>
      <c r="J555" s="5"/>
      <c r="Q555" s="4"/>
    </row>
    <row r="556" spans="1:17" ht="12" x14ac:dyDescent="0.15">
      <c r="A556" s="4">
        <v>43</v>
      </c>
      <c r="B556" s="4">
        <v>38</v>
      </c>
      <c r="C556" s="4">
        <v>28622.001949378206</v>
      </c>
      <c r="D556" s="4">
        <v>0.95</v>
      </c>
      <c r="E556" s="9">
        <f t="shared" si="36"/>
        <v>1.1304598135971136E-3</v>
      </c>
      <c r="F556" s="5">
        <f t="shared" si="37"/>
        <v>1.1304598135971136</v>
      </c>
      <c r="G556" s="5">
        <v>0.47389338161536176</v>
      </c>
      <c r="H556" s="5">
        <f t="shared" si="38"/>
        <v>0.53571742384580767</v>
      </c>
      <c r="I556" s="5">
        <f t="shared" si="39"/>
        <v>0.59474238975130589</v>
      </c>
      <c r="J556" s="5"/>
      <c r="Q556" s="4"/>
    </row>
    <row r="557" spans="1:17" ht="12" x14ac:dyDescent="0.15">
      <c r="A557" s="4">
        <v>43</v>
      </c>
      <c r="B557" s="4">
        <v>45</v>
      </c>
      <c r="C557" s="4">
        <v>25971.891875862373</v>
      </c>
      <c r="D557" s="4">
        <v>0.95</v>
      </c>
      <c r="E557" s="9">
        <f t="shared" si="36"/>
        <v>1.0257905823876027E-3</v>
      </c>
      <c r="F557" s="5">
        <f t="shared" si="37"/>
        <v>1.0257905823876028</v>
      </c>
      <c r="G557" s="5">
        <v>0.47844560115685841</v>
      </c>
      <c r="H557" s="5">
        <f t="shared" si="38"/>
        <v>0.4907849918514805</v>
      </c>
      <c r="I557" s="5">
        <f t="shared" si="39"/>
        <v>0.53500559053612229</v>
      </c>
      <c r="J557" s="5"/>
      <c r="Q557" s="4"/>
    </row>
    <row r="558" spans="1:17" ht="12" x14ac:dyDescent="0.15">
      <c r="A558" s="4">
        <v>43</v>
      </c>
      <c r="B558" s="4">
        <v>52</v>
      </c>
      <c r="C558" s="4">
        <v>38285.058819115955</v>
      </c>
      <c r="D558" s="4">
        <v>0.95</v>
      </c>
      <c r="E558" s="9">
        <f t="shared" si="36"/>
        <v>1.5121136715998504E-3</v>
      </c>
      <c r="F558" s="5">
        <f t="shared" si="37"/>
        <v>1.5121136715998504</v>
      </c>
      <c r="G558" s="5">
        <v>0.47046879476119202</v>
      </c>
      <c r="H558" s="5">
        <f t="shared" si="38"/>
        <v>0.71140229661950249</v>
      </c>
      <c r="I558" s="5">
        <f t="shared" si="39"/>
        <v>0.80071137498034795</v>
      </c>
      <c r="J558" s="5"/>
      <c r="Q558" s="4"/>
    </row>
    <row r="559" spans="1:17" ht="12" x14ac:dyDescent="0.15">
      <c r="A559" s="4">
        <v>43</v>
      </c>
      <c r="B559" s="4">
        <v>59</v>
      </c>
      <c r="C559" s="4">
        <v>26187.859930348299</v>
      </c>
      <c r="D559" s="4">
        <v>0.95</v>
      </c>
      <c r="E559" s="9">
        <f t="shared" si="36"/>
        <v>1.0343204960899667E-3</v>
      </c>
      <c r="F559" s="5">
        <f t="shared" si="37"/>
        <v>1.0343204960899666</v>
      </c>
      <c r="G559" s="5">
        <v>0.46648349207457551</v>
      </c>
      <c r="H559" s="5">
        <f t="shared" si="38"/>
        <v>0.48249343694035496</v>
      </c>
      <c r="I559" s="5">
        <f t="shared" si="39"/>
        <v>0.55182705914961161</v>
      </c>
      <c r="J559" s="5"/>
      <c r="Q559" s="4"/>
    </row>
    <row r="560" spans="1:17" ht="12" x14ac:dyDescent="0.15">
      <c r="A560" s="4">
        <v>43</v>
      </c>
      <c r="B560" s="4">
        <v>65</v>
      </c>
      <c r="C560" s="4">
        <v>18895.720149910507</v>
      </c>
      <c r="D560" s="4">
        <v>0.95</v>
      </c>
      <c r="E560" s="9">
        <f t="shared" si="36"/>
        <v>7.4630881222880732E-4</v>
      </c>
      <c r="F560" s="5">
        <f t="shared" si="37"/>
        <v>0.74630881222880729</v>
      </c>
      <c r="G560" s="5">
        <v>0.46405512264631915</v>
      </c>
      <c r="H560" s="5">
        <f t="shared" si="38"/>
        <v>0.34632842739086794</v>
      </c>
      <c r="I560" s="5">
        <f t="shared" si="39"/>
        <v>0.39998038483793935</v>
      </c>
      <c r="J560" s="5"/>
      <c r="Q560" s="4"/>
    </row>
    <row r="561" spans="1:17" ht="12" x14ac:dyDescent="0.15">
      <c r="A561" s="4">
        <v>43</v>
      </c>
      <c r="B561" s="4">
        <v>73</v>
      </c>
      <c r="C561" s="4">
        <v>34514.833206884708</v>
      </c>
      <c r="D561" s="4">
        <v>0.95</v>
      </c>
      <c r="E561" s="9">
        <f t="shared" si="36"/>
        <v>1.3632041526095273E-3</v>
      </c>
      <c r="F561" s="5">
        <f t="shared" si="37"/>
        <v>1.3632041526095273</v>
      </c>
      <c r="G561" s="5">
        <v>0.46192171496065965</v>
      </c>
      <c r="H561" s="5">
        <f t="shared" si="38"/>
        <v>0.62969360001488561</v>
      </c>
      <c r="I561" s="5">
        <f t="shared" si="39"/>
        <v>0.73351055259464171</v>
      </c>
      <c r="J561" s="5"/>
      <c r="Q561" s="4"/>
    </row>
    <row r="562" spans="1:17" ht="12" x14ac:dyDescent="0.15">
      <c r="A562" s="4">
        <v>44</v>
      </c>
      <c r="B562" s="4">
        <v>1</v>
      </c>
      <c r="C562" s="4">
        <v>12975.750598017617</v>
      </c>
      <c r="D562" s="4">
        <v>0.95</v>
      </c>
      <c r="E562" s="9">
        <f t="shared" si="36"/>
        <v>5.1249261418753755E-4</v>
      </c>
      <c r="F562" s="5">
        <f t="shared" si="37"/>
        <v>0.51249261418753755</v>
      </c>
      <c r="G562" s="5">
        <v>0.36625804623060892</v>
      </c>
      <c r="H562" s="5">
        <f t="shared" si="38"/>
        <v>0.18770454357994476</v>
      </c>
      <c r="I562" s="5">
        <f t="shared" si="39"/>
        <v>0.32478807060759279</v>
      </c>
      <c r="J562" s="5"/>
      <c r="Q562" s="4"/>
    </row>
    <row r="563" spans="1:17" ht="12" x14ac:dyDescent="0.15">
      <c r="A563" s="4">
        <v>44</v>
      </c>
      <c r="B563" s="4">
        <v>3</v>
      </c>
      <c r="C563" s="4">
        <v>17830.365796635851</v>
      </c>
      <c r="D563" s="4">
        <v>0.95</v>
      </c>
      <c r="E563" s="9">
        <f t="shared" si="36"/>
        <v>7.0423138222416339E-4</v>
      </c>
      <c r="F563" s="5">
        <f t="shared" si="37"/>
        <v>0.70423138222416337</v>
      </c>
      <c r="G563" s="5">
        <v>0.24907050474067735</v>
      </c>
      <c r="H563" s="5">
        <f t="shared" si="38"/>
        <v>0.17540326582479723</v>
      </c>
      <c r="I563" s="5">
        <f t="shared" si="39"/>
        <v>0.52882811639936611</v>
      </c>
      <c r="J563" s="5"/>
      <c r="Q563" s="4"/>
    </row>
    <row r="564" spans="1:17" ht="12" x14ac:dyDescent="0.15">
      <c r="A564" s="4">
        <v>44</v>
      </c>
      <c r="B564" s="4">
        <v>8</v>
      </c>
      <c r="C564" s="4">
        <v>58700.627619927844</v>
      </c>
      <c r="D564" s="4">
        <v>0.95</v>
      </c>
      <c r="E564" s="9">
        <f t="shared" si="36"/>
        <v>2.3184507035748704E-3</v>
      </c>
      <c r="F564" s="5">
        <f t="shared" si="37"/>
        <v>2.3184507035748703</v>
      </c>
      <c r="G564" s="5">
        <v>0.52268057923157274</v>
      </c>
      <c r="H564" s="5">
        <f t="shared" si="38"/>
        <v>1.2118091566643605</v>
      </c>
      <c r="I564" s="5">
        <f t="shared" si="39"/>
        <v>1.1066415469105098</v>
      </c>
      <c r="J564" s="5"/>
      <c r="Q564" s="4"/>
    </row>
    <row r="565" spans="1:17" ht="12" x14ac:dyDescent="0.15">
      <c r="A565" s="4">
        <v>44</v>
      </c>
      <c r="B565" s="4">
        <v>10</v>
      </c>
      <c r="C565" s="4">
        <v>17765.499073601062</v>
      </c>
      <c r="D565" s="4">
        <v>0.95</v>
      </c>
      <c r="E565" s="9">
        <f t="shared" si="36"/>
        <v>7.0166939429053624E-4</v>
      </c>
      <c r="F565" s="5">
        <f t="shared" si="37"/>
        <v>0.70166939429053621</v>
      </c>
      <c r="G565" s="5">
        <v>0.60896066586466668</v>
      </c>
      <c r="H565" s="5">
        <f t="shared" si="38"/>
        <v>0.4272890615640223</v>
      </c>
      <c r="I565" s="5">
        <f t="shared" si="39"/>
        <v>0.27438033272651391</v>
      </c>
      <c r="J565" s="5"/>
      <c r="Q565" s="4"/>
    </row>
    <row r="566" spans="1:17" ht="12" x14ac:dyDescent="0.15">
      <c r="A566" s="4">
        <v>44</v>
      </c>
      <c r="B566" s="4">
        <v>17</v>
      </c>
      <c r="C566" s="4">
        <v>40709.751051276631</v>
      </c>
      <c r="D566" s="4">
        <v>0.95</v>
      </c>
      <c r="E566" s="9">
        <f t="shared" si="36"/>
        <v>1.6078797585998646E-3</v>
      </c>
      <c r="F566" s="5">
        <f t="shared" si="37"/>
        <v>1.6078797585998645</v>
      </c>
      <c r="G566" s="5">
        <v>0.54345403187084884</v>
      </c>
      <c r="H566" s="5">
        <f t="shared" si="38"/>
        <v>0.87380873757462352</v>
      </c>
      <c r="I566" s="5">
        <f t="shared" si="39"/>
        <v>0.73407102102524102</v>
      </c>
      <c r="J566" s="5"/>
      <c r="Q566" s="4"/>
    </row>
    <row r="567" spans="1:17" ht="12" x14ac:dyDescent="0.15">
      <c r="A567" s="4">
        <v>44</v>
      </c>
      <c r="B567" s="4">
        <v>24</v>
      </c>
      <c r="C567" s="4">
        <v>35369.715233855801</v>
      </c>
      <c r="D567" s="4">
        <v>0.95</v>
      </c>
      <c r="E567" s="9">
        <f t="shared" si="36"/>
        <v>1.396968729195277E-3</v>
      </c>
      <c r="F567" s="5">
        <f t="shared" si="37"/>
        <v>1.396968729195277</v>
      </c>
      <c r="G567" s="5">
        <v>0.50570721192514867</v>
      </c>
      <c r="H567" s="5">
        <f t="shared" si="38"/>
        <v>0.70645716118796154</v>
      </c>
      <c r="I567" s="5">
        <f t="shared" si="39"/>
        <v>0.6905115680073155</v>
      </c>
      <c r="J567" s="5"/>
      <c r="Q567" s="4"/>
    </row>
    <row r="568" spans="1:17" ht="12" x14ac:dyDescent="0.15">
      <c r="A568" s="4">
        <v>44</v>
      </c>
      <c r="B568" s="4">
        <v>30</v>
      </c>
      <c r="C568" s="4">
        <v>24608.658608909198</v>
      </c>
      <c r="D568" s="4">
        <v>0.95</v>
      </c>
      <c r="E568" s="9">
        <f t="shared" si="36"/>
        <v>9.719480724340756E-4</v>
      </c>
      <c r="F568" s="5">
        <f t="shared" si="37"/>
        <v>0.97194807243407555</v>
      </c>
      <c r="G568" s="5">
        <v>0.44918562046076665</v>
      </c>
      <c r="H568" s="5">
        <f t="shared" si="38"/>
        <v>0.43658509797194639</v>
      </c>
      <c r="I568" s="5">
        <f t="shared" si="39"/>
        <v>0.5353629744621291</v>
      </c>
      <c r="J568" s="5"/>
      <c r="Q568" s="4"/>
    </row>
    <row r="569" spans="1:17" ht="12" x14ac:dyDescent="0.15">
      <c r="A569" s="4">
        <v>44</v>
      </c>
      <c r="B569" s="4">
        <v>38</v>
      </c>
      <c r="C569" s="4">
        <v>26645.795835487337</v>
      </c>
      <c r="D569" s="4">
        <v>0.95</v>
      </c>
      <c r="E569" s="9">
        <f t="shared" si="36"/>
        <v>1.0524072161900661E-3</v>
      </c>
      <c r="F569" s="5">
        <f t="shared" si="37"/>
        <v>1.0524072161900662</v>
      </c>
      <c r="G569" s="5">
        <v>0.47327372108779153</v>
      </c>
      <c r="H569" s="5">
        <f t="shared" si="38"/>
        <v>0.49807667930591648</v>
      </c>
      <c r="I569" s="5">
        <f t="shared" si="39"/>
        <v>0.55433053688414968</v>
      </c>
      <c r="J569" s="5"/>
      <c r="Q569" s="4"/>
    </row>
    <row r="570" spans="1:17" ht="12" x14ac:dyDescent="0.15">
      <c r="A570" s="4">
        <v>44</v>
      </c>
      <c r="B570" s="4">
        <v>45</v>
      </c>
      <c r="C570" s="4">
        <v>24953.03887804905</v>
      </c>
      <c r="D570" s="4">
        <v>0.95</v>
      </c>
      <c r="E570" s="9">
        <f t="shared" si="36"/>
        <v>9.8554977840652636E-4</v>
      </c>
      <c r="F570" s="5">
        <f t="shared" si="37"/>
        <v>0.98554977840652636</v>
      </c>
      <c r="G570" s="5">
        <v>0.45843823394755595</v>
      </c>
      <c r="H570" s="5">
        <f t="shared" si="38"/>
        <v>0.45181369988009307</v>
      </c>
      <c r="I570" s="5">
        <f t="shared" si="39"/>
        <v>0.53373607852643334</v>
      </c>
      <c r="J570" s="5"/>
      <c r="Q570" s="4"/>
    </row>
    <row r="571" spans="1:17" ht="12" x14ac:dyDescent="0.15">
      <c r="A571" s="4">
        <v>44</v>
      </c>
      <c r="B571" s="4">
        <v>52</v>
      </c>
      <c r="C571" s="4">
        <v>34671.915236613917</v>
      </c>
      <c r="D571" s="4">
        <v>0.95</v>
      </c>
      <c r="E571" s="9">
        <f t="shared" si="36"/>
        <v>1.3694082931291595E-3</v>
      </c>
      <c r="F571" s="5">
        <f t="shared" si="37"/>
        <v>1.3694082931291596</v>
      </c>
      <c r="G571" s="5">
        <v>0.46019675935616894</v>
      </c>
      <c r="H571" s="5">
        <f t="shared" si="38"/>
        <v>0.63019725873350185</v>
      </c>
      <c r="I571" s="5">
        <f t="shared" si="39"/>
        <v>0.73921103439565772</v>
      </c>
      <c r="J571" s="5"/>
      <c r="Q571" s="4"/>
    </row>
    <row r="572" spans="1:17" ht="12" x14ac:dyDescent="0.15">
      <c r="A572" s="4">
        <v>44</v>
      </c>
      <c r="B572" s="4">
        <v>59</v>
      </c>
      <c r="C572" s="4">
        <v>25146.920502320616</v>
      </c>
      <c r="D572" s="4">
        <v>0.95</v>
      </c>
      <c r="E572" s="9">
        <f t="shared" si="36"/>
        <v>9.9320736242953025E-4</v>
      </c>
      <c r="F572" s="5">
        <f t="shared" si="37"/>
        <v>0.99320736242953023</v>
      </c>
      <c r="G572" s="5">
        <v>0.45421537966656306</v>
      </c>
      <c r="H572" s="5">
        <f t="shared" si="38"/>
        <v>0.45113005921355476</v>
      </c>
      <c r="I572" s="5">
        <f t="shared" si="39"/>
        <v>0.54207730321597547</v>
      </c>
      <c r="J572" s="5"/>
      <c r="Q572" s="4"/>
    </row>
    <row r="573" spans="1:17" ht="12" x14ac:dyDescent="0.15">
      <c r="A573" s="4">
        <v>44</v>
      </c>
      <c r="B573" s="4">
        <v>65</v>
      </c>
      <c r="C573" s="4">
        <v>18171.945761987859</v>
      </c>
      <c r="D573" s="4">
        <v>0.95</v>
      </c>
      <c r="E573" s="9">
        <f t="shared" si="36"/>
        <v>7.1772248688704789E-4</v>
      </c>
      <c r="F573" s="5">
        <f t="shared" si="37"/>
        <v>0.71772248688704787</v>
      </c>
      <c r="G573" s="5">
        <v>0.49720778715766795</v>
      </c>
      <c r="H573" s="5">
        <f t="shared" si="38"/>
        <v>0.35685720949840743</v>
      </c>
      <c r="I573" s="5">
        <f t="shared" si="39"/>
        <v>0.36086527738864044</v>
      </c>
      <c r="J573" s="5"/>
      <c r="Q573" s="4"/>
    </row>
    <row r="574" spans="1:17" ht="12" x14ac:dyDescent="0.15">
      <c r="A574" s="4">
        <v>44</v>
      </c>
      <c r="B574" s="4">
        <v>73</v>
      </c>
      <c r="C574" s="4">
        <v>33164.966220256742</v>
      </c>
      <c r="D574" s="4">
        <v>0.95</v>
      </c>
      <c r="E574" s="9">
        <f t="shared" si="36"/>
        <v>1.3098895597035791E-3</v>
      </c>
      <c r="F574" s="5">
        <f t="shared" si="37"/>
        <v>1.3098895597035791</v>
      </c>
      <c r="G574" s="5">
        <v>0.50178612735405048</v>
      </c>
      <c r="H574" s="5">
        <f t="shared" si="38"/>
        <v>0.65728440942516131</v>
      </c>
      <c r="I574" s="5">
        <f t="shared" si="39"/>
        <v>0.65260515027841781</v>
      </c>
      <c r="J574" s="5"/>
      <c r="Q574" s="4"/>
    </row>
    <row r="575" spans="1:17" ht="12" x14ac:dyDescent="0.15">
      <c r="A575" s="4">
        <v>45</v>
      </c>
      <c r="B575" s="4">
        <v>1</v>
      </c>
      <c r="C575" s="4">
        <v>13026.754642822934</v>
      </c>
      <c r="D575" s="4">
        <v>0.95</v>
      </c>
      <c r="E575" s="9">
        <f t="shared" si="36"/>
        <v>5.1450707925134733E-4</v>
      </c>
      <c r="F575" s="5">
        <f t="shared" si="37"/>
        <v>0.51450707925134731</v>
      </c>
      <c r="G575" s="5">
        <v>0.33693486653992677</v>
      </c>
      <c r="H575" s="5">
        <f t="shared" si="38"/>
        <v>0.17335537408140023</v>
      </c>
      <c r="I575" s="5">
        <f t="shared" si="39"/>
        <v>0.34115170516994708</v>
      </c>
      <c r="J575" s="5"/>
      <c r="Q575" s="4"/>
    </row>
    <row r="576" spans="1:17" ht="12" x14ac:dyDescent="0.15">
      <c r="A576" s="4">
        <v>45</v>
      </c>
      <c r="B576" s="4">
        <v>3</v>
      </c>
      <c r="C576" s="4">
        <v>16293.665341446289</v>
      </c>
      <c r="D576" s="4">
        <v>0.95</v>
      </c>
      <c r="E576" s="9">
        <f t="shared" si="36"/>
        <v>6.4353758053968936E-4</v>
      </c>
      <c r="F576" s="5">
        <f t="shared" si="37"/>
        <v>0.64353758053968935</v>
      </c>
      <c r="G576" s="5">
        <v>0.256780416575352</v>
      </c>
      <c r="H576" s="5">
        <f t="shared" si="38"/>
        <v>0.16524784801287556</v>
      </c>
      <c r="I576" s="5">
        <f t="shared" si="39"/>
        <v>0.47828973252681378</v>
      </c>
      <c r="J576" s="5"/>
      <c r="Q576" s="4"/>
    </row>
    <row r="577" spans="1:17" ht="12" x14ac:dyDescent="0.15">
      <c r="A577" s="4">
        <v>45</v>
      </c>
      <c r="B577" s="4">
        <v>8</v>
      </c>
      <c r="C577" s="4">
        <v>61597.528833892924</v>
      </c>
      <c r="D577" s="4">
        <v>0.95</v>
      </c>
      <c r="E577" s="9">
        <f t="shared" si="36"/>
        <v>2.4328672427163388E-3</v>
      </c>
      <c r="F577" s="5">
        <f t="shared" si="37"/>
        <v>2.4328672427163389</v>
      </c>
      <c r="G577" s="5">
        <v>0.55134497432420371</v>
      </c>
      <c r="H577" s="5">
        <f t="shared" si="38"/>
        <v>1.3413491274696361</v>
      </c>
      <c r="I577" s="5">
        <f t="shared" si="39"/>
        <v>1.0915181152467028</v>
      </c>
      <c r="J577" s="5"/>
      <c r="Q577" s="4"/>
    </row>
    <row r="578" spans="1:17" ht="12" x14ac:dyDescent="0.15">
      <c r="A578" s="4">
        <v>45</v>
      </c>
      <c r="B578" s="4">
        <v>10</v>
      </c>
      <c r="C578" s="4">
        <v>20314.72936189031</v>
      </c>
      <c r="D578" s="4">
        <v>0.95</v>
      </c>
      <c r="E578" s="9">
        <f t="shared" si="36"/>
        <v>8.0235425908833848E-4</v>
      </c>
      <c r="F578" s="5">
        <f t="shared" si="37"/>
        <v>0.80235425908833846</v>
      </c>
      <c r="G578" s="5">
        <v>0.6087533292041275</v>
      </c>
      <c r="H578" s="5">
        <f t="shared" si="38"/>
        <v>0.48843582642113709</v>
      </c>
      <c r="I578" s="5">
        <f t="shared" si="39"/>
        <v>0.31391843266720137</v>
      </c>
      <c r="J578" s="5"/>
      <c r="Q578" s="4"/>
    </row>
    <row r="579" spans="1:17" ht="12" x14ac:dyDescent="0.15">
      <c r="A579" s="4">
        <v>45</v>
      </c>
      <c r="B579" s="4">
        <v>17</v>
      </c>
      <c r="C579" s="4">
        <v>42988.762198610013</v>
      </c>
      <c r="D579" s="4">
        <v>0.95</v>
      </c>
      <c r="E579" s="9">
        <f t="shared" ref="E579:E642" si="40">((C579/1000000)*D579)/(293.15*0.08205)</f>
        <v>1.6978919988811982E-3</v>
      </c>
      <c r="F579" s="5">
        <f t="shared" ref="F579:F642" si="41">E579*1000</f>
        <v>1.6978919988811982</v>
      </c>
      <c r="G579" s="5">
        <v>0.53976490318360104</v>
      </c>
      <c r="H579" s="5">
        <f t="shared" si="38"/>
        <v>0.91646251039232085</v>
      </c>
      <c r="I579" s="5">
        <f t="shared" si="39"/>
        <v>0.78142948848887739</v>
      </c>
      <c r="J579" s="5"/>
      <c r="Q579" s="4"/>
    </row>
    <row r="580" spans="1:17" ht="12" x14ac:dyDescent="0.15">
      <c r="A580" s="4">
        <v>45</v>
      </c>
      <c r="B580" s="4">
        <v>24</v>
      </c>
      <c r="C580" s="4">
        <v>36469.138029618378</v>
      </c>
      <c r="D580" s="4">
        <v>0.95</v>
      </c>
      <c r="E580" s="9">
        <f t="shared" si="40"/>
        <v>1.4403917326232111E-3</v>
      </c>
      <c r="F580" s="5">
        <f t="shared" si="41"/>
        <v>1.4403917326232112</v>
      </c>
      <c r="G580" s="5">
        <v>0.5070025803924173</v>
      </c>
      <c r="H580" s="5">
        <f t="shared" ref="H580:H643" si="42">F580*G580</f>
        <v>0.73028232521587289</v>
      </c>
      <c r="I580" s="5">
        <f t="shared" ref="I580:I643" si="43">F580-H580</f>
        <v>0.7101094074073383</v>
      </c>
      <c r="J580" s="5"/>
      <c r="Q580" s="4"/>
    </row>
    <row r="581" spans="1:17" ht="12" x14ac:dyDescent="0.15">
      <c r="A581" s="4">
        <v>45</v>
      </c>
      <c r="B581" s="4">
        <v>30</v>
      </c>
      <c r="C581" s="4">
        <v>25574.562592661459</v>
      </c>
      <c r="D581" s="4">
        <v>0.95</v>
      </c>
      <c r="E581" s="9">
        <f t="shared" si="40"/>
        <v>1.0100975924905861E-3</v>
      </c>
      <c r="F581" s="5">
        <f t="shared" si="41"/>
        <v>1.0100975924905859</v>
      </c>
      <c r="G581" s="5">
        <v>0.46936077491969846</v>
      </c>
      <c r="H581" s="5">
        <f t="shared" si="42"/>
        <v>0.47410018875590321</v>
      </c>
      <c r="I581" s="5">
        <f t="shared" si="43"/>
        <v>0.53599740373468274</v>
      </c>
      <c r="J581" s="5"/>
      <c r="Q581" s="4"/>
    </row>
    <row r="582" spans="1:17" ht="12" x14ac:dyDescent="0.15">
      <c r="A582" s="4">
        <v>45</v>
      </c>
      <c r="B582" s="4">
        <v>38</v>
      </c>
      <c r="C582" s="4">
        <v>27832.468842227252</v>
      </c>
      <c r="D582" s="4">
        <v>0.95</v>
      </c>
      <c r="E582" s="9">
        <f t="shared" si="40"/>
        <v>1.0992762698772444E-3</v>
      </c>
      <c r="F582" s="5">
        <f t="shared" si="41"/>
        <v>1.0992762698772445</v>
      </c>
      <c r="G582" s="5">
        <v>0.46245685873911868</v>
      </c>
      <c r="H582" s="5">
        <f t="shared" si="42"/>
        <v>0.50836785065388612</v>
      </c>
      <c r="I582" s="5">
        <f t="shared" si="43"/>
        <v>0.59090841922335835</v>
      </c>
      <c r="J582" s="5"/>
      <c r="Q582" s="4"/>
    </row>
    <row r="583" spans="1:17" ht="12" x14ac:dyDescent="0.15">
      <c r="A583" s="4">
        <v>45</v>
      </c>
      <c r="B583" s="4">
        <v>45</v>
      </c>
      <c r="C583" s="4">
        <v>25427.593920185314</v>
      </c>
      <c r="D583" s="4">
        <v>0.95</v>
      </c>
      <c r="E583" s="9">
        <f t="shared" si="40"/>
        <v>1.0042928909750931E-3</v>
      </c>
      <c r="F583" s="5">
        <f t="shared" si="41"/>
        <v>1.0042928909750932</v>
      </c>
      <c r="G583" s="5">
        <v>0.45294523427717298</v>
      </c>
      <c r="H583" s="5">
        <f t="shared" si="42"/>
        <v>0.45488967878561293</v>
      </c>
      <c r="I583" s="5">
        <f t="shared" si="43"/>
        <v>0.54940321218948029</v>
      </c>
      <c r="J583" s="5"/>
      <c r="Q583" s="4"/>
    </row>
    <row r="584" spans="1:17" ht="12" x14ac:dyDescent="0.15">
      <c r="A584" s="4">
        <v>45</v>
      </c>
      <c r="B584" s="4">
        <v>52</v>
      </c>
      <c r="C584" s="4">
        <v>35478.051390604647</v>
      </c>
      <c r="D584" s="4">
        <v>0.95</v>
      </c>
      <c r="E584" s="9">
        <f t="shared" si="40"/>
        <v>1.4012475938177005E-3</v>
      </c>
      <c r="F584" s="5">
        <f t="shared" si="41"/>
        <v>1.4012475938177005</v>
      </c>
      <c r="G584" s="5">
        <v>0.46517599465371628</v>
      </c>
      <c r="H584" s="5">
        <f t="shared" si="42"/>
        <v>0.65182674321027545</v>
      </c>
      <c r="I584" s="5">
        <f t="shared" si="43"/>
        <v>0.74942085060742503</v>
      </c>
      <c r="J584" s="5"/>
      <c r="Q584" s="4"/>
    </row>
    <row r="585" spans="1:17" ht="12" x14ac:dyDescent="0.15">
      <c r="A585" s="4">
        <v>45</v>
      </c>
      <c r="B585" s="4">
        <v>59</v>
      </c>
      <c r="C585" s="4">
        <v>26205.065540728916</v>
      </c>
      <c r="D585" s="4">
        <v>0.95</v>
      </c>
      <c r="E585" s="9">
        <f t="shared" si="40"/>
        <v>1.0350000520182381E-3</v>
      </c>
      <c r="F585" s="5">
        <f t="shared" si="41"/>
        <v>1.0350000520182381</v>
      </c>
      <c r="G585" s="5">
        <v>0.46878485828252842</v>
      </c>
      <c r="H585" s="5">
        <f t="shared" si="42"/>
        <v>0.48519235270777927</v>
      </c>
      <c r="I585" s="5">
        <f t="shared" si="43"/>
        <v>0.54980769931045881</v>
      </c>
      <c r="J585" s="5"/>
      <c r="Q585" s="4"/>
    </row>
    <row r="586" spans="1:17" ht="12" x14ac:dyDescent="0.15">
      <c r="A586" s="4">
        <v>45</v>
      </c>
      <c r="B586" s="4">
        <v>65</v>
      </c>
      <c r="C586" s="4">
        <v>17578.304546843221</v>
      </c>
      <c r="D586" s="4">
        <v>0.95</v>
      </c>
      <c r="E586" s="9">
        <f t="shared" si="40"/>
        <v>6.9427592509158412E-4</v>
      </c>
      <c r="F586" s="5">
        <f t="shared" si="41"/>
        <v>0.69427592509158409</v>
      </c>
      <c r="G586" s="5">
        <v>0.47476469281101635</v>
      </c>
      <c r="H586" s="5">
        <f t="shared" si="42"/>
        <v>0.32961769630219012</v>
      </c>
      <c r="I586" s="5">
        <f t="shared" si="43"/>
        <v>0.36465822878939397</v>
      </c>
      <c r="J586" s="5"/>
      <c r="Q586" s="4"/>
    </row>
    <row r="587" spans="1:17" ht="12" x14ac:dyDescent="0.15">
      <c r="A587" s="4">
        <v>45</v>
      </c>
      <c r="B587" s="4">
        <v>73</v>
      </c>
      <c r="C587" s="4">
        <v>32115.926733505868</v>
      </c>
      <c r="D587" s="4">
        <v>0.95</v>
      </c>
      <c r="E587" s="9">
        <f t="shared" si="40"/>
        <v>1.2684565046452427E-3</v>
      </c>
      <c r="F587" s="5">
        <f t="shared" si="41"/>
        <v>1.2684565046452427</v>
      </c>
      <c r="G587" s="5">
        <v>0.47326218122214392</v>
      </c>
      <c r="H587" s="5">
        <f t="shared" si="42"/>
        <v>0.6003124921738241</v>
      </c>
      <c r="I587" s="5">
        <f t="shared" si="43"/>
        <v>0.66814401247141864</v>
      </c>
      <c r="J587" s="5"/>
      <c r="Q587" s="4"/>
    </row>
    <row r="588" spans="1:17" ht="12" x14ac:dyDescent="0.15">
      <c r="A588" s="4">
        <v>46</v>
      </c>
      <c r="B588" s="4">
        <v>1</v>
      </c>
      <c r="C588" s="4">
        <v>13345.529922856158</v>
      </c>
      <c r="D588" s="4">
        <v>0.95</v>
      </c>
      <c r="E588" s="9">
        <f t="shared" si="40"/>
        <v>5.2709748590015803E-4</v>
      </c>
      <c r="F588" s="5">
        <f t="shared" si="41"/>
        <v>0.52709748590015804</v>
      </c>
      <c r="G588" s="5">
        <v>0.35381402778234711</v>
      </c>
      <c r="H588" s="5">
        <f t="shared" si="42"/>
        <v>0.18649448452028383</v>
      </c>
      <c r="I588" s="5">
        <f t="shared" si="43"/>
        <v>0.3406030013798742</v>
      </c>
      <c r="J588" s="5"/>
      <c r="Q588" s="4"/>
    </row>
    <row r="589" spans="1:17" ht="12" x14ac:dyDescent="0.15">
      <c r="A589" s="4">
        <v>46</v>
      </c>
      <c r="B589" s="4">
        <v>3</v>
      </c>
      <c r="C589" s="4">
        <v>17675.936261600327</v>
      </c>
      <c r="D589" s="4">
        <v>0.95</v>
      </c>
      <c r="E589" s="9">
        <f t="shared" si="40"/>
        <v>6.9813200511913403E-4</v>
      </c>
      <c r="F589" s="5">
        <f t="shared" si="41"/>
        <v>0.69813200511913398</v>
      </c>
      <c r="G589" s="5">
        <v>0.23235192366013394</v>
      </c>
      <c r="H589" s="5">
        <f t="shared" si="42"/>
        <v>0.16221231435813727</v>
      </c>
      <c r="I589" s="5">
        <f t="shared" si="43"/>
        <v>0.53591969076099666</v>
      </c>
      <c r="J589" s="5"/>
      <c r="Q589" s="4"/>
    </row>
    <row r="590" spans="1:17" ht="12" x14ac:dyDescent="0.15">
      <c r="A590" s="4">
        <v>46</v>
      </c>
      <c r="B590" s="4">
        <v>8</v>
      </c>
      <c r="C590" s="4">
        <v>60291.475828825714</v>
      </c>
      <c r="D590" s="4">
        <v>0.95</v>
      </c>
      <c r="E590" s="9">
        <f t="shared" si="40"/>
        <v>2.3812831348238332E-3</v>
      </c>
      <c r="F590" s="5">
        <f t="shared" si="41"/>
        <v>2.3812831348238332</v>
      </c>
      <c r="G590" s="5">
        <v>0.49978324235525429</v>
      </c>
      <c r="H590" s="5">
        <f t="shared" si="42"/>
        <v>1.1901254060881394</v>
      </c>
      <c r="I590" s="5">
        <f t="shared" si="43"/>
        <v>1.1911577287356938</v>
      </c>
      <c r="J590" s="5"/>
      <c r="Q590" s="4"/>
    </row>
    <row r="591" spans="1:17" ht="12" x14ac:dyDescent="0.15">
      <c r="A591" s="4">
        <v>46</v>
      </c>
      <c r="B591" s="4">
        <v>10</v>
      </c>
      <c r="C591" s="4">
        <v>17374.526697826204</v>
      </c>
      <c r="D591" s="4">
        <v>0.95</v>
      </c>
      <c r="E591" s="9">
        <f t="shared" si="40"/>
        <v>6.8622747796959671E-4</v>
      </c>
      <c r="F591" s="5">
        <f t="shared" si="41"/>
        <v>0.68622747796959671</v>
      </c>
      <c r="G591" s="5">
        <v>0.58500392917575073</v>
      </c>
      <c r="H591" s="5">
        <f t="shared" si="42"/>
        <v>0.40144577092057998</v>
      </c>
      <c r="I591" s="5">
        <f t="shared" si="43"/>
        <v>0.28478170704901673</v>
      </c>
      <c r="J591" s="5"/>
      <c r="Q591" s="4"/>
    </row>
    <row r="592" spans="1:17" ht="12" x14ac:dyDescent="0.15">
      <c r="A592" s="4">
        <v>46</v>
      </c>
      <c r="B592" s="4">
        <v>17</v>
      </c>
      <c r="C592" s="4">
        <v>43665.29884108885</v>
      </c>
      <c r="D592" s="4">
        <v>0.95</v>
      </c>
      <c r="E592" s="9">
        <f t="shared" si="40"/>
        <v>1.7246126136062231E-3</v>
      </c>
      <c r="F592" s="5">
        <f t="shared" si="41"/>
        <v>1.724612613606223</v>
      </c>
      <c r="G592" s="5">
        <v>0.53282386688315886</v>
      </c>
      <c r="H592" s="5">
        <f t="shared" si="42"/>
        <v>0.91891476165713881</v>
      </c>
      <c r="I592" s="5">
        <f t="shared" si="43"/>
        <v>0.80569785194908417</v>
      </c>
      <c r="J592" s="5"/>
      <c r="Q592" s="4"/>
    </row>
    <row r="593" spans="1:17" ht="12" x14ac:dyDescent="0.15">
      <c r="A593" s="4">
        <v>46</v>
      </c>
      <c r="B593" s="4">
        <v>24</v>
      </c>
      <c r="C593" s="4">
        <v>37036.163172314824</v>
      </c>
      <c r="D593" s="4">
        <v>0.95</v>
      </c>
      <c r="E593" s="9">
        <f t="shared" si="40"/>
        <v>1.4627870611628149E-3</v>
      </c>
      <c r="F593" s="5">
        <f t="shared" si="41"/>
        <v>1.4627870611628149</v>
      </c>
      <c r="G593" s="5">
        <v>0.47957429060461226</v>
      </c>
      <c r="H593" s="5">
        <f t="shared" si="42"/>
        <v>0.70151506716276246</v>
      </c>
      <c r="I593" s="5">
        <f t="shared" si="43"/>
        <v>0.76127199400005241</v>
      </c>
      <c r="J593" s="5"/>
      <c r="Q593" s="4"/>
    </row>
    <row r="594" spans="1:17" ht="12" x14ac:dyDescent="0.15">
      <c r="A594" s="4">
        <v>46</v>
      </c>
      <c r="B594" s="4">
        <v>30</v>
      </c>
      <c r="C594" s="4">
        <v>25060.060973175328</v>
      </c>
      <c r="D594" s="4">
        <v>0.95</v>
      </c>
      <c r="E594" s="9">
        <f t="shared" si="40"/>
        <v>9.8977674261123872E-4</v>
      </c>
      <c r="F594" s="5">
        <f t="shared" si="41"/>
        <v>0.98977674261123871</v>
      </c>
      <c r="G594" s="5">
        <v>0.44272071542864694</v>
      </c>
      <c r="H594" s="5">
        <f t="shared" si="42"/>
        <v>0.43819466760348336</v>
      </c>
      <c r="I594" s="5">
        <f t="shared" si="43"/>
        <v>0.55158207500775536</v>
      </c>
      <c r="J594" s="5"/>
      <c r="Q594" s="4"/>
    </row>
    <row r="595" spans="1:17" ht="12" x14ac:dyDescent="0.15">
      <c r="A595" s="4">
        <v>46</v>
      </c>
      <c r="B595" s="4">
        <v>38</v>
      </c>
      <c r="C595" s="4">
        <v>29546.024663959684</v>
      </c>
      <c r="D595" s="4">
        <v>0.95</v>
      </c>
      <c r="E595" s="9">
        <f t="shared" si="40"/>
        <v>1.1669551834015298E-3</v>
      </c>
      <c r="F595" s="5">
        <f t="shared" si="41"/>
        <v>1.1669551834015297</v>
      </c>
      <c r="G595" s="5">
        <v>0.46909318979810116</v>
      </c>
      <c r="H595" s="5">
        <f t="shared" si="42"/>
        <v>0.54741072933325174</v>
      </c>
      <c r="I595" s="5">
        <f t="shared" si="43"/>
        <v>0.61954445406827796</v>
      </c>
      <c r="J595" s="5"/>
      <c r="Q595" s="4"/>
    </row>
    <row r="596" spans="1:17" ht="12" x14ac:dyDescent="0.15">
      <c r="A596" s="4">
        <v>46</v>
      </c>
      <c r="B596" s="4">
        <v>45</v>
      </c>
      <c r="C596" s="4">
        <v>27516.849025820364</v>
      </c>
      <c r="D596" s="4">
        <v>0.95</v>
      </c>
      <c r="E596" s="9">
        <f t="shared" si="40"/>
        <v>1.0868104919958114E-3</v>
      </c>
      <c r="F596" s="5">
        <f t="shared" si="41"/>
        <v>1.0868104919958115</v>
      </c>
      <c r="G596" s="5">
        <v>0.44313525444210966</v>
      </c>
      <c r="H596" s="5">
        <f t="shared" si="42"/>
        <v>0.48160404390091832</v>
      </c>
      <c r="I596" s="5">
        <f t="shared" si="43"/>
        <v>0.6052064480948931</v>
      </c>
      <c r="J596" s="5"/>
      <c r="Q596" s="4"/>
    </row>
    <row r="597" spans="1:17" ht="12" x14ac:dyDescent="0.15">
      <c r="A597" s="4">
        <v>46</v>
      </c>
      <c r="B597" s="4">
        <v>52</v>
      </c>
      <c r="C597" s="4">
        <v>36234.579165888252</v>
      </c>
      <c r="D597" s="4">
        <v>0.95</v>
      </c>
      <c r="E597" s="9">
        <f t="shared" si="40"/>
        <v>1.4311275529254081E-3</v>
      </c>
      <c r="F597" s="5">
        <f t="shared" si="41"/>
        <v>1.4311275529254082</v>
      </c>
      <c r="G597" s="5">
        <v>0.43088562341023917</v>
      </c>
      <c r="H597" s="5">
        <f t="shared" si="42"/>
        <v>0.61665228782183457</v>
      </c>
      <c r="I597" s="5">
        <f t="shared" si="43"/>
        <v>0.8144752651035736</v>
      </c>
      <c r="J597" s="5"/>
      <c r="Q597" s="4"/>
    </row>
    <row r="598" spans="1:17" ht="12" x14ac:dyDescent="0.15">
      <c r="A598" s="4">
        <v>46</v>
      </c>
      <c r="B598" s="4">
        <v>59</v>
      </c>
      <c r="C598" s="4">
        <v>27861.965820382888</v>
      </c>
      <c r="D598" s="4">
        <v>0.95</v>
      </c>
      <c r="E598" s="9">
        <f t="shared" si="40"/>
        <v>1.1004412879108004E-3</v>
      </c>
      <c r="F598" s="5">
        <f t="shared" si="41"/>
        <v>1.1004412879108003</v>
      </c>
      <c r="G598" s="5">
        <v>0.44561269157092037</v>
      </c>
      <c r="H598" s="5">
        <f t="shared" si="42"/>
        <v>0.49037060422170187</v>
      </c>
      <c r="I598" s="5">
        <f t="shared" si="43"/>
        <v>0.61007068368909845</v>
      </c>
      <c r="J598" s="5"/>
      <c r="Q598" s="4"/>
    </row>
    <row r="599" spans="1:17" ht="12" x14ac:dyDescent="0.15">
      <c r="A599" s="4">
        <v>46</v>
      </c>
      <c r="B599" s="4">
        <v>65</v>
      </c>
      <c r="C599" s="4">
        <v>18538.950552631464</v>
      </c>
      <c r="D599" s="4">
        <v>0.95</v>
      </c>
      <c r="E599" s="9">
        <f t="shared" si="40"/>
        <v>7.3221777509064701E-4</v>
      </c>
      <c r="F599" s="5">
        <f t="shared" si="41"/>
        <v>0.73221777509064701</v>
      </c>
      <c r="G599" s="5">
        <v>0.44489878831745561</v>
      </c>
      <c r="H599" s="5">
        <f t="shared" si="42"/>
        <v>0.32576280092233206</v>
      </c>
      <c r="I599" s="5">
        <f t="shared" si="43"/>
        <v>0.40645497416831494</v>
      </c>
      <c r="J599" s="5"/>
      <c r="Q599" s="4"/>
    </row>
    <row r="600" spans="1:17" ht="12" x14ac:dyDescent="0.15">
      <c r="A600" s="4">
        <v>46</v>
      </c>
      <c r="B600" s="4">
        <v>73</v>
      </c>
      <c r="C600" s="4">
        <v>35930.265161434603</v>
      </c>
      <c r="D600" s="4">
        <v>0.95</v>
      </c>
      <c r="E600" s="9">
        <f t="shared" si="40"/>
        <v>1.4191083114566214E-3</v>
      </c>
      <c r="F600" s="5">
        <f t="shared" si="41"/>
        <v>1.4191083114566214</v>
      </c>
      <c r="G600" s="5">
        <v>0.43902823577750161</v>
      </c>
      <c r="H600" s="5">
        <f t="shared" si="42"/>
        <v>0.62302861835598977</v>
      </c>
      <c r="I600" s="5">
        <f t="shared" si="43"/>
        <v>0.79607969310063165</v>
      </c>
      <c r="J600" s="5"/>
      <c r="Q600" s="4"/>
    </row>
    <row r="601" spans="1:17" ht="12" x14ac:dyDescent="0.15">
      <c r="A601" s="4">
        <v>47</v>
      </c>
      <c r="B601" s="4">
        <v>1</v>
      </c>
      <c r="C601" s="4">
        <v>14252.268497172887</v>
      </c>
      <c r="D601" s="4">
        <v>0.95</v>
      </c>
      <c r="E601" s="9">
        <f t="shared" si="40"/>
        <v>5.6291019814566428E-4</v>
      </c>
      <c r="F601" s="5">
        <f t="shared" si="41"/>
        <v>0.56291019814566423</v>
      </c>
      <c r="G601" s="5">
        <v>0.34835271146580626</v>
      </c>
      <c r="H601" s="5">
        <f t="shared" si="42"/>
        <v>0.1960912938357964</v>
      </c>
      <c r="I601" s="5">
        <f t="shared" si="43"/>
        <v>0.36681890430986785</v>
      </c>
      <c r="J601" s="5"/>
      <c r="Q601" s="4"/>
    </row>
    <row r="602" spans="1:17" ht="12" x14ac:dyDescent="0.15">
      <c r="A602" s="4">
        <v>47</v>
      </c>
      <c r="B602" s="4">
        <v>3</v>
      </c>
      <c r="C602" s="4">
        <v>18070.870810215765</v>
      </c>
      <c r="D602" s="4">
        <v>0.95</v>
      </c>
      <c r="E602" s="9">
        <f t="shared" si="40"/>
        <v>7.1373041214183237E-4</v>
      </c>
      <c r="F602" s="5">
        <f t="shared" si="41"/>
        <v>0.71373041214183242</v>
      </c>
      <c r="G602" s="5">
        <v>0.24300385844537395</v>
      </c>
      <c r="H602" s="5">
        <f t="shared" si="42"/>
        <v>0.17343924404027225</v>
      </c>
      <c r="I602" s="5">
        <f t="shared" si="43"/>
        <v>0.54029116810156019</v>
      </c>
      <c r="J602" s="5"/>
      <c r="Q602" s="4"/>
    </row>
    <row r="603" spans="1:17" ht="12" x14ac:dyDescent="0.15">
      <c r="A603" s="4">
        <v>47</v>
      </c>
      <c r="B603" s="4">
        <v>8</v>
      </c>
      <c r="C603" s="4">
        <v>63542.146085049208</v>
      </c>
      <c r="D603" s="4">
        <v>0.95</v>
      </c>
      <c r="E603" s="9">
        <f t="shared" si="40"/>
        <v>2.5096722006346518E-3</v>
      </c>
      <c r="F603" s="5">
        <f t="shared" si="41"/>
        <v>2.5096722006346517</v>
      </c>
      <c r="G603" s="5">
        <v>0.54067024800539465</v>
      </c>
      <c r="H603" s="5">
        <f t="shared" si="42"/>
        <v>1.3569050911293816</v>
      </c>
      <c r="I603" s="5">
        <f t="shared" si="43"/>
        <v>1.1527671095052701</v>
      </c>
      <c r="J603" s="5"/>
      <c r="Q603" s="4"/>
    </row>
    <row r="604" spans="1:17" ht="12" x14ac:dyDescent="0.15">
      <c r="A604" s="4">
        <v>47</v>
      </c>
      <c r="B604" s="4">
        <v>10</v>
      </c>
      <c r="C604" s="4">
        <v>21559.965078953588</v>
      </c>
      <c r="D604" s="4">
        <v>0.95</v>
      </c>
      <c r="E604" s="9">
        <f t="shared" si="40"/>
        <v>8.5153631627237153E-4</v>
      </c>
      <c r="F604" s="5">
        <f t="shared" si="41"/>
        <v>0.85153631627237159</v>
      </c>
      <c r="G604" s="5">
        <v>0.59007917683238786</v>
      </c>
      <c r="H604" s="5">
        <f t="shared" si="42"/>
        <v>0.50247384854888488</v>
      </c>
      <c r="I604" s="5">
        <f t="shared" si="43"/>
        <v>0.3490624677234867</v>
      </c>
      <c r="J604" s="5"/>
      <c r="Q604" s="4"/>
    </row>
    <row r="605" spans="1:17" ht="12" x14ac:dyDescent="0.15">
      <c r="A605" s="4">
        <v>47</v>
      </c>
      <c r="B605" s="4">
        <v>17</v>
      </c>
      <c r="C605" s="4">
        <v>44214.268192930795</v>
      </c>
      <c r="D605" s="4">
        <v>0.95</v>
      </c>
      <c r="E605" s="9">
        <f t="shared" si="40"/>
        <v>1.7462948073343686E-3</v>
      </c>
      <c r="F605" s="5">
        <f t="shared" si="41"/>
        <v>1.7462948073343687</v>
      </c>
      <c r="G605" s="5">
        <v>0.55247029507866685</v>
      </c>
      <c r="H605" s="5">
        <f t="shared" si="42"/>
        <v>0.96477600750236236</v>
      </c>
      <c r="I605" s="5">
        <f t="shared" si="43"/>
        <v>0.78151879983200634</v>
      </c>
      <c r="J605" s="5"/>
      <c r="Q605" s="4"/>
    </row>
    <row r="606" spans="1:17" ht="12" x14ac:dyDescent="0.15">
      <c r="A606" s="4">
        <v>47</v>
      </c>
      <c r="B606" s="4">
        <v>24</v>
      </c>
      <c r="C606" s="4">
        <v>37528.162087478915</v>
      </c>
      <c r="D606" s="4">
        <v>0.95</v>
      </c>
      <c r="E606" s="9">
        <f t="shared" si="40"/>
        <v>1.4822191401246592E-3</v>
      </c>
      <c r="F606" s="5">
        <f t="shared" si="41"/>
        <v>1.4822191401246592</v>
      </c>
      <c r="G606" s="5">
        <v>0.49997801774643313</v>
      </c>
      <c r="H606" s="5">
        <f t="shared" si="42"/>
        <v>0.74107698754534967</v>
      </c>
      <c r="I606" s="5">
        <f t="shared" si="43"/>
        <v>0.74114215257930949</v>
      </c>
      <c r="J606" s="5"/>
      <c r="Q606" s="4"/>
    </row>
    <row r="607" spans="1:17" ht="12" x14ac:dyDescent="0.15">
      <c r="A607" s="4">
        <v>47</v>
      </c>
      <c r="B607" s="4">
        <v>30</v>
      </c>
      <c r="C607" s="4">
        <v>25390.118615864543</v>
      </c>
      <c r="D607" s="4">
        <v>0.95</v>
      </c>
      <c r="E607" s="9">
        <f t="shared" si="40"/>
        <v>1.0028127595149709E-3</v>
      </c>
      <c r="F607" s="5">
        <f t="shared" si="41"/>
        <v>1.002812759514971</v>
      </c>
      <c r="G607" s="5">
        <v>0.42671497519545604</v>
      </c>
      <c r="H607" s="5">
        <f t="shared" si="42"/>
        <v>0.42791522180211766</v>
      </c>
      <c r="I607" s="5">
        <f t="shared" si="43"/>
        <v>0.57489753771285335</v>
      </c>
      <c r="J607" s="5"/>
      <c r="Q607" s="4"/>
    </row>
    <row r="608" spans="1:17" ht="12" x14ac:dyDescent="0.15">
      <c r="A608" s="4">
        <v>47</v>
      </c>
      <c r="B608" s="4">
        <v>38</v>
      </c>
      <c r="C608" s="4">
        <v>28680.544484377373</v>
      </c>
      <c r="D608" s="4">
        <v>0.95</v>
      </c>
      <c r="E608" s="9">
        <f t="shared" si="40"/>
        <v>1.132772020245681E-3</v>
      </c>
      <c r="F608" s="5">
        <f t="shared" si="41"/>
        <v>1.132772020245681</v>
      </c>
      <c r="G608" s="5">
        <v>0.42721847382325018</v>
      </c>
      <c r="H608" s="5">
        <f t="shared" si="42"/>
        <v>0.48394113367903968</v>
      </c>
      <c r="I608" s="5">
        <f t="shared" si="43"/>
        <v>0.64883088656664134</v>
      </c>
      <c r="J608" s="5"/>
      <c r="Q608" s="4"/>
    </row>
    <row r="609" spans="1:17" ht="12" x14ac:dyDescent="0.15">
      <c r="A609" s="4">
        <v>47</v>
      </c>
      <c r="B609" s="4">
        <v>45</v>
      </c>
      <c r="C609" s="4">
        <v>26290.283437679038</v>
      </c>
      <c r="D609" s="4">
        <v>0.95</v>
      </c>
      <c r="E609" s="9">
        <f t="shared" si="40"/>
        <v>1.0383658336316889E-3</v>
      </c>
      <c r="F609" s="5">
        <f t="shared" si="41"/>
        <v>1.038365833631689</v>
      </c>
      <c r="G609" s="5">
        <v>0.40481973231894314</v>
      </c>
      <c r="H609" s="5">
        <f t="shared" si="42"/>
        <v>0.42035097881991657</v>
      </c>
      <c r="I609" s="5">
        <f t="shared" si="43"/>
        <v>0.61801485481177243</v>
      </c>
      <c r="J609" s="5"/>
      <c r="Q609" s="4"/>
    </row>
    <row r="610" spans="1:17" ht="12" x14ac:dyDescent="0.15">
      <c r="A610" s="4">
        <v>47</v>
      </c>
      <c r="B610" s="4">
        <v>52</v>
      </c>
      <c r="C610" s="4">
        <v>38041.150957139274</v>
      </c>
      <c r="D610" s="4">
        <v>0.95</v>
      </c>
      <c r="E610" s="9">
        <f t="shared" si="40"/>
        <v>1.5024802421607533E-3</v>
      </c>
      <c r="F610" s="5">
        <f t="shared" si="41"/>
        <v>1.5024802421607533</v>
      </c>
      <c r="G610" s="5">
        <v>0.42299913542765177</v>
      </c>
      <c r="H610" s="5">
        <f t="shared" si="42"/>
        <v>0.63554784343112747</v>
      </c>
      <c r="I610" s="5">
        <f t="shared" si="43"/>
        <v>0.8669323987296258</v>
      </c>
      <c r="J610" s="5"/>
      <c r="Q610" s="4"/>
    </row>
    <row r="611" spans="1:17" ht="12" x14ac:dyDescent="0.15">
      <c r="A611" s="4">
        <v>47</v>
      </c>
      <c r="B611" s="4">
        <v>59</v>
      </c>
      <c r="C611" s="4">
        <v>27409.458267372509</v>
      </c>
      <c r="D611" s="4">
        <v>0.95</v>
      </c>
      <c r="E611" s="9">
        <f t="shared" si="40"/>
        <v>1.0825689669972554E-3</v>
      </c>
      <c r="F611" s="5">
        <f t="shared" si="41"/>
        <v>1.0825689669972554</v>
      </c>
      <c r="G611" s="5">
        <v>0.44918514468612919</v>
      </c>
      <c r="H611" s="5">
        <f t="shared" si="42"/>
        <v>0.48627389807337557</v>
      </c>
      <c r="I611" s="5">
        <f t="shared" si="43"/>
        <v>0.59629506892387973</v>
      </c>
      <c r="J611" s="5"/>
      <c r="Q611" s="4"/>
    </row>
    <row r="612" spans="1:17" ht="12" x14ac:dyDescent="0.15">
      <c r="A612" s="4">
        <v>47</v>
      </c>
      <c r="B612" s="4">
        <v>65</v>
      </c>
      <c r="C612" s="4">
        <v>18509.70714301843</v>
      </c>
      <c r="D612" s="4">
        <v>0.95</v>
      </c>
      <c r="E612" s="9">
        <f t="shared" si="40"/>
        <v>7.3106277204653563E-4</v>
      </c>
      <c r="F612" s="5">
        <f t="shared" si="41"/>
        <v>0.73106277204653558</v>
      </c>
      <c r="G612" s="5">
        <v>0.45020492440032428</v>
      </c>
      <c r="H612" s="5">
        <f t="shared" si="42"/>
        <v>0.32912806002110206</v>
      </c>
      <c r="I612" s="5">
        <f t="shared" si="43"/>
        <v>0.40193471202543352</v>
      </c>
      <c r="J612" s="5"/>
      <c r="Q612" s="4"/>
    </row>
    <row r="613" spans="1:17" ht="12" x14ac:dyDescent="0.15">
      <c r="A613" s="4">
        <v>47</v>
      </c>
      <c r="B613" s="4">
        <v>73</v>
      </c>
      <c r="C613" s="4">
        <v>35523.376684036746</v>
      </c>
      <c r="D613" s="4">
        <v>0.95</v>
      </c>
      <c r="E613" s="9">
        <f t="shared" si="40"/>
        <v>1.4030377698806855E-3</v>
      </c>
      <c r="F613" s="5">
        <f t="shared" si="41"/>
        <v>1.4030377698806855</v>
      </c>
      <c r="G613" s="5">
        <v>0.45272713714893131</v>
      </c>
      <c r="H613" s="5">
        <f t="shared" si="42"/>
        <v>0.63519327286990379</v>
      </c>
      <c r="I613" s="5">
        <f t="shared" si="43"/>
        <v>0.76784449701078172</v>
      </c>
      <c r="J613" s="5"/>
      <c r="Q613" s="4"/>
    </row>
    <row r="614" spans="1:17" ht="12" x14ac:dyDescent="0.15">
      <c r="A614" s="4">
        <v>48</v>
      </c>
      <c r="B614" s="4">
        <v>1</v>
      </c>
      <c r="C614" s="4">
        <v>14534.207522624494</v>
      </c>
      <c r="D614" s="4">
        <v>0.95</v>
      </c>
      <c r="E614" s="9">
        <f t="shared" si="40"/>
        <v>5.7404571335950148E-4</v>
      </c>
      <c r="F614" s="5">
        <f t="shared" si="41"/>
        <v>0.5740457133595015</v>
      </c>
      <c r="G614" s="5">
        <v>0.36302531057940385</v>
      </c>
      <c r="H614" s="5">
        <f t="shared" si="42"/>
        <v>0.20839312337910848</v>
      </c>
      <c r="I614" s="5">
        <f t="shared" si="43"/>
        <v>0.36565258998039302</v>
      </c>
      <c r="J614" s="5"/>
      <c r="Q614" s="4"/>
    </row>
    <row r="615" spans="1:17" ht="12" x14ac:dyDescent="0.15">
      <c r="A615" s="4">
        <v>48</v>
      </c>
      <c r="B615" s="4">
        <v>3</v>
      </c>
      <c r="C615" s="4">
        <v>16949.357957416796</v>
      </c>
      <c r="D615" s="4">
        <v>0.95</v>
      </c>
      <c r="E615" s="9">
        <f t="shared" si="40"/>
        <v>6.6943493578891316E-4</v>
      </c>
      <c r="F615" s="5">
        <f t="shared" si="41"/>
        <v>0.66943493578891311</v>
      </c>
      <c r="G615" s="5">
        <v>0.23494589014225603</v>
      </c>
      <c r="H615" s="5">
        <f t="shared" si="42"/>
        <v>0.1572809868812502</v>
      </c>
      <c r="I615" s="5">
        <f t="shared" si="43"/>
        <v>0.51215394890766297</v>
      </c>
      <c r="J615" s="5"/>
      <c r="Q615" s="4"/>
    </row>
    <row r="616" spans="1:17" ht="12" x14ac:dyDescent="0.15">
      <c r="A616" s="4">
        <v>48</v>
      </c>
      <c r="B616" s="4">
        <v>8</v>
      </c>
      <c r="C616" s="4">
        <v>61984.672314100244</v>
      </c>
      <c r="D616" s="4">
        <v>0.95</v>
      </c>
      <c r="E616" s="9">
        <f t="shared" si="40"/>
        <v>2.4481579322790238E-3</v>
      </c>
      <c r="F616" s="5">
        <f t="shared" si="41"/>
        <v>2.4481579322790239</v>
      </c>
      <c r="G616" s="5">
        <v>0.51914572658697644</v>
      </c>
      <c r="H616" s="5">
        <f t="shared" si="42"/>
        <v>1.2709507285526638</v>
      </c>
      <c r="I616" s="5">
        <f t="shared" si="43"/>
        <v>1.1772072037263601</v>
      </c>
      <c r="J616" s="5"/>
      <c r="Q616" s="4"/>
    </row>
    <row r="617" spans="1:17" ht="12" x14ac:dyDescent="0.15">
      <c r="A617" s="4">
        <v>48</v>
      </c>
      <c r="B617" s="4">
        <v>10</v>
      </c>
      <c r="C617" s="4">
        <v>18129.351978223905</v>
      </c>
      <c r="D617" s="4">
        <v>0.95</v>
      </c>
      <c r="E617" s="9">
        <f t="shared" si="40"/>
        <v>7.1604019502852039E-4</v>
      </c>
      <c r="F617" s="5">
        <f t="shared" si="41"/>
        <v>0.71604019502852034</v>
      </c>
      <c r="G617" s="5">
        <v>0.55572785438272199</v>
      </c>
      <c r="H617" s="5">
        <f t="shared" si="42"/>
        <v>0.39792348123498539</v>
      </c>
      <c r="I617" s="5">
        <f t="shared" si="43"/>
        <v>0.31811671379353496</v>
      </c>
      <c r="J617" s="5"/>
      <c r="Q617" s="4"/>
    </row>
    <row r="618" spans="1:17" ht="12" x14ac:dyDescent="0.15">
      <c r="A618" s="4">
        <v>48</v>
      </c>
      <c r="B618" s="4">
        <v>17</v>
      </c>
      <c r="C618" s="4">
        <v>42606.060326699313</v>
      </c>
      <c r="D618" s="4">
        <v>0.95</v>
      </c>
      <c r="E618" s="9">
        <f t="shared" si="40"/>
        <v>1.6827767358905594E-3</v>
      </c>
      <c r="F618" s="5">
        <f t="shared" si="41"/>
        <v>1.6827767358905594</v>
      </c>
      <c r="G618" s="5">
        <v>0.51644502593372477</v>
      </c>
      <c r="H618" s="5">
        <f t="shared" si="42"/>
        <v>0.86906167500766862</v>
      </c>
      <c r="I618" s="5">
        <f t="shared" si="43"/>
        <v>0.81371506088289081</v>
      </c>
      <c r="J618" s="5"/>
      <c r="Q618" s="4"/>
    </row>
    <row r="619" spans="1:17" ht="12" x14ac:dyDescent="0.15">
      <c r="A619" s="4">
        <v>48</v>
      </c>
      <c r="B619" s="4">
        <v>24</v>
      </c>
      <c r="C619" s="4">
        <v>38820.921700344094</v>
      </c>
      <c r="D619" s="4">
        <v>0.95</v>
      </c>
      <c r="E619" s="9">
        <f t="shared" si="40"/>
        <v>1.5332782097722036E-3</v>
      </c>
      <c r="F619" s="5">
        <f t="shared" si="41"/>
        <v>1.5332782097722035</v>
      </c>
      <c r="G619" s="5">
        <v>0.47189367872438892</v>
      </c>
      <c r="H619" s="5">
        <f t="shared" si="42"/>
        <v>0.72354429491735039</v>
      </c>
      <c r="I619" s="5">
        <f t="shared" si="43"/>
        <v>0.80973391485485313</v>
      </c>
      <c r="J619" s="5"/>
      <c r="Q619" s="4"/>
    </row>
    <row r="620" spans="1:17" ht="12" x14ac:dyDescent="0.15">
      <c r="A620" s="4">
        <v>48</v>
      </c>
      <c r="B620" s="4">
        <v>30</v>
      </c>
      <c r="C620" s="4">
        <v>27182.78463596087</v>
      </c>
      <c r="D620" s="4">
        <v>0.95</v>
      </c>
      <c r="E620" s="9">
        <f t="shared" si="40"/>
        <v>1.0736162238744581E-3</v>
      </c>
      <c r="F620" s="5">
        <f t="shared" si="41"/>
        <v>1.0736162238744582</v>
      </c>
      <c r="G620" s="5">
        <v>0.41568812709236219</v>
      </c>
      <c r="H620" s="5">
        <f t="shared" si="42"/>
        <v>0.44628951731834776</v>
      </c>
      <c r="I620" s="5">
        <f t="shared" si="43"/>
        <v>0.62732670655611045</v>
      </c>
      <c r="J620" s="5"/>
      <c r="Q620" s="4"/>
    </row>
    <row r="621" spans="1:17" ht="12" x14ac:dyDescent="0.15">
      <c r="A621" s="4">
        <v>48</v>
      </c>
      <c r="B621" s="4">
        <v>38</v>
      </c>
      <c r="C621" s="4">
        <v>29672.603118011943</v>
      </c>
      <c r="D621" s="4">
        <v>0.95</v>
      </c>
      <c r="E621" s="9">
        <f t="shared" si="40"/>
        <v>1.1719545491281622E-3</v>
      </c>
      <c r="F621" s="5">
        <f t="shared" si="41"/>
        <v>1.1719545491281622</v>
      </c>
      <c r="G621" s="5">
        <v>0.41533473413603755</v>
      </c>
      <c r="H621" s="5">
        <f t="shared" si="42"/>
        <v>0.48675343108166502</v>
      </c>
      <c r="I621" s="5">
        <f t="shared" si="43"/>
        <v>0.68520111804649719</v>
      </c>
      <c r="J621" s="5"/>
      <c r="Q621" s="4"/>
    </row>
    <row r="622" spans="1:17" ht="12" x14ac:dyDescent="0.15">
      <c r="A622" s="4">
        <v>48</v>
      </c>
      <c r="B622" s="4">
        <v>45</v>
      </c>
      <c r="C622" s="4">
        <v>27427.39615845283</v>
      </c>
      <c r="D622" s="4">
        <v>0.95</v>
      </c>
      <c r="E622" s="9">
        <f t="shared" si="40"/>
        <v>1.0832774452177113E-3</v>
      </c>
      <c r="F622" s="5">
        <f t="shared" si="41"/>
        <v>1.0832774452177114</v>
      </c>
      <c r="G622" s="5">
        <v>0.44061430901467608</v>
      </c>
      <c r="H622" s="5">
        <f t="shared" si="42"/>
        <v>0.47730754299578554</v>
      </c>
      <c r="I622" s="5">
        <f t="shared" si="43"/>
        <v>0.60596990222192582</v>
      </c>
      <c r="J622" s="5"/>
      <c r="Q622" s="4"/>
    </row>
    <row r="623" spans="1:17" ht="12" x14ac:dyDescent="0.15">
      <c r="A623" s="4">
        <v>48</v>
      </c>
      <c r="B623" s="4">
        <v>52</v>
      </c>
      <c r="C623" s="4">
        <v>35779.835694406298</v>
      </c>
      <c r="D623" s="4">
        <v>0.95</v>
      </c>
      <c r="E623" s="9">
        <f t="shared" si="40"/>
        <v>1.4131669217677697E-3</v>
      </c>
      <c r="F623" s="5">
        <f t="shared" si="41"/>
        <v>1.4131669217677698</v>
      </c>
      <c r="G623" s="5">
        <v>0.39959221997321359</v>
      </c>
      <c r="H623" s="5">
        <f t="shared" si="42"/>
        <v>0.56469050746189575</v>
      </c>
      <c r="I623" s="5">
        <f t="shared" si="43"/>
        <v>0.84847641430587406</v>
      </c>
      <c r="J623" s="5"/>
      <c r="Q623" s="4"/>
    </row>
    <row r="624" spans="1:17" ht="12" x14ac:dyDescent="0.15">
      <c r="A624" s="4">
        <v>48</v>
      </c>
      <c r="B624" s="4">
        <v>59</v>
      </c>
      <c r="C624" s="4">
        <v>28663.747264119913</v>
      </c>
      <c r="D624" s="4">
        <v>0.95</v>
      </c>
      <c r="E624" s="9">
        <f t="shared" si="40"/>
        <v>1.1321085941682605E-3</v>
      </c>
      <c r="F624" s="5">
        <f t="shared" si="41"/>
        <v>1.1321085941682605</v>
      </c>
      <c r="G624" s="5">
        <v>0.42025166130982872</v>
      </c>
      <c r="H624" s="5">
        <f t="shared" si="42"/>
        <v>0.47577051748234611</v>
      </c>
      <c r="I624" s="5">
        <f t="shared" si="43"/>
        <v>0.65633807668591437</v>
      </c>
      <c r="J624" s="5"/>
      <c r="Q624" s="4"/>
    </row>
    <row r="625" spans="1:17" ht="12" x14ac:dyDescent="0.15">
      <c r="A625" s="4">
        <v>48</v>
      </c>
      <c r="B625" s="4">
        <v>65</v>
      </c>
      <c r="C625" s="4">
        <v>20903.280219845452</v>
      </c>
      <c r="D625" s="4">
        <v>0.95</v>
      </c>
      <c r="E625" s="9">
        <f t="shared" si="40"/>
        <v>8.2559977120706164E-4</v>
      </c>
      <c r="F625" s="5">
        <f t="shared" si="41"/>
        <v>0.82559977120706163</v>
      </c>
      <c r="G625" s="5">
        <v>0.40772117125707963</v>
      </c>
      <c r="H625" s="5">
        <f t="shared" si="42"/>
        <v>0.33661450570612012</v>
      </c>
      <c r="I625" s="5">
        <f t="shared" si="43"/>
        <v>0.48898526550094151</v>
      </c>
      <c r="J625" s="5"/>
      <c r="Q625" s="4"/>
    </row>
    <row r="626" spans="1:17" ht="12" x14ac:dyDescent="0.15">
      <c r="A626" s="4">
        <v>48</v>
      </c>
      <c r="B626" s="4">
        <v>73</v>
      </c>
      <c r="C626" s="4">
        <v>38365.810881593345</v>
      </c>
      <c r="D626" s="4">
        <v>0.95</v>
      </c>
      <c r="E626" s="9">
        <f t="shared" si="40"/>
        <v>1.5153030697997818E-3</v>
      </c>
      <c r="F626" s="5">
        <f t="shared" si="41"/>
        <v>1.5153030697997818</v>
      </c>
      <c r="G626" s="5">
        <v>0.39663357563286106</v>
      </c>
      <c r="H626" s="5">
        <f t="shared" si="42"/>
        <v>0.60102007474213825</v>
      </c>
      <c r="I626" s="5">
        <f t="shared" si="43"/>
        <v>0.91428299505764354</v>
      </c>
      <c r="J626" s="5"/>
      <c r="Q626" s="4"/>
    </row>
    <row r="627" spans="1:17" ht="12" x14ac:dyDescent="0.15">
      <c r="A627" s="4">
        <v>49</v>
      </c>
      <c r="B627" s="4">
        <v>1</v>
      </c>
      <c r="C627" s="4">
        <v>13490.041383137886</v>
      </c>
      <c r="D627" s="4">
        <v>0.95</v>
      </c>
      <c r="E627" s="9">
        <f t="shared" si="40"/>
        <v>5.328051369142857E-4</v>
      </c>
      <c r="F627" s="5">
        <f t="shared" si="41"/>
        <v>0.53280513691428566</v>
      </c>
      <c r="G627" s="5">
        <v>0.37738669800044766</v>
      </c>
      <c r="H627" s="5">
        <f t="shared" si="42"/>
        <v>0.20107357129775869</v>
      </c>
      <c r="I627" s="5">
        <f t="shared" si="43"/>
        <v>0.33173156561652695</v>
      </c>
      <c r="J627" s="5"/>
      <c r="Q627" s="4"/>
    </row>
    <row r="628" spans="1:17" ht="12" x14ac:dyDescent="0.15">
      <c r="A628" s="4">
        <v>49</v>
      </c>
      <c r="B628" s="4">
        <v>3</v>
      </c>
      <c r="C628" s="4">
        <v>17199.989497884282</v>
      </c>
      <c r="D628" s="4">
        <v>0.95</v>
      </c>
      <c r="E628" s="9">
        <f t="shared" si="40"/>
        <v>6.7933392486101011E-4</v>
      </c>
      <c r="F628" s="5">
        <f t="shared" si="41"/>
        <v>0.67933392486101007</v>
      </c>
      <c r="G628" s="5">
        <v>0.21665786172229123</v>
      </c>
      <c r="H628" s="5">
        <f t="shared" si="42"/>
        <v>0.14718303555579809</v>
      </c>
      <c r="I628" s="5">
        <f t="shared" si="43"/>
        <v>0.53215088930521204</v>
      </c>
      <c r="J628" s="5"/>
      <c r="Q628" s="4"/>
    </row>
    <row r="629" spans="1:17" ht="12" x14ac:dyDescent="0.15">
      <c r="A629" s="4">
        <v>49</v>
      </c>
      <c r="B629" s="4">
        <v>8</v>
      </c>
      <c r="C629" s="4">
        <v>57726.094031819775</v>
      </c>
      <c r="D629" s="4">
        <v>0.95</v>
      </c>
      <c r="E629" s="9">
        <f t="shared" si="40"/>
        <v>2.2799603470894914E-3</v>
      </c>
      <c r="F629" s="5">
        <f t="shared" si="41"/>
        <v>2.2799603470894914</v>
      </c>
      <c r="G629" s="5">
        <v>0.51067631904343502</v>
      </c>
      <c r="H629" s="5">
        <f t="shared" si="42"/>
        <v>1.164321757616654</v>
      </c>
      <c r="I629" s="5">
        <f t="shared" si="43"/>
        <v>1.1156385894728373</v>
      </c>
      <c r="J629" s="5"/>
      <c r="Q629" s="4"/>
    </row>
    <row r="630" spans="1:17" ht="12" x14ac:dyDescent="0.15">
      <c r="A630" s="4">
        <v>49</v>
      </c>
      <c r="B630" s="4">
        <v>10</v>
      </c>
      <c r="C630" s="4">
        <v>21067.29468635868</v>
      </c>
      <c r="D630" s="4">
        <v>0.95</v>
      </c>
      <c r="E630" s="9">
        <f t="shared" si="40"/>
        <v>8.3207771651534952E-4</v>
      </c>
      <c r="F630" s="5">
        <f t="shared" si="41"/>
        <v>0.83207771651534956</v>
      </c>
      <c r="G630" s="5">
        <v>0.58937332864824954</v>
      </c>
      <c r="H630" s="5">
        <f t="shared" si="42"/>
        <v>0.49040441347668612</v>
      </c>
      <c r="I630" s="5">
        <f t="shared" si="43"/>
        <v>0.34167330303866345</v>
      </c>
      <c r="J630" s="5"/>
      <c r="Q630" s="4"/>
    </row>
    <row r="631" spans="1:17" ht="12" x14ac:dyDescent="0.15">
      <c r="A631" s="4">
        <v>49</v>
      </c>
      <c r="B631" s="4">
        <v>17</v>
      </c>
      <c r="C631" s="4">
        <v>43355.697326734131</v>
      </c>
      <c r="D631" s="4">
        <v>0.95</v>
      </c>
      <c r="E631" s="9">
        <f t="shared" si="40"/>
        <v>1.712384535681212E-3</v>
      </c>
      <c r="F631" s="5">
        <f t="shared" si="41"/>
        <v>1.712384535681212</v>
      </c>
      <c r="G631" s="5">
        <v>0.52643265358449398</v>
      </c>
      <c r="H631" s="5">
        <f t="shared" si="42"/>
        <v>0.90145513507571207</v>
      </c>
      <c r="I631" s="5">
        <f t="shared" si="43"/>
        <v>0.81092940060549989</v>
      </c>
      <c r="J631" s="5"/>
      <c r="Q631" s="4"/>
    </row>
    <row r="632" spans="1:17" ht="12" x14ac:dyDescent="0.15">
      <c r="A632" s="4">
        <v>49</v>
      </c>
      <c r="B632" s="4">
        <v>24</v>
      </c>
      <c r="C632" s="4">
        <v>40024.22696499763</v>
      </c>
      <c r="D632" s="4">
        <v>0.95</v>
      </c>
      <c r="E632" s="9">
        <f t="shared" si="40"/>
        <v>1.5808041741539579E-3</v>
      </c>
      <c r="F632" s="5">
        <f t="shared" si="41"/>
        <v>1.5808041741539578</v>
      </c>
      <c r="G632" s="5">
        <v>0.48711897620281425</v>
      </c>
      <c r="H632" s="5">
        <f t="shared" si="42"/>
        <v>0.7700397108910112</v>
      </c>
      <c r="I632" s="5">
        <f t="shared" si="43"/>
        <v>0.8107644632629466</v>
      </c>
      <c r="J632" s="5"/>
      <c r="Q632" s="4"/>
    </row>
    <row r="633" spans="1:17" ht="12" x14ac:dyDescent="0.15">
      <c r="A633" s="4">
        <v>49</v>
      </c>
      <c r="B633" s="4">
        <v>30</v>
      </c>
      <c r="C633" s="4">
        <v>26707.113327379353</v>
      </c>
      <c r="D633" s="4">
        <v>0.95</v>
      </c>
      <c r="E633" s="9">
        <f t="shared" si="40"/>
        <v>1.0548290230426086E-3</v>
      </c>
      <c r="F633" s="5">
        <f t="shared" si="41"/>
        <v>1.0548290230426085</v>
      </c>
      <c r="G633" s="5">
        <v>0.44207851823973554</v>
      </c>
      <c r="H633" s="5">
        <f t="shared" si="42"/>
        <v>0.46631725150294423</v>
      </c>
      <c r="I633" s="5">
        <f t="shared" si="43"/>
        <v>0.58851177153966427</v>
      </c>
      <c r="J633" s="5"/>
      <c r="Q633" s="4"/>
    </row>
    <row r="634" spans="1:17" ht="12" x14ac:dyDescent="0.15">
      <c r="A634" s="4">
        <v>49</v>
      </c>
      <c r="B634" s="4">
        <v>38</v>
      </c>
      <c r="C634" s="4">
        <v>28196.381897627489</v>
      </c>
      <c r="D634" s="4">
        <v>0.95</v>
      </c>
      <c r="E634" s="9">
        <f t="shared" si="40"/>
        <v>1.1136494463413122E-3</v>
      </c>
      <c r="F634" s="5">
        <f t="shared" si="41"/>
        <v>1.1136494463413122</v>
      </c>
      <c r="G634" s="5">
        <v>0.43746494835104327</v>
      </c>
      <c r="H634" s="5">
        <f t="shared" si="42"/>
        <v>0.48718259752487009</v>
      </c>
      <c r="I634" s="5">
        <f t="shared" si="43"/>
        <v>0.62646684881644221</v>
      </c>
      <c r="J634" s="5"/>
      <c r="Q634" s="4"/>
    </row>
    <row r="635" spans="1:17" ht="12" x14ac:dyDescent="0.15">
      <c r="A635" s="4">
        <v>49</v>
      </c>
      <c r="B635" s="4">
        <v>45</v>
      </c>
      <c r="C635" s="4">
        <v>26858.839798065936</v>
      </c>
      <c r="D635" s="4">
        <v>0.95</v>
      </c>
      <c r="E635" s="9">
        <f t="shared" si="40"/>
        <v>1.0608216394247002E-3</v>
      </c>
      <c r="F635" s="5">
        <f t="shared" si="41"/>
        <v>1.0608216394247003</v>
      </c>
      <c r="G635" s="5">
        <v>0.45344176617048082</v>
      </c>
      <c r="H635" s="5">
        <f t="shared" si="42"/>
        <v>0.48102083777260107</v>
      </c>
      <c r="I635" s="5">
        <f t="shared" si="43"/>
        <v>0.57980080165209924</v>
      </c>
      <c r="J635" s="5"/>
      <c r="Q635" s="4"/>
    </row>
    <row r="636" spans="1:17" ht="12" x14ac:dyDescent="0.15">
      <c r="A636" s="4">
        <v>49</v>
      </c>
      <c r="B636" s="4">
        <v>52</v>
      </c>
      <c r="C636" s="4">
        <v>38163.104888127615</v>
      </c>
      <c r="D636" s="4">
        <v>0.95</v>
      </c>
      <c r="E636" s="9">
        <f t="shared" si="40"/>
        <v>1.507296956880302E-3</v>
      </c>
      <c r="F636" s="5">
        <f t="shared" si="41"/>
        <v>1.5072969568803021</v>
      </c>
      <c r="G636" s="5">
        <v>0.43555498672696163</v>
      </c>
      <c r="H636" s="5">
        <f t="shared" si="42"/>
        <v>0.65651070604758965</v>
      </c>
      <c r="I636" s="5">
        <f t="shared" si="43"/>
        <v>0.85078625083271242</v>
      </c>
      <c r="J636" s="5"/>
      <c r="Q636" s="4"/>
    </row>
    <row r="637" spans="1:17" ht="12" x14ac:dyDescent="0.15">
      <c r="A637" s="4">
        <v>49</v>
      </c>
      <c r="B637" s="4">
        <v>59</v>
      </c>
      <c r="C637" s="4">
        <v>26891.569394915765</v>
      </c>
      <c r="D637" s="4">
        <v>0.95</v>
      </c>
      <c r="E637" s="9">
        <f t="shared" si="40"/>
        <v>1.0621143335562779E-3</v>
      </c>
      <c r="F637" s="5">
        <f t="shared" si="41"/>
        <v>1.0621143335562779</v>
      </c>
      <c r="G637" s="5">
        <v>0.44577582036897284</v>
      </c>
      <c r="H637" s="5">
        <f t="shared" si="42"/>
        <v>0.47346488836669465</v>
      </c>
      <c r="I637" s="5">
        <f t="shared" si="43"/>
        <v>0.58864944518958329</v>
      </c>
      <c r="J637" s="5"/>
      <c r="Q637" s="4"/>
    </row>
    <row r="638" spans="1:17" ht="12" x14ac:dyDescent="0.15">
      <c r="A638" s="4">
        <v>49</v>
      </c>
      <c r="B638" s="4">
        <v>65</v>
      </c>
      <c r="C638" s="4">
        <v>19445.496250635591</v>
      </c>
      <c r="D638" s="4">
        <v>0.95</v>
      </c>
      <c r="E638" s="9">
        <f t="shared" si="40"/>
        <v>7.6802286945810354E-4</v>
      </c>
      <c r="F638" s="5">
        <f t="shared" si="41"/>
        <v>0.7680228694581035</v>
      </c>
      <c r="G638" s="5">
        <v>0.42328040736945771</v>
      </c>
      <c r="H638" s="5">
        <f t="shared" si="42"/>
        <v>0.3250890330532859</v>
      </c>
      <c r="I638" s="5">
        <f t="shared" si="43"/>
        <v>0.44293383640481759</v>
      </c>
      <c r="J638" s="5"/>
      <c r="Q638" s="4"/>
    </row>
    <row r="639" spans="1:17" ht="12" x14ac:dyDescent="0.15">
      <c r="A639" s="4">
        <v>49</v>
      </c>
      <c r="B639" s="4">
        <v>73</v>
      </c>
      <c r="C639" s="4">
        <v>36902.169391806739</v>
      </c>
      <c r="D639" s="4">
        <v>0.95</v>
      </c>
      <c r="E639" s="9">
        <f t="shared" si="40"/>
        <v>1.4574948183489038E-3</v>
      </c>
      <c r="F639" s="5">
        <f t="shared" si="41"/>
        <v>1.4574948183489038</v>
      </c>
      <c r="G639" s="5">
        <v>0.40211822172593176</v>
      </c>
      <c r="H639" s="5">
        <f t="shared" si="42"/>
        <v>0.58608522452922118</v>
      </c>
      <c r="I639" s="5">
        <f t="shared" si="43"/>
        <v>0.87140959381968264</v>
      </c>
      <c r="J639" s="5"/>
      <c r="Q639" s="4"/>
    </row>
    <row r="640" spans="1:17" ht="12" x14ac:dyDescent="0.15">
      <c r="A640" s="4">
        <v>50</v>
      </c>
      <c r="B640" s="4">
        <v>1</v>
      </c>
      <c r="C640" s="4">
        <v>15276.599730346315</v>
      </c>
      <c r="D640" s="4">
        <v>0.95</v>
      </c>
      <c r="E640" s="9">
        <f t="shared" si="40"/>
        <v>6.0336737151050969E-4</v>
      </c>
      <c r="F640" s="5">
        <f t="shared" si="41"/>
        <v>0.60336737151050968</v>
      </c>
      <c r="G640" s="5">
        <v>0.33234420550556448</v>
      </c>
      <c r="H640" s="5">
        <f t="shared" si="42"/>
        <v>0.20052564971264111</v>
      </c>
      <c r="I640" s="5">
        <f t="shared" si="43"/>
        <v>0.40284172179786859</v>
      </c>
      <c r="J640" s="5"/>
      <c r="Q640" s="4"/>
    </row>
    <row r="641" spans="1:17" ht="12" x14ac:dyDescent="0.15">
      <c r="A641" s="4">
        <v>50</v>
      </c>
      <c r="B641" s="4">
        <v>3</v>
      </c>
      <c r="C641" s="4">
        <v>20372.124045417269</v>
      </c>
      <c r="D641" s="4">
        <v>0.95</v>
      </c>
      <c r="E641" s="9">
        <f t="shared" si="40"/>
        <v>8.0462112998563298E-4</v>
      </c>
      <c r="F641" s="5">
        <f t="shared" si="41"/>
        <v>0.80462112998563295</v>
      </c>
      <c r="G641" s="5">
        <v>0.24095630991605682</v>
      </c>
      <c r="H641" s="5">
        <f t="shared" si="42"/>
        <v>0.193878538361826</v>
      </c>
      <c r="I641" s="5">
        <f t="shared" si="43"/>
        <v>0.61074259162380695</v>
      </c>
      <c r="J641" s="5"/>
      <c r="Q641" s="4"/>
    </row>
    <row r="642" spans="1:17" ht="12" x14ac:dyDescent="0.15">
      <c r="A642" s="4">
        <v>50</v>
      </c>
      <c r="B642" s="4">
        <v>8</v>
      </c>
      <c r="C642" s="4">
        <v>69364.873025868437</v>
      </c>
      <c r="D642" s="4">
        <v>0.95</v>
      </c>
      <c r="E642" s="9">
        <f t="shared" si="40"/>
        <v>2.7396476867584791E-3</v>
      </c>
      <c r="F642" s="5">
        <f t="shared" si="41"/>
        <v>2.7396476867584791</v>
      </c>
      <c r="G642" s="5">
        <v>0.5323931135692116</v>
      </c>
      <c r="H642" s="5">
        <f t="shared" si="42"/>
        <v>1.4585695620360348</v>
      </c>
      <c r="I642" s="5">
        <f t="shared" si="43"/>
        <v>1.2810781247224443</v>
      </c>
      <c r="J642" s="5"/>
      <c r="Q642" s="4"/>
    </row>
    <row r="643" spans="1:17" ht="12" x14ac:dyDescent="0.15">
      <c r="A643" s="4">
        <v>50</v>
      </c>
      <c r="B643" s="4">
        <v>10</v>
      </c>
      <c r="C643" s="4">
        <v>19618.662935655302</v>
      </c>
      <c r="D643" s="4">
        <v>0.95</v>
      </c>
      <c r="E643" s="9">
        <f t="shared" ref="E643:E652" si="44">((C643/1000000)*D643)/(293.15*0.08205)</f>
        <v>7.7486229245915127E-4</v>
      </c>
      <c r="F643" s="5">
        <f t="shared" ref="F643:F652" si="45">E643*1000</f>
        <v>0.77486229245915128</v>
      </c>
      <c r="G643" s="5">
        <v>0.57505043704437786</v>
      </c>
      <c r="H643" s="5">
        <f t="shared" si="42"/>
        <v>0.4455848999278435</v>
      </c>
      <c r="I643" s="5">
        <f t="shared" si="43"/>
        <v>0.32927739253130778</v>
      </c>
      <c r="J643" s="5"/>
      <c r="Q643" s="4"/>
    </row>
    <row r="644" spans="1:17" ht="12" x14ac:dyDescent="0.15">
      <c r="A644" s="4">
        <v>50</v>
      </c>
      <c r="B644" s="4">
        <v>17</v>
      </c>
      <c r="C644" s="4">
        <v>46375.745432036914</v>
      </c>
      <c r="D644" s="4">
        <v>0.95</v>
      </c>
      <c r="E644" s="9">
        <f t="shared" si="44"/>
        <v>1.8316649069219481E-3</v>
      </c>
      <c r="F644" s="5">
        <f t="shared" si="45"/>
        <v>1.8316649069219482</v>
      </c>
      <c r="G644" s="5">
        <v>0.52759334179431683</v>
      </c>
      <c r="H644" s="5">
        <f t="shared" ref="H644:H652" si="46">F644*G644</f>
        <v>0.96637420929032691</v>
      </c>
      <c r="I644" s="5">
        <f t="shared" ref="I644:I652" si="47">F644-H644</f>
        <v>0.86529069763162125</v>
      </c>
      <c r="J644" s="5"/>
      <c r="Q644" s="4"/>
    </row>
    <row r="645" spans="1:17" ht="12" x14ac:dyDescent="0.15">
      <c r="A645" s="4">
        <v>50</v>
      </c>
      <c r="B645" s="4">
        <v>24</v>
      </c>
      <c r="C645" s="4">
        <v>40719.662381739843</v>
      </c>
      <c r="D645" s="4">
        <v>0.95</v>
      </c>
      <c r="E645" s="9">
        <f t="shared" si="44"/>
        <v>1.6082712183170345E-3</v>
      </c>
      <c r="F645" s="5">
        <f t="shared" si="45"/>
        <v>1.6082712183170345</v>
      </c>
      <c r="G645" s="5">
        <v>0.47116582220707753</v>
      </c>
      <c r="H645" s="5">
        <f t="shared" si="46"/>
        <v>0.7577624309103238</v>
      </c>
      <c r="I645" s="5">
        <f t="shared" si="47"/>
        <v>0.85050878740671065</v>
      </c>
      <c r="J645" s="5"/>
      <c r="Q645" s="4"/>
    </row>
    <row r="646" spans="1:17" ht="12" x14ac:dyDescent="0.15">
      <c r="A646" s="4">
        <v>50</v>
      </c>
      <c r="B646" s="4">
        <v>30</v>
      </c>
      <c r="C646" s="4">
        <v>28975.45065605719</v>
      </c>
      <c r="D646" s="4">
        <v>0.95</v>
      </c>
      <c r="E646" s="9">
        <f t="shared" si="44"/>
        <v>1.1444196882339451E-3</v>
      </c>
      <c r="F646" s="5">
        <f t="shared" si="45"/>
        <v>1.144419688233945</v>
      </c>
      <c r="G646" s="5">
        <v>0.4932302621347609</v>
      </c>
      <c r="H646" s="5">
        <f t="shared" si="46"/>
        <v>0.56446242281981007</v>
      </c>
      <c r="I646" s="5">
        <f t="shared" si="47"/>
        <v>0.57995726541413495</v>
      </c>
      <c r="J646" s="5"/>
      <c r="Q646" s="4"/>
    </row>
    <row r="647" spans="1:17" ht="12" x14ac:dyDescent="0.15">
      <c r="A647" s="4">
        <v>50</v>
      </c>
      <c r="B647" s="4">
        <v>38</v>
      </c>
      <c r="C647" s="4">
        <v>29038.128617074999</v>
      </c>
      <c r="D647" s="4">
        <v>0.95</v>
      </c>
      <c r="E647" s="9">
        <f t="shared" si="44"/>
        <v>1.1468952284234173E-3</v>
      </c>
      <c r="F647" s="5">
        <f t="shared" si="45"/>
        <v>1.1468952284234173</v>
      </c>
      <c r="G647" s="5">
        <v>0.45622845336572521</v>
      </c>
      <c r="H647" s="5">
        <f t="shared" si="46"/>
        <v>0.52324623623614575</v>
      </c>
      <c r="I647" s="5">
        <f t="shared" si="47"/>
        <v>0.62364899218727154</v>
      </c>
      <c r="J647" s="5"/>
      <c r="Q647" s="4"/>
    </row>
    <row r="648" spans="1:17" ht="12" x14ac:dyDescent="0.15">
      <c r="A648" s="4">
        <v>50</v>
      </c>
      <c r="B648" s="4">
        <v>45</v>
      </c>
      <c r="C648" s="4">
        <v>27598.72114171608</v>
      </c>
      <c r="D648" s="4">
        <v>0.95</v>
      </c>
      <c r="E648" s="9">
        <f t="shared" si="44"/>
        <v>1.0900441280300053E-3</v>
      </c>
      <c r="F648" s="5">
        <f t="shared" si="45"/>
        <v>1.0900441280300053</v>
      </c>
      <c r="G648" s="5">
        <v>0.44772828421370892</v>
      </c>
      <c r="H648" s="5">
        <f t="shared" si="46"/>
        <v>0.48804358716010271</v>
      </c>
      <c r="I648" s="5">
        <f t="shared" si="47"/>
        <v>0.60200054086990251</v>
      </c>
      <c r="J648" s="5"/>
      <c r="Q648" s="4"/>
    </row>
    <row r="649" spans="1:17" ht="12" x14ac:dyDescent="0.15">
      <c r="A649" s="4">
        <v>50</v>
      </c>
      <c r="B649" s="4">
        <v>52</v>
      </c>
      <c r="C649" s="4">
        <v>38547.569823107806</v>
      </c>
      <c r="D649" s="4">
        <v>0.95</v>
      </c>
      <c r="E649" s="9">
        <f t="shared" si="44"/>
        <v>1.5224818541317597E-3</v>
      </c>
      <c r="F649" s="5">
        <f t="shared" si="45"/>
        <v>1.5224818541317597</v>
      </c>
      <c r="G649" s="5">
        <v>0.4341993874575632</v>
      </c>
      <c r="H649" s="5">
        <f t="shared" si="46"/>
        <v>0.66106068847926513</v>
      </c>
      <c r="I649" s="5">
        <f t="shared" si="47"/>
        <v>0.8614211656524946</v>
      </c>
      <c r="J649" s="5"/>
      <c r="Q649" s="4"/>
    </row>
    <row r="650" spans="1:17" ht="12" x14ac:dyDescent="0.15">
      <c r="A650" s="4">
        <v>50</v>
      </c>
      <c r="B650" s="4">
        <v>59</v>
      </c>
      <c r="C650" s="4">
        <v>28230.165882528225</v>
      </c>
      <c r="D650" s="4">
        <v>0.95</v>
      </c>
      <c r="E650" s="9">
        <f t="shared" si="44"/>
        <v>1.1149837847758146E-3</v>
      </c>
      <c r="F650" s="5">
        <f t="shared" si="45"/>
        <v>1.1149837847758146</v>
      </c>
      <c r="G650" s="5">
        <v>0.42887856640584621</v>
      </c>
      <c r="H650" s="5">
        <f t="shared" si="46"/>
        <v>0.47819264718041593</v>
      </c>
      <c r="I650" s="5">
        <f t="shared" si="47"/>
        <v>0.63679113759539874</v>
      </c>
      <c r="J650" s="5"/>
      <c r="Q650" s="4"/>
    </row>
    <row r="651" spans="1:17" ht="12" x14ac:dyDescent="0.15">
      <c r="A651" s="4">
        <v>50</v>
      </c>
      <c r="B651" s="4">
        <v>65</v>
      </c>
      <c r="C651" s="4">
        <v>19888.533906273093</v>
      </c>
      <c r="D651" s="4">
        <v>0.95</v>
      </c>
      <c r="E651" s="9">
        <f t="shared" si="44"/>
        <v>7.8552116557639262E-4</v>
      </c>
      <c r="F651" s="5">
        <f t="shared" si="45"/>
        <v>0.78552116557639262</v>
      </c>
      <c r="G651" s="5">
        <v>0.43097593890053043</v>
      </c>
      <c r="H651" s="5">
        <f t="shared" si="46"/>
        <v>0.33854072186052481</v>
      </c>
      <c r="I651" s="5">
        <f t="shared" si="47"/>
        <v>0.44698044371586781</v>
      </c>
      <c r="J651" s="5"/>
      <c r="Q651" s="4"/>
    </row>
    <row r="652" spans="1:17" ht="12" x14ac:dyDescent="0.15">
      <c r="A652" s="4">
        <v>50</v>
      </c>
      <c r="B652" s="4">
        <v>73</v>
      </c>
      <c r="C652" s="4">
        <v>39198.871650483743</v>
      </c>
      <c r="D652" s="4">
        <v>0.95</v>
      </c>
      <c r="E652" s="9">
        <f t="shared" si="44"/>
        <v>1.5482057899931666E-3</v>
      </c>
      <c r="F652" s="5">
        <f t="shared" si="45"/>
        <v>1.5482057899931665</v>
      </c>
      <c r="G652" s="5">
        <v>0.43211241916728271</v>
      </c>
      <c r="H652" s="5">
        <f t="shared" si="46"/>
        <v>0.66899894928274128</v>
      </c>
      <c r="I652" s="5">
        <f t="shared" si="47"/>
        <v>0.87920684071042521</v>
      </c>
      <c r="J652" s="5"/>
      <c r="Q652" s="4"/>
    </row>
  </sheetData>
  <sortState xmlns:xlrd2="http://schemas.microsoft.com/office/spreadsheetml/2017/richdata2" ref="A3:F652">
    <sortCondition ref="A3:A652"/>
  </sortState>
  <mergeCells count="4">
    <mergeCell ref="P1:T1"/>
    <mergeCell ref="K1:N1"/>
    <mergeCell ref="A1:I1"/>
    <mergeCell ref="V1: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5894-DB7D-3443-8645-D4388257C228}">
  <dimension ref="A1:AW51"/>
  <sheetViews>
    <sheetView workbookViewId="0">
      <selection activeCell="A2" sqref="A2:A51"/>
    </sheetView>
  </sheetViews>
  <sheetFormatPr baseColWidth="10" defaultRowHeight="16" x14ac:dyDescent="0.2"/>
  <cols>
    <col min="1" max="1" width="5.6640625" style="1" bestFit="1" customWidth="1"/>
    <col min="2" max="2" width="14.6640625" style="1" bestFit="1" customWidth="1"/>
    <col min="3" max="3" width="24.83203125" style="1" bestFit="1" customWidth="1"/>
    <col min="4" max="4" width="18.6640625" style="1" bestFit="1" customWidth="1"/>
    <col min="5" max="5" width="8.5" style="1" bestFit="1" customWidth="1"/>
    <col min="6" max="6" width="10.6640625" style="1" bestFit="1" customWidth="1"/>
    <col min="7" max="7" width="12.5" style="1" bestFit="1" customWidth="1"/>
    <col min="8" max="8" width="15" style="1" bestFit="1" customWidth="1"/>
    <col min="9" max="9" width="17.33203125" style="1" bestFit="1" customWidth="1"/>
    <col min="10" max="10" width="19.1640625" style="1" bestFit="1" customWidth="1"/>
    <col min="11" max="11" width="10.6640625" style="1" bestFit="1" customWidth="1"/>
    <col min="12" max="12" width="12.83203125" style="1" bestFit="1" customWidth="1"/>
    <col min="13" max="13" width="14.6640625" style="1" bestFit="1" customWidth="1"/>
    <col min="14" max="14" width="12" style="1" bestFit="1" customWidth="1"/>
    <col min="15" max="15" width="14.6640625" style="1" bestFit="1" customWidth="1"/>
    <col min="16" max="16" width="16.6640625" style="1" bestFit="1" customWidth="1"/>
    <col min="17" max="17" width="8.83203125" style="15" bestFit="1" customWidth="1"/>
    <col min="18" max="18" width="10.83203125" style="1"/>
    <col min="19" max="19" width="14.6640625" style="1" bestFit="1" customWidth="1"/>
    <col min="20" max="16384" width="10.83203125" style="1"/>
  </cols>
  <sheetData>
    <row r="1" spans="1:19" s="39" customFormat="1" x14ac:dyDescent="0.2">
      <c r="A1" s="47" t="s">
        <v>33</v>
      </c>
      <c r="B1" s="47" t="s">
        <v>143</v>
      </c>
      <c r="C1" s="47" t="s">
        <v>144</v>
      </c>
      <c r="D1" s="47" t="s">
        <v>145</v>
      </c>
      <c r="E1" s="47" t="s">
        <v>146</v>
      </c>
      <c r="F1" s="47" t="s">
        <v>147</v>
      </c>
      <c r="G1" s="47" t="s">
        <v>148</v>
      </c>
      <c r="H1" s="47" t="s">
        <v>149</v>
      </c>
      <c r="I1" s="47" t="s">
        <v>150</v>
      </c>
      <c r="J1" s="47" t="s">
        <v>151</v>
      </c>
      <c r="K1" s="47" t="s">
        <v>152</v>
      </c>
      <c r="L1" s="47" t="s">
        <v>153</v>
      </c>
      <c r="M1" s="48" t="s">
        <v>154</v>
      </c>
      <c r="N1" s="48" t="s">
        <v>157</v>
      </c>
      <c r="O1" s="48" t="s">
        <v>156</v>
      </c>
      <c r="P1" s="48" t="s">
        <v>155</v>
      </c>
      <c r="Q1" s="48" t="s">
        <v>36</v>
      </c>
    </row>
    <row r="2" spans="1:19" x14ac:dyDescent="0.2">
      <c r="A2" s="1" t="s">
        <v>6</v>
      </c>
      <c r="B2" s="2">
        <v>14.1503</v>
      </c>
      <c r="C2" s="2">
        <v>20.0291</v>
      </c>
      <c r="D2" s="2">
        <f t="shared" ref="D2:D33" si="0">C2-B2</f>
        <v>5.8788</v>
      </c>
      <c r="E2" s="2">
        <v>6.3251999999999997</v>
      </c>
      <c r="F2" s="2">
        <v>7.74</v>
      </c>
      <c r="G2" s="2">
        <v>11.8</v>
      </c>
      <c r="H2" s="2">
        <v>6.5236999999999998</v>
      </c>
      <c r="I2" s="2">
        <v>8.7623999999999995</v>
      </c>
      <c r="J2" s="2">
        <v>16.16</v>
      </c>
      <c r="K2" s="2">
        <f>H2-E2</f>
        <v>0.19850000000000012</v>
      </c>
      <c r="L2" s="2">
        <f>I2-F2</f>
        <v>1.0223999999999993</v>
      </c>
      <c r="M2" s="2">
        <f>J2-G2</f>
        <v>4.3599999999999994</v>
      </c>
      <c r="N2" s="16">
        <f>(K2/D2)</f>
        <v>3.3765394298156108E-2</v>
      </c>
      <c r="O2" s="16">
        <f>(L2/D2)</f>
        <v>0.17391304347826075</v>
      </c>
      <c r="P2" s="16">
        <f>(M2/D2)</f>
        <v>0.74164795536504036</v>
      </c>
      <c r="Q2" s="19">
        <f>(K2+L2+M2)/D2</f>
        <v>0.94932639314145728</v>
      </c>
      <c r="S2"/>
    </row>
    <row r="3" spans="1:19" x14ac:dyDescent="0.2">
      <c r="A3" s="1" t="s">
        <v>6</v>
      </c>
      <c r="B3" s="2">
        <v>14.1122</v>
      </c>
      <c r="C3" s="2">
        <v>20.019500000000001</v>
      </c>
      <c r="D3" s="2">
        <f t="shared" si="0"/>
        <v>5.9073000000000011</v>
      </c>
      <c r="E3" s="2">
        <v>6.3334999999999999</v>
      </c>
      <c r="F3" s="2">
        <v>7.74</v>
      </c>
      <c r="G3" s="2">
        <v>11.87</v>
      </c>
      <c r="H3" s="2">
        <v>6.9047999999999998</v>
      </c>
      <c r="I3" s="2">
        <v>8.8764000000000003</v>
      </c>
      <c r="J3" s="16">
        <v>16.239999999999998</v>
      </c>
      <c r="K3" s="2">
        <f t="shared" ref="K3:K51" si="1">H3-E3</f>
        <v>0.57129999999999992</v>
      </c>
      <c r="L3" s="2">
        <f t="shared" ref="L3:L51" si="2">I3-F3</f>
        <v>1.1364000000000001</v>
      </c>
      <c r="M3" s="2">
        <f t="shared" ref="M3:M51" si="3">J3-G3</f>
        <v>4.3699999999999992</v>
      </c>
      <c r="N3" s="16">
        <f t="shared" ref="N3:N51" si="4">(K3/D3)</f>
        <v>9.6710849288168838E-2</v>
      </c>
      <c r="O3" s="16">
        <f t="shared" ref="O3:O51" si="5">(L3/D3)</f>
        <v>0.19237214971306685</v>
      </c>
      <c r="P3" s="16">
        <f t="shared" ref="P3:P51" si="6">(M3/D3)</f>
        <v>0.73976266653124079</v>
      </c>
      <c r="Q3" s="19">
        <f t="shared" ref="Q3:Q51" si="7">(K3+L3+M3)/D3</f>
        <v>1.0288456655324765</v>
      </c>
    </row>
    <row r="4" spans="1:19" x14ac:dyDescent="0.2">
      <c r="A4" s="1" t="s">
        <v>6</v>
      </c>
      <c r="B4" s="2">
        <v>14.0314</v>
      </c>
      <c r="C4" s="2">
        <v>19.635200000000001</v>
      </c>
      <c r="D4" s="2">
        <f t="shared" si="0"/>
        <v>5.6038000000000014</v>
      </c>
      <c r="E4" s="2">
        <v>6.3120000000000003</v>
      </c>
      <c r="F4" s="2">
        <v>7.78</v>
      </c>
      <c r="G4" s="2">
        <v>11.72</v>
      </c>
      <c r="H4" s="2">
        <v>6.4835000000000003</v>
      </c>
      <c r="I4" s="2">
        <v>8.9482999999999997</v>
      </c>
      <c r="J4" s="16">
        <v>15.85</v>
      </c>
      <c r="K4" s="2">
        <f t="shared" si="1"/>
        <v>0.17149999999999999</v>
      </c>
      <c r="L4" s="2">
        <f t="shared" si="2"/>
        <v>1.1682999999999995</v>
      </c>
      <c r="M4" s="2">
        <f t="shared" si="3"/>
        <v>4.129999999999999</v>
      </c>
      <c r="N4" s="16">
        <f t="shared" si="4"/>
        <v>3.0604232842000062E-2</v>
      </c>
      <c r="O4" s="16">
        <f t="shared" si="5"/>
        <v>0.20848352903386971</v>
      </c>
      <c r="P4" s="16">
        <f t="shared" si="6"/>
        <v>0.73699989292979728</v>
      </c>
      <c r="Q4" s="19">
        <f t="shared" si="7"/>
        <v>0.97608765480566706</v>
      </c>
    </row>
    <row r="5" spans="1:19" x14ac:dyDescent="0.2">
      <c r="A5" s="1" t="s">
        <v>6</v>
      </c>
      <c r="B5" s="2">
        <v>14.309200000000001</v>
      </c>
      <c r="C5" s="2">
        <v>19.9495</v>
      </c>
      <c r="D5" s="2">
        <f t="shared" si="0"/>
        <v>5.6402999999999999</v>
      </c>
      <c r="E5" s="2">
        <v>6.3672000000000004</v>
      </c>
      <c r="F5" s="2">
        <v>7.81</v>
      </c>
      <c r="G5" s="2">
        <v>11.77</v>
      </c>
      <c r="H5" s="2">
        <v>6.5107999999999997</v>
      </c>
      <c r="I5" s="2">
        <v>8.8361999999999998</v>
      </c>
      <c r="J5" s="16">
        <v>15.97</v>
      </c>
      <c r="K5" s="2">
        <f t="shared" si="1"/>
        <v>0.14359999999999928</v>
      </c>
      <c r="L5" s="2">
        <f t="shared" si="2"/>
        <v>1.0262000000000002</v>
      </c>
      <c r="M5" s="2">
        <f t="shared" si="3"/>
        <v>4.2000000000000011</v>
      </c>
      <c r="N5" s="16">
        <f t="shared" si="4"/>
        <v>2.5459638671701732E-2</v>
      </c>
      <c r="O5" s="16">
        <f t="shared" si="5"/>
        <v>0.18194067691434856</v>
      </c>
      <c r="P5" s="16">
        <f t="shared" si="6"/>
        <v>0.74464124248710195</v>
      </c>
      <c r="Q5" s="19">
        <f t="shared" si="7"/>
        <v>0.95204155807315227</v>
      </c>
    </row>
    <row r="6" spans="1:19" x14ac:dyDescent="0.2">
      <c r="A6" s="1" t="s">
        <v>6</v>
      </c>
      <c r="B6" s="2">
        <v>14.1096</v>
      </c>
      <c r="C6" s="2">
        <v>19.8673</v>
      </c>
      <c r="D6" s="2">
        <f>C6-B6</f>
        <v>5.7576999999999998</v>
      </c>
      <c r="E6" s="2">
        <v>6.3160999999999996</v>
      </c>
      <c r="F6" s="2">
        <v>7.75</v>
      </c>
      <c r="G6" s="2">
        <v>11.78</v>
      </c>
      <c r="H6" s="2">
        <v>6.4657999999999998</v>
      </c>
      <c r="I6" s="2">
        <v>8.9274000000000004</v>
      </c>
      <c r="J6" s="16">
        <v>15.96</v>
      </c>
      <c r="K6" s="2">
        <f t="shared" si="1"/>
        <v>0.14970000000000017</v>
      </c>
      <c r="L6" s="2">
        <f t="shared" si="2"/>
        <v>1.1774000000000004</v>
      </c>
      <c r="M6" s="2">
        <f t="shared" si="3"/>
        <v>4.1800000000000015</v>
      </c>
      <c r="N6" s="16">
        <f t="shared" si="4"/>
        <v>2.5999965263907493E-2</v>
      </c>
      <c r="O6" s="16">
        <f t="shared" si="5"/>
        <v>0.20449137676502779</v>
      </c>
      <c r="P6" s="16">
        <f t="shared" si="6"/>
        <v>0.72598433402226614</v>
      </c>
      <c r="Q6" s="19">
        <f t="shared" si="7"/>
        <v>0.95647567605120143</v>
      </c>
    </row>
    <row r="7" spans="1:19" x14ac:dyDescent="0.2">
      <c r="A7" s="1" t="s">
        <v>6</v>
      </c>
      <c r="B7" s="2">
        <v>14.1607</v>
      </c>
      <c r="C7" s="2">
        <v>19.869599999999998</v>
      </c>
      <c r="D7" s="2">
        <f t="shared" si="0"/>
        <v>5.7088999999999981</v>
      </c>
      <c r="E7" s="2">
        <v>6.3089000000000004</v>
      </c>
      <c r="F7" s="2">
        <v>7.7</v>
      </c>
      <c r="G7" s="2">
        <v>11.76</v>
      </c>
      <c r="H7" s="2">
        <v>6.4555999999999996</v>
      </c>
      <c r="I7" s="2">
        <v>8.9184999999999999</v>
      </c>
      <c r="J7" s="16">
        <v>15.96</v>
      </c>
      <c r="K7" s="2">
        <f t="shared" si="1"/>
        <v>0.14669999999999916</v>
      </c>
      <c r="L7" s="2">
        <f t="shared" si="2"/>
        <v>1.2184999999999997</v>
      </c>
      <c r="M7" s="2">
        <f t="shared" si="3"/>
        <v>4.2000000000000011</v>
      </c>
      <c r="N7" s="16">
        <f t="shared" si="4"/>
        <v>2.5696719157806094E-2</v>
      </c>
      <c r="O7" s="16">
        <f t="shared" si="5"/>
        <v>0.21343866594265096</v>
      </c>
      <c r="P7" s="16">
        <f t="shared" si="6"/>
        <v>0.73569339102103781</v>
      </c>
      <c r="Q7" s="19">
        <f t="shared" si="7"/>
        <v>0.97482877612149477</v>
      </c>
    </row>
    <row r="8" spans="1:19" x14ac:dyDescent="0.2">
      <c r="A8" s="1" t="s">
        <v>6</v>
      </c>
      <c r="B8" s="2">
        <v>14.184799999999999</v>
      </c>
      <c r="C8" s="2">
        <v>19.8108</v>
      </c>
      <c r="D8" s="2">
        <f t="shared" si="0"/>
        <v>5.6260000000000012</v>
      </c>
      <c r="E8" s="2">
        <v>6.3417000000000003</v>
      </c>
      <c r="F8" s="2">
        <v>7.7</v>
      </c>
      <c r="G8" s="2">
        <v>11.93</v>
      </c>
      <c r="H8" s="2">
        <v>6.4820000000000002</v>
      </c>
      <c r="I8" s="2">
        <v>8.9797999999999991</v>
      </c>
      <c r="J8" s="16">
        <v>15.88</v>
      </c>
      <c r="K8" s="2">
        <f t="shared" si="1"/>
        <v>0.14029999999999987</v>
      </c>
      <c r="L8" s="2">
        <f t="shared" si="2"/>
        <v>1.2797999999999989</v>
      </c>
      <c r="M8" s="2">
        <f t="shared" si="3"/>
        <v>3.9500000000000011</v>
      </c>
      <c r="N8" s="16">
        <f t="shared" si="4"/>
        <v>2.4937788837539963E-2</v>
      </c>
      <c r="O8" s="16">
        <f t="shared" si="5"/>
        <v>0.22747955918947718</v>
      </c>
      <c r="P8" s="16">
        <f t="shared" si="6"/>
        <v>0.70209740490579453</v>
      </c>
      <c r="Q8" s="19">
        <f t="shared" si="7"/>
        <v>0.95451475293281174</v>
      </c>
    </row>
    <row r="9" spans="1:19" x14ac:dyDescent="0.2">
      <c r="A9" s="1" t="s">
        <v>6</v>
      </c>
      <c r="B9" s="2">
        <v>14.2279</v>
      </c>
      <c r="C9" s="2">
        <v>19.974399999999999</v>
      </c>
      <c r="D9" s="2">
        <f t="shared" si="0"/>
        <v>5.7464999999999993</v>
      </c>
      <c r="E9" s="2">
        <v>6.3978000000000002</v>
      </c>
      <c r="F9" s="2">
        <v>7.68</v>
      </c>
      <c r="G9" s="2">
        <v>11.6</v>
      </c>
      <c r="H9" s="2">
        <v>6.5679999999999996</v>
      </c>
      <c r="I9" s="2">
        <v>8.7588000000000008</v>
      </c>
      <c r="J9" s="16">
        <v>15.79</v>
      </c>
      <c r="K9" s="2">
        <f t="shared" si="1"/>
        <v>0.17019999999999946</v>
      </c>
      <c r="L9" s="2">
        <f t="shared" si="2"/>
        <v>1.0788000000000011</v>
      </c>
      <c r="M9" s="2">
        <f t="shared" si="3"/>
        <v>4.1899999999999995</v>
      </c>
      <c r="N9" s="16">
        <f t="shared" si="4"/>
        <v>2.9618028365091705E-2</v>
      </c>
      <c r="O9" s="16">
        <f t="shared" si="5"/>
        <v>0.18773166275124009</v>
      </c>
      <c r="P9" s="16">
        <f t="shared" si="6"/>
        <v>0.72913947620290609</v>
      </c>
      <c r="Q9" s="19">
        <f t="shared" si="7"/>
        <v>0.94648916731923793</v>
      </c>
    </row>
    <row r="10" spans="1:19" x14ac:dyDescent="0.2">
      <c r="A10" s="1" t="s">
        <v>6</v>
      </c>
      <c r="B10" s="2">
        <v>14.1357</v>
      </c>
      <c r="C10" s="2">
        <v>19.8398</v>
      </c>
      <c r="D10" s="2">
        <f t="shared" si="0"/>
        <v>5.7041000000000004</v>
      </c>
      <c r="E10" s="2">
        <v>6.3734000000000002</v>
      </c>
      <c r="F10" s="2">
        <v>7.76</v>
      </c>
      <c r="G10" s="2">
        <v>11.52</v>
      </c>
      <c r="H10" s="2">
        <v>6.5343999999999998</v>
      </c>
      <c r="I10" s="2">
        <v>8.8045000000000009</v>
      </c>
      <c r="J10" s="16">
        <v>15.86</v>
      </c>
      <c r="K10" s="2">
        <f t="shared" si="1"/>
        <v>0.16099999999999959</v>
      </c>
      <c r="L10" s="2">
        <f t="shared" si="2"/>
        <v>1.0445000000000011</v>
      </c>
      <c r="M10" s="2">
        <f t="shared" si="3"/>
        <v>4.34</v>
      </c>
      <c r="N10" s="16">
        <f t="shared" si="4"/>
        <v>2.8225311617958937E-2</v>
      </c>
      <c r="O10" s="16">
        <f t="shared" si="5"/>
        <v>0.18311390052769078</v>
      </c>
      <c r="P10" s="16">
        <f t="shared" si="6"/>
        <v>0.76085622622324289</v>
      </c>
      <c r="Q10" s="19">
        <f t="shared" si="7"/>
        <v>0.97219543836889255</v>
      </c>
    </row>
    <row r="11" spans="1:19" x14ac:dyDescent="0.2">
      <c r="A11" s="1" t="s">
        <v>6</v>
      </c>
      <c r="B11" s="2">
        <v>14.105499999999999</v>
      </c>
      <c r="C11" s="2">
        <v>19.79</v>
      </c>
      <c r="D11" s="2">
        <f t="shared" si="0"/>
        <v>5.6844999999999999</v>
      </c>
      <c r="E11" s="2">
        <v>6.3552999999999997</v>
      </c>
      <c r="F11" s="2">
        <v>7.73</v>
      </c>
      <c r="G11" s="2">
        <v>11.59</v>
      </c>
      <c r="H11" s="2">
        <v>6.5246000000000004</v>
      </c>
      <c r="I11" s="2">
        <v>8.9116</v>
      </c>
      <c r="J11" s="16">
        <v>15.78</v>
      </c>
      <c r="K11" s="2">
        <f t="shared" si="1"/>
        <v>0.16930000000000067</v>
      </c>
      <c r="L11" s="2">
        <f t="shared" si="2"/>
        <v>1.1815999999999995</v>
      </c>
      <c r="M11" s="2">
        <f t="shared" si="3"/>
        <v>4.1899999999999995</v>
      </c>
      <c r="N11" s="16">
        <f t="shared" si="4"/>
        <v>2.9782742545518635E-2</v>
      </c>
      <c r="O11" s="16">
        <f t="shared" si="5"/>
        <v>0.20786348843345934</v>
      </c>
      <c r="P11" s="16">
        <f t="shared" si="6"/>
        <v>0.73709209253232466</v>
      </c>
      <c r="Q11" s="19">
        <f t="shared" si="7"/>
        <v>0.97473832351130263</v>
      </c>
    </row>
    <row r="12" spans="1:19" x14ac:dyDescent="0.2">
      <c r="A12" s="1" t="s">
        <v>7</v>
      </c>
      <c r="B12" s="2">
        <v>14.2478</v>
      </c>
      <c r="C12" s="2">
        <v>20.0364</v>
      </c>
      <c r="D12" s="2">
        <f t="shared" si="0"/>
        <v>5.7886000000000006</v>
      </c>
      <c r="E12" s="2">
        <v>6.3772000000000002</v>
      </c>
      <c r="F12" s="2">
        <v>7.6315</v>
      </c>
      <c r="G12" s="2">
        <v>11.53</v>
      </c>
      <c r="H12" s="2">
        <v>6.5090000000000003</v>
      </c>
      <c r="I12" s="2">
        <v>8.8794000000000004</v>
      </c>
      <c r="J12" s="16">
        <v>15.92</v>
      </c>
      <c r="K12" s="2">
        <f t="shared" si="1"/>
        <v>0.13180000000000014</v>
      </c>
      <c r="L12" s="2">
        <f t="shared" si="2"/>
        <v>1.2479000000000005</v>
      </c>
      <c r="M12" s="2">
        <f t="shared" si="3"/>
        <v>4.3900000000000006</v>
      </c>
      <c r="N12" s="16">
        <f t="shared" si="4"/>
        <v>2.2768890578032705E-2</v>
      </c>
      <c r="O12" s="16">
        <f t="shared" si="5"/>
        <v>0.21557889645164641</v>
      </c>
      <c r="P12" s="16">
        <f t="shared" si="6"/>
        <v>0.75838717479183226</v>
      </c>
      <c r="Q12" s="19">
        <f t="shared" si="7"/>
        <v>0.99673496182151133</v>
      </c>
    </row>
    <row r="13" spans="1:19" x14ac:dyDescent="0.2">
      <c r="A13" s="1" t="s">
        <v>7</v>
      </c>
      <c r="B13" s="2">
        <v>14.162800000000001</v>
      </c>
      <c r="C13" s="2">
        <v>19.693300000000001</v>
      </c>
      <c r="D13" s="2">
        <f t="shared" si="0"/>
        <v>5.5305</v>
      </c>
      <c r="E13" s="2">
        <v>6.2878999999999996</v>
      </c>
      <c r="F13" s="2">
        <v>7.6254</v>
      </c>
      <c r="G13" s="2">
        <v>11.6</v>
      </c>
      <c r="H13" s="2">
        <v>6.4946000000000002</v>
      </c>
      <c r="I13" s="2">
        <v>8.7613000000000003</v>
      </c>
      <c r="J13" s="16">
        <v>15.81</v>
      </c>
      <c r="K13" s="2">
        <f t="shared" si="1"/>
        <v>0.20670000000000055</v>
      </c>
      <c r="L13" s="2">
        <f t="shared" si="2"/>
        <v>1.1359000000000004</v>
      </c>
      <c r="M13" s="2">
        <f t="shared" si="3"/>
        <v>4.2100000000000009</v>
      </c>
      <c r="N13" s="16">
        <f t="shared" si="4"/>
        <v>3.7374559262272948E-2</v>
      </c>
      <c r="O13" s="16">
        <f t="shared" si="5"/>
        <v>0.20538830123858609</v>
      </c>
      <c r="P13" s="16">
        <f t="shared" si="6"/>
        <v>0.76123316155862952</v>
      </c>
      <c r="Q13" s="19">
        <f t="shared" si="7"/>
        <v>1.0039960220594886</v>
      </c>
    </row>
    <row r="14" spans="1:19" x14ac:dyDescent="0.2">
      <c r="A14" s="1" t="s">
        <v>7</v>
      </c>
      <c r="B14" s="2">
        <v>14.250400000000001</v>
      </c>
      <c r="C14" s="2">
        <v>20.010999999999999</v>
      </c>
      <c r="D14" s="2">
        <f t="shared" si="0"/>
        <v>5.7605999999999984</v>
      </c>
      <c r="E14" s="2">
        <v>6.3681999999999999</v>
      </c>
      <c r="F14" s="2">
        <v>7.5907999999999998</v>
      </c>
      <c r="G14" s="2">
        <v>11.69</v>
      </c>
      <c r="H14" s="2">
        <v>6.6003999999999996</v>
      </c>
      <c r="I14" s="2">
        <v>8.7414000000000005</v>
      </c>
      <c r="J14" s="16">
        <v>16.079999999999998</v>
      </c>
      <c r="K14" s="2">
        <f t="shared" si="1"/>
        <v>0.23219999999999974</v>
      </c>
      <c r="L14" s="2">
        <f t="shared" si="2"/>
        <v>1.1506000000000007</v>
      </c>
      <c r="M14" s="2">
        <f t="shared" si="3"/>
        <v>4.3899999999999988</v>
      </c>
      <c r="N14" s="16">
        <f t="shared" si="4"/>
        <v>4.0308301218623027E-2</v>
      </c>
      <c r="O14" s="16">
        <f t="shared" si="5"/>
        <v>0.19973613859667413</v>
      </c>
      <c r="P14" s="16">
        <f t="shared" si="6"/>
        <v>0.76207339513245154</v>
      </c>
      <c r="Q14" s="19">
        <f t="shared" si="7"/>
        <v>1.0021178349477486</v>
      </c>
    </row>
    <row r="15" spans="1:19" x14ac:dyDescent="0.2">
      <c r="A15" s="1" t="s">
        <v>7</v>
      </c>
      <c r="B15" s="2">
        <v>14.1792</v>
      </c>
      <c r="C15" s="2">
        <v>20.054600000000001</v>
      </c>
      <c r="D15" s="2">
        <f t="shared" si="0"/>
        <v>5.8754000000000008</v>
      </c>
      <c r="E15" s="2">
        <v>6.3902000000000001</v>
      </c>
      <c r="F15" s="2">
        <v>7.5827999999999998</v>
      </c>
      <c r="G15" s="2">
        <v>11.72</v>
      </c>
      <c r="H15" s="2">
        <v>6.5612000000000004</v>
      </c>
      <c r="I15" s="2">
        <v>8.8167000000000009</v>
      </c>
      <c r="J15" s="16">
        <v>16.21</v>
      </c>
      <c r="K15" s="2">
        <f t="shared" si="1"/>
        <v>0.17100000000000026</v>
      </c>
      <c r="L15" s="2">
        <f t="shared" si="2"/>
        <v>1.2339000000000011</v>
      </c>
      <c r="M15" s="2">
        <f t="shared" si="3"/>
        <v>4.49</v>
      </c>
      <c r="N15" s="16">
        <f t="shared" si="4"/>
        <v>2.9104401402457746E-2</v>
      </c>
      <c r="O15" s="16">
        <f t="shared" si="5"/>
        <v>0.21001123327773444</v>
      </c>
      <c r="P15" s="16">
        <f t="shared" si="6"/>
        <v>0.76420328828675488</v>
      </c>
      <c r="Q15" s="19">
        <f t="shared" si="7"/>
        <v>1.003318922966947</v>
      </c>
    </row>
    <row r="16" spans="1:19" x14ac:dyDescent="0.2">
      <c r="A16" s="1" t="s">
        <v>7</v>
      </c>
      <c r="B16" s="2">
        <v>14.0509</v>
      </c>
      <c r="C16" s="2">
        <v>19.923500000000001</v>
      </c>
      <c r="D16" s="2">
        <f t="shared" si="0"/>
        <v>5.8726000000000003</v>
      </c>
      <c r="E16" s="2">
        <v>6.3616000000000001</v>
      </c>
      <c r="F16" s="2">
        <v>7.5621999999999998</v>
      </c>
      <c r="G16" s="2">
        <v>11.68</v>
      </c>
      <c r="H16" s="2">
        <v>6.7565999999999997</v>
      </c>
      <c r="I16" s="2">
        <v>8.7855000000000008</v>
      </c>
      <c r="J16" s="16">
        <v>16.13</v>
      </c>
      <c r="K16" s="2">
        <f t="shared" si="1"/>
        <v>0.39499999999999957</v>
      </c>
      <c r="L16" s="2">
        <f t="shared" si="2"/>
        <v>1.2233000000000009</v>
      </c>
      <c r="M16" s="2">
        <f t="shared" si="3"/>
        <v>4.4499999999999993</v>
      </c>
      <c r="N16" s="16">
        <f t="shared" si="4"/>
        <v>6.7261519599495889E-2</v>
      </c>
      <c r="O16" s="16">
        <f t="shared" si="5"/>
        <v>0.20830637196471766</v>
      </c>
      <c r="P16" s="16">
        <f t="shared" si="6"/>
        <v>0.75775636004495439</v>
      </c>
      <c r="Q16" s="19">
        <f t="shared" si="7"/>
        <v>1.0333242516091679</v>
      </c>
    </row>
    <row r="17" spans="1:49" x14ac:dyDescent="0.2">
      <c r="A17" s="1" t="s">
        <v>7</v>
      </c>
      <c r="B17" s="2">
        <v>14.176</v>
      </c>
      <c r="C17" s="2">
        <v>20.032499999999999</v>
      </c>
      <c r="D17" s="2">
        <f t="shared" si="0"/>
        <v>5.8564999999999987</v>
      </c>
      <c r="E17" s="2">
        <v>6.3456999999999999</v>
      </c>
      <c r="F17" s="2">
        <v>7.5587999999999997</v>
      </c>
      <c r="G17" s="2">
        <v>11.75</v>
      </c>
      <c r="H17" s="2">
        <v>6.5282</v>
      </c>
      <c r="I17" s="2">
        <v>8.7783999999999995</v>
      </c>
      <c r="J17" s="16">
        <v>16.23</v>
      </c>
      <c r="K17" s="2">
        <f t="shared" si="1"/>
        <v>0.18250000000000011</v>
      </c>
      <c r="L17" s="2">
        <f t="shared" si="2"/>
        <v>1.2195999999999998</v>
      </c>
      <c r="M17" s="2">
        <f t="shared" si="3"/>
        <v>4.4800000000000004</v>
      </c>
      <c r="N17" s="16">
        <f t="shared" si="4"/>
        <v>3.1161956800136625E-2</v>
      </c>
      <c r="O17" s="16">
        <f t="shared" si="5"/>
        <v>0.20824724664902247</v>
      </c>
      <c r="P17" s="16">
        <f t="shared" si="6"/>
        <v>0.76496200802527126</v>
      </c>
      <c r="Q17" s="19">
        <f t="shared" si="7"/>
        <v>1.0043712114744303</v>
      </c>
    </row>
    <row r="18" spans="1:49" x14ac:dyDescent="0.2">
      <c r="A18" s="1" t="s">
        <v>7</v>
      </c>
      <c r="B18" s="2">
        <v>14.143700000000001</v>
      </c>
      <c r="C18" s="2">
        <v>19.9193</v>
      </c>
      <c r="D18" s="2">
        <f t="shared" si="0"/>
        <v>5.775599999999999</v>
      </c>
      <c r="E18" s="2">
        <v>6.4009999999999998</v>
      </c>
      <c r="F18" s="2">
        <v>7.4821999999999997</v>
      </c>
      <c r="G18" s="2">
        <v>11.63</v>
      </c>
      <c r="H18" s="2">
        <v>6.5765000000000002</v>
      </c>
      <c r="I18" s="2">
        <v>8.7560000000000002</v>
      </c>
      <c r="J18" s="16">
        <v>15.97</v>
      </c>
      <c r="K18" s="2">
        <f t="shared" si="1"/>
        <v>0.17550000000000043</v>
      </c>
      <c r="L18" s="2">
        <f t="shared" si="2"/>
        <v>1.2738000000000005</v>
      </c>
      <c r="M18" s="2">
        <f t="shared" si="3"/>
        <v>4.34</v>
      </c>
      <c r="N18" s="16">
        <f t="shared" si="4"/>
        <v>3.0386453355495613E-2</v>
      </c>
      <c r="O18" s="16">
        <f t="shared" si="5"/>
        <v>0.2205485144400583</v>
      </c>
      <c r="P18" s="16">
        <f t="shared" si="6"/>
        <v>0.75143708013020305</v>
      </c>
      <c r="Q18" s="19">
        <f t="shared" si="7"/>
        <v>1.002372047925757</v>
      </c>
    </row>
    <row r="19" spans="1:49" s="14" customFormat="1" x14ac:dyDescent="0.2">
      <c r="A19" s="1" t="s">
        <v>7</v>
      </c>
      <c r="B19" s="17">
        <v>14.1092</v>
      </c>
      <c r="C19" s="17">
        <v>19.878799999999998</v>
      </c>
      <c r="D19" s="17">
        <f t="shared" si="0"/>
        <v>5.7695999999999987</v>
      </c>
      <c r="E19" s="17">
        <v>6.3832000000000004</v>
      </c>
      <c r="F19" s="17">
        <v>7.5993000000000004</v>
      </c>
      <c r="G19" s="17">
        <v>11.65</v>
      </c>
      <c r="H19" s="17">
        <v>7.0926</v>
      </c>
      <c r="I19" s="17">
        <v>8.7501999999999995</v>
      </c>
      <c r="J19" s="18">
        <v>16.079999999999998</v>
      </c>
      <c r="K19" s="17">
        <f t="shared" si="1"/>
        <v>0.70939999999999959</v>
      </c>
      <c r="L19" s="17">
        <f t="shared" si="2"/>
        <v>1.1508999999999991</v>
      </c>
      <c r="M19" s="17">
        <f t="shared" si="3"/>
        <v>4.4299999999999979</v>
      </c>
      <c r="N19" s="18">
        <f t="shared" si="4"/>
        <v>0.12295479755962281</v>
      </c>
      <c r="O19" s="18">
        <f t="shared" si="5"/>
        <v>0.19947656683305592</v>
      </c>
      <c r="P19" s="18">
        <f t="shared" si="6"/>
        <v>0.76781752634498035</v>
      </c>
      <c r="Q19" s="20">
        <f t="shared" si="7"/>
        <v>1.0902488907376591</v>
      </c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">
      <c r="A20" s="1" t="s">
        <v>7</v>
      </c>
      <c r="B20" s="2">
        <v>14.0581</v>
      </c>
      <c r="C20" s="2">
        <v>19.591100000000001</v>
      </c>
      <c r="D20" s="2">
        <f t="shared" si="0"/>
        <v>5.5330000000000013</v>
      </c>
      <c r="E20" s="2">
        <v>6.3860999999999999</v>
      </c>
      <c r="F20" s="2">
        <v>7.6119000000000003</v>
      </c>
      <c r="G20" s="2">
        <v>15.45</v>
      </c>
      <c r="H20" s="2">
        <v>6.7843999999999998</v>
      </c>
      <c r="I20" s="2">
        <v>8.7632999999999992</v>
      </c>
      <c r="J20" s="16">
        <v>19.66</v>
      </c>
      <c r="K20" s="2">
        <f t="shared" si="1"/>
        <v>0.39829999999999988</v>
      </c>
      <c r="L20" s="2">
        <f t="shared" si="2"/>
        <v>1.1513999999999989</v>
      </c>
      <c r="M20" s="2">
        <f t="shared" si="3"/>
        <v>4.2100000000000009</v>
      </c>
      <c r="N20" s="16">
        <f t="shared" si="4"/>
        <v>7.1986264232785063E-2</v>
      </c>
      <c r="O20" s="16">
        <f t="shared" si="5"/>
        <v>0.20809687330562057</v>
      </c>
      <c r="P20" s="16">
        <f t="shared" si="6"/>
        <v>0.76088921019338518</v>
      </c>
      <c r="Q20" s="19">
        <f t="shared" si="7"/>
        <v>1.0409723477317907</v>
      </c>
    </row>
    <row r="21" spans="1:49" x14ac:dyDescent="0.2">
      <c r="A21" s="1" t="s">
        <v>7</v>
      </c>
      <c r="B21" s="2">
        <v>14.1907</v>
      </c>
      <c r="C21" s="2">
        <v>20.090499999999999</v>
      </c>
      <c r="D21" s="2">
        <f t="shared" si="0"/>
        <v>5.899799999999999</v>
      </c>
      <c r="E21" s="2">
        <v>6.3303000000000003</v>
      </c>
      <c r="F21" s="2">
        <v>7.6504000000000003</v>
      </c>
      <c r="G21" s="2">
        <v>15.59</v>
      </c>
      <c r="H21" s="2">
        <v>6.4931999999999999</v>
      </c>
      <c r="I21" s="2">
        <v>8.8140000000000001</v>
      </c>
      <c r="J21" s="16">
        <v>20.12</v>
      </c>
      <c r="K21" s="2">
        <f t="shared" si="1"/>
        <v>0.1628999999999996</v>
      </c>
      <c r="L21" s="2">
        <f t="shared" si="2"/>
        <v>1.1635999999999997</v>
      </c>
      <c r="M21" s="2">
        <f t="shared" si="3"/>
        <v>4.5300000000000011</v>
      </c>
      <c r="N21" s="16">
        <f t="shared" si="4"/>
        <v>2.7611105461202011E-2</v>
      </c>
      <c r="O21" s="16">
        <f t="shared" si="5"/>
        <v>0.19722702464490321</v>
      </c>
      <c r="P21" s="16">
        <f t="shared" si="6"/>
        <v>0.76782263805552764</v>
      </c>
      <c r="Q21" s="19">
        <f t="shared" si="7"/>
        <v>0.99266076816163284</v>
      </c>
    </row>
    <row r="22" spans="1:49" x14ac:dyDescent="0.2">
      <c r="A22" s="1" t="s">
        <v>8</v>
      </c>
      <c r="B22" s="2">
        <v>14.161899999999999</v>
      </c>
      <c r="C22" s="2">
        <v>19.334900000000001</v>
      </c>
      <c r="D22" s="2">
        <f t="shared" si="0"/>
        <v>5.1730000000000018</v>
      </c>
      <c r="E22" s="2">
        <v>6.3636999999999997</v>
      </c>
      <c r="F22" s="2">
        <v>6.4871999999999996</v>
      </c>
      <c r="G22" s="2">
        <v>11.59</v>
      </c>
      <c r="H22" s="2">
        <v>6.6026999999999996</v>
      </c>
      <c r="I22" s="2">
        <v>7.5945</v>
      </c>
      <c r="J22" s="16">
        <v>15.49</v>
      </c>
      <c r="K22" s="2">
        <f t="shared" si="1"/>
        <v>0.23899999999999988</v>
      </c>
      <c r="L22" s="2">
        <f t="shared" si="2"/>
        <v>1.1073000000000004</v>
      </c>
      <c r="M22" s="2">
        <f t="shared" si="3"/>
        <v>3.9000000000000004</v>
      </c>
      <c r="N22" s="16">
        <f t="shared" si="4"/>
        <v>4.6201430504542777E-2</v>
      </c>
      <c r="O22" s="16">
        <f t="shared" si="5"/>
        <v>0.21405374057606805</v>
      </c>
      <c r="P22" s="16">
        <f t="shared" si="6"/>
        <v>0.75391455635028015</v>
      </c>
      <c r="Q22" s="19">
        <f t="shared" si="7"/>
        <v>1.014169727430891</v>
      </c>
    </row>
    <row r="23" spans="1:49" x14ac:dyDescent="0.2">
      <c r="A23" s="1" t="s">
        <v>8</v>
      </c>
      <c r="B23" s="2">
        <v>14.0969</v>
      </c>
      <c r="C23" s="2">
        <v>19.451699999999999</v>
      </c>
      <c r="D23" s="2">
        <f t="shared" si="0"/>
        <v>5.3547999999999991</v>
      </c>
      <c r="E23" s="2">
        <v>6.3528000000000002</v>
      </c>
      <c r="F23" s="2">
        <v>6.5232000000000001</v>
      </c>
      <c r="G23" s="2">
        <v>11.72</v>
      </c>
      <c r="H23" s="2">
        <v>6.4583000000000004</v>
      </c>
      <c r="I23" s="2">
        <v>7.5769000000000002</v>
      </c>
      <c r="J23" s="16">
        <v>15.86</v>
      </c>
      <c r="K23" s="2">
        <f t="shared" si="1"/>
        <v>0.10550000000000015</v>
      </c>
      <c r="L23" s="2">
        <f t="shared" si="2"/>
        <v>1.0537000000000001</v>
      </c>
      <c r="M23" s="2">
        <f t="shared" si="3"/>
        <v>4.1399999999999988</v>
      </c>
      <c r="N23" s="16">
        <f t="shared" si="4"/>
        <v>1.9701949652648123E-2</v>
      </c>
      <c r="O23" s="16">
        <f t="shared" si="5"/>
        <v>0.19677672368715923</v>
      </c>
      <c r="P23" s="16">
        <f t="shared" si="6"/>
        <v>0.77313811907074015</v>
      </c>
      <c r="Q23" s="19">
        <f t="shared" si="7"/>
        <v>0.98961679241054756</v>
      </c>
    </row>
    <row r="24" spans="1:49" x14ac:dyDescent="0.2">
      <c r="A24" s="1" t="s">
        <v>8</v>
      </c>
      <c r="B24" s="2">
        <v>14.072900000000001</v>
      </c>
      <c r="C24" s="2">
        <v>19.150700000000001</v>
      </c>
      <c r="D24" s="2">
        <f t="shared" si="0"/>
        <v>5.0777999999999999</v>
      </c>
      <c r="E24" s="2">
        <v>6.3722000000000003</v>
      </c>
      <c r="F24" s="2">
        <v>6.5099</v>
      </c>
      <c r="G24" s="2">
        <v>11.57</v>
      </c>
      <c r="H24" s="2">
        <v>6.4923000000000002</v>
      </c>
      <c r="I24" s="2">
        <v>7.5598000000000001</v>
      </c>
      <c r="J24" s="16">
        <v>15.45</v>
      </c>
      <c r="K24" s="2">
        <f t="shared" si="1"/>
        <v>0.12009999999999987</v>
      </c>
      <c r="L24" s="2">
        <f t="shared" si="2"/>
        <v>1.0499000000000001</v>
      </c>
      <c r="M24" s="2">
        <f t="shared" si="3"/>
        <v>3.879999999999999</v>
      </c>
      <c r="N24" s="16">
        <f t="shared" si="4"/>
        <v>2.3651975264878465E-2</v>
      </c>
      <c r="O24" s="16">
        <f t="shared" si="5"/>
        <v>0.20676277127890033</v>
      </c>
      <c r="P24" s="16">
        <f t="shared" si="6"/>
        <v>0.76411044152979624</v>
      </c>
      <c r="Q24" s="19">
        <f t="shared" si="7"/>
        <v>0.99452518807357504</v>
      </c>
    </row>
    <row r="25" spans="1:49" s="14" customFormat="1" x14ac:dyDescent="0.2">
      <c r="A25" s="1" t="s">
        <v>8</v>
      </c>
      <c r="B25" s="17">
        <v>14.187200000000001</v>
      </c>
      <c r="C25" s="17">
        <v>19.343499999999999</v>
      </c>
      <c r="D25" s="17">
        <f t="shared" si="0"/>
        <v>5.1562999999999981</v>
      </c>
      <c r="E25" s="17">
        <v>6.3521000000000001</v>
      </c>
      <c r="F25" s="17">
        <v>6.4976000000000003</v>
      </c>
      <c r="G25" s="17">
        <v>11.4</v>
      </c>
      <c r="H25" s="17">
        <v>6.4941000000000004</v>
      </c>
      <c r="I25" s="17">
        <v>7.5401999999999996</v>
      </c>
      <c r="J25" s="18">
        <v>14.88</v>
      </c>
      <c r="K25" s="17">
        <f t="shared" si="1"/>
        <v>0.14200000000000035</v>
      </c>
      <c r="L25" s="17">
        <f t="shared" si="2"/>
        <v>1.0425999999999993</v>
      </c>
      <c r="M25" s="17">
        <f t="shared" si="3"/>
        <v>3.4800000000000004</v>
      </c>
      <c r="N25" s="18">
        <f t="shared" si="4"/>
        <v>2.7539126893315051E-2</v>
      </c>
      <c r="O25" s="18">
        <f t="shared" si="5"/>
        <v>0.20219925140119846</v>
      </c>
      <c r="P25" s="18">
        <f t="shared" si="6"/>
        <v>0.67490254639955038</v>
      </c>
      <c r="Q25" s="20">
        <f t="shared" si="7"/>
        <v>0.90464092469406387</v>
      </c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">
      <c r="A26" s="1" t="s">
        <v>8</v>
      </c>
      <c r="B26" s="2">
        <v>14.1335</v>
      </c>
      <c r="C26" s="2">
        <v>20.086200000000002</v>
      </c>
      <c r="D26" s="2">
        <f t="shared" si="0"/>
        <v>5.9527000000000019</v>
      </c>
      <c r="E26" s="2">
        <v>6.3760000000000003</v>
      </c>
      <c r="F26" s="2">
        <v>6.5133999999999999</v>
      </c>
      <c r="G26" s="2">
        <v>11.52</v>
      </c>
      <c r="H26" s="2">
        <v>6.8516000000000004</v>
      </c>
      <c r="I26" s="2">
        <v>7.8089000000000004</v>
      </c>
      <c r="J26" s="16">
        <v>16.02</v>
      </c>
      <c r="K26" s="2">
        <f t="shared" si="1"/>
        <v>0.47560000000000002</v>
      </c>
      <c r="L26" s="2">
        <f t="shared" si="2"/>
        <v>1.2955000000000005</v>
      </c>
      <c r="M26" s="2">
        <f t="shared" si="3"/>
        <v>4.5</v>
      </c>
      <c r="N26" s="16">
        <f t="shared" si="4"/>
        <v>7.9896517546659482E-2</v>
      </c>
      <c r="O26" s="16">
        <f t="shared" si="5"/>
        <v>0.21763233490684902</v>
      </c>
      <c r="P26" s="16">
        <f t="shared" si="6"/>
        <v>0.75595948057184115</v>
      </c>
      <c r="Q26" s="19">
        <f t="shared" si="7"/>
        <v>1.0534883330253495</v>
      </c>
    </row>
    <row r="27" spans="1:49" x14ac:dyDescent="0.2">
      <c r="A27" s="1" t="s">
        <v>8</v>
      </c>
      <c r="B27" s="2">
        <v>14.116400000000001</v>
      </c>
      <c r="C27" s="2">
        <v>19.3017</v>
      </c>
      <c r="D27" s="2">
        <f t="shared" si="0"/>
        <v>5.1852999999999998</v>
      </c>
      <c r="E27" s="2">
        <v>6.3673000000000002</v>
      </c>
      <c r="F27" s="2">
        <v>6.7194000000000003</v>
      </c>
      <c r="G27" s="2">
        <v>11.64</v>
      </c>
      <c r="H27" s="2">
        <v>6.6524999999999999</v>
      </c>
      <c r="I27" s="2">
        <v>7.7907999999999999</v>
      </c>
      <c r="J27" s="16">
        <v>15.59</v>
      </c>
      <c r="K27" s="2">
        <f t="shared" si="1"/>
        <v>0.28519999999999968</v>
      </c>
      <c r="L27" s="2">
        <f t="shared" si="2"/>
        <v>1.0713999999999997</v>
      </c>
      <c r="M27" s="2">
        <f t="shared" si="3"/>
        <v>3.9499999999999993</v>
      </c>
      <c r="N27" s="16">
        <f t="shared" si="4"/>
        <v>5.5001639249416562E-2</v>
      </c>
      <c r="O27" s="16">
        <f t="shared" si="5"/>
        <v>0.20662256764314499</v>
      </c>
      <c r="P27" s="16">
        <f t="shared" si="6"/>
        <v>0.76176884654696919</v>
      </c>
      <c r="Q27" s="19">
        <f t="shared" si="7"/>
        <v>1.0233930534395308</v>
      </c>
    </row>
    <row r="28" spans="1:49" x14ac:dyDescent="0.2">
      <c r="A28" s="1" t="s">
        <v>8</v>
      </c>
      <c r="B28" s="2">
        <v>14.202999999999999</v>
      </c>
      <c r="C28" s="2">
        <v>19.4206</v>
      </c>
      <c r="D28" s="2">
        <f t="shared" si="0"/>
        <v>5.2176000000000009</v>
      </c>
      <c r="E28" s="2">
        <v>6.3722000000000003</v>
      </c>
      <c r="F28" s="2">
        <v>6.6035000000000004</v>
      </c>
      <c r="G28" s="2">
        <v>11.57</v>
      </c>
      <c r="H28" s="2">
        <v>6.5206999999999997</v>
      </c>
      <c r="I28" s="2">
        <v>7.7161</v>
      </c>
      <c r="J28" s="16">
        <v>15.52</v>
      </c>
      <c r="K28" s="2">
        <f t="shared" si="1"/>
        <v>0.14849999999999941</v>
      </c>
      <c r="L28" s="2">
        <f t="shared" si="2"/>
        <v>1.1125999999999996</v>
      </c>
      <c r="M28" s="2">
        <f t="shared" si="3"/>
        <v>3.9499999999999993</v>
      </c>
      <c r="N28" s="16">
        <f t="shared" si="4"/>
        <v>2.846136154553806E-2</v>
      </c>
      <c r="O28" s="16">
        <f t="shared" si="5"/>
        <v>0.21323980374118356</v>
      </c>
      <c r="P28" s="16">
        <f t="shared" si="6"/>
        <v>0.75705305121128463</v>
      </c>
      <c r="Q28" s="19">
        <f t="shared" si="7"/>
        <v>0.99875421649800622</v>
      </c>
    </row>
    <row r="29" spans="1:49" x14ac:dyDescent="0.2">
      <c r="A29" s="1" t="s">
        <v>8</v>
      </c>
      <c r="B29" s="2">
        <v>14.1348</v>
      </c>
      <c r="C29" s="2">
        <v>19.446300000000001</v>
      </c>
      <c r="D29" s="2">
        <f t="shared" si="0"/>
        <v>5.3115000000000006</v>
      </c>
      <c r="E29" s="2">
        <v>6.2968999999999999</v>
      </c>
      <c r="F29" s="2">
        <v>7.5274999999999999</v>
      </c>
      <c r="G29" s="2">
        <v>11.61</v>
      </c>
      <c r="H29" s="2">
        <v>6.3666999999999998</v>
      </c>
      <c r="I29" s="2">
        <v>8.6527999999999992</v>
      </c>
      <c r="J29" s="16">
        <v>15.69</v>
      </c>
      <c r="K29" s="2">
        <f t="shared" si="1"/>
        <v>6.9799999999999862E-2</v>
      </c>
      <c r="L29" s="2">
        <f t="shared" si="2"/>
        <v>1.1252999999999993</v>
      </c>
      <c r="M29" s="2">
        <f t="shared" si="3"/>
        <v>4.08</v>
      </c>
      <c r="N29" s="16">
        <f t="shared" si="4"/>
        <v>1.3141297185352509E-2</v>
      </c>
      <c r="O29" s="16">
        <f t="shared" si="5"/>
        <v>0.21186105619881374</v>
      </c>
      <c r="P29" s="16">
        <f t="shared" si="6"/>
        <v>0.76814459192318552</v>
      </c>
      <c r="Q29" s="19">
        <f t="shared" si="7"/>
        <v>0.9931469453073517</v>
      </c>
    </row>
    <row r="30" spans="1:49" x14ac:dyDescent="0.2">
      <c r="A30" s="1" t="s">
        <v>8</v>
      </c>
      <c r="B30" s="2">
        <v>14.2616</v>
      </c>
      <c r="C30" s="2">
        <v>19.351400000000002</v>
      </c>
      <c r="D30" s="2">
        <f t="shared" si="0"/>
        <v>5.0898000000000021</v>
      </c>
      <c r="E30" s="2">
        <v>6.3341000000000003</v>
      </c>
      <c r="F30" s="2">
        <v>6.6589</v>
      </c>
      <c r="G30" s="2">
        <v>11.5</v>
      </c>
      <c r="H30" s="2">
        <v>6.4667000000000003</v>
      </c>
      <c r="I30" s="2">
        <v>7.6993</v>
      </c>
      <c r="J30" s="16">
        <v>15.4</v>
      </c>
      <c r="K30" s="2">
        <f t="shared" si="1"/>
        <v>0.13260000000000005</v>
      </c>
      <c r="L30" s="2">
        <f t="shared" si="2"/>
        <v>1.0404</v>
      </c>
      <c r="M30" s="2">
        <f t="shared" si="3"/>
        <v>3.9000000000000004</v>
      </c>
      <c r="N30" s="16">
        <f t="shared" si="4"/>
        <v>2.6052104208416832E-2</v>
      </c>
      <c r="O30" s="16">
        <f t="shared" si="5"/>
        <v>0.20440881763527047</v>
      </c>
      <c r="P30" s="16">
        <f t="shared" si="6"/>
        <v>0.76623835907108306</v>
      </c>
      <c r="Q30" s="19">
        <f t="shared" si="7"/>
        <v>0.99669928091477034</v>
      </c>
    </row>
    <row r="31" spans="1:49" x14ac:dyDescent="0.2">
      <c r="A31" s="1" t="s">
        <v>8</v>
      </c>
      <c r="B31" s="2">
        <v>14.060600000000001</v>
      </c>
      <c r="C31" s="2">
        <v>19.4956</v>
      </c>
      <c r="D31" s="2">
        <f t="shared" si="0"/>
        <v>5.4349999999999987</v>
      </c>
      <c r="E31" s="2">
        <v>6.3807999999999998</v>
      </c>
      <c r="F31" s="2">
        <v>7.7392000000000003</v>
      </c>
      <c r="G31" s="2">
        <v>11.53</v>
      </c>
      <c r="H31" s="2">
        <v>6.5216000000000003</v>
      </c>
      <c r="I31" s="2">
        <v>8.8384999999999998</v>
      </c>
      <c r="J31" s="16">
        <v>15.67</v>
      </c>
      <c r="K31" s="2">
        <f t="shared" si="1"/>
        <v>0.14080000000000048</v>
      </c>
      <c r="L31" s="2">
        <f t="shared" si="2"/>
        <v>1.0992999999999995</v>
      </c>
      <c r="M31" s="2">
        <f t="shared" si="3"/>
        <v>4.1400000000000006</v>
      </c>
      <c r="N31" s="16">
        <f t="shared" si="4"/>
        <v>2.5906163753449958E-2</v>
      </c>
      <c r="O31" s="16">
        <f t="shared" si="5"/>
        <v>0.20226310947562093</v>
      </c>
      <c r="P31" s="16">
        <f t="shared" si="6"/>
        <v>0.76172953081876749</v>
      </c>
      <c r="Q31" s="19">
        <f t="shared" si="7"/>
        <v>0.98989880404783837</v>
      </c>
    </row>
    <row r="32" spans="1:49" x14ac:dyDescent="0.2">
      <c r="A32" s="1" t="s">
        <v>9</v>
      </c>
      <c r="B32" s="2">
        <v>14.2508</v>
      </c>
      <c r="C32" s="2">
        <v>19.748000000000001</v>
      </c>
      <c r="D32" s="2">
        <f t="shared" si="0"/>
        <v>5.4972000000000012</v>
      </c>
      <c r="E32" s="2">
        <v>6.3827999999999996</v>
      </c>
      <c r="F32" s="2">
        <v>6.5467000000000004</v>
      </c>
      <c r="G32" s="2">
        <v>11.53</v>
      </c>
      <c r="H32" s="2">
        <v>6.8287000000000004</v>
      </c>
      <c r="I32" s="2">
        <v>7.7019000000000002</v>
      </c>
      <c r="J32" s="16">
        <v>15.67</v>
      </c>
      <c r="K32" s="2">
        <f t="shared" si="1"/>
        <v>0.44590000000000085</v>
      </c>
      <c r="L32" s="2">
        <f t="shared" si="2"/>
        <v>1.1551999999999998</v>
      </c>
      <c r="M32" s="2">
        <f t="shared" si="3"/>
        <v>4.1400000000000006</v>
      </c>
      <c r="N32" s="16">
        <f t="shared" si="4"/>
        <v>8.1114021683766413E-2</v>
      </c>
      <c r="O32" s="16">
        <f t="shared" si="5"/>
        <v>0.21014334570326704</v>
      </c>
      <c r="P32" s="16">
        <f t="shared" si="6"/>
        <v>0.75311067452521274</v>
      </c>
      <c r="Q32" s="19">
        <f t="shared" si="7"/>
        <v>1.0443680419122463</v>
      </c>
    </row>
    <row r="33" spans="1:49" x14ac:dyDescent="0.2">
      <c r="A33" s="1" t="s">
        <v>9</v>
      </c>
      <c r="B33" s="2">
        <v>14.254300000000001</v>
      </c>
      <c r="C33" s="2">
        <v>19.924099999999999</v>
      </c>
      <c r="D33" s="2">
        <f t="shared" si="0"/>
        <v>5.6697999999999986</v>
      </c>
      <c r="E33" s="2">
        <v>6.1986999999999997</v>
      </c>
      <c r="F33" s="2">
        <v>6.6729000000000003</v>
      </c>
      <c r="G33" s="2">
        <v>11.64</v>
      </c>
      <c r="H33" s="2">
        <v>6.4065000000000003</v>
      </c>
      <c r="I33" s="2">
        <v>7.9093</v>
      </c>
      <c r="J33" s="16">
        <v>15.9</v>
      </c>
      <c r="K33" s="2">
        <f t="shared" si="1"/>
        <v>0.20780000000000065</v>
      </c>
      <c r="L33" s="2">
        <f t="shared" si="2"/>
        <v>1.2363999999999997</v>
      </c>
      <c r="M33" s="2">
        <f t="shared" si="3"/>
        <v>4.26</v>
      </c>
      <c r="N33" s="16">
        <f t="shared" si="4"/>
        <v>3.6650322762707806E-2</v>
      </c>
      <c r="O33" s="16">
        <f t="shared" si="5"/>
        <v>0.21806765670746764</v>
      </c>
      <c r="P33" s="16">
        <f t="shared" si="6"/>
        <v>0.75134925394193808</v>
      </c>
      <c r="Q33" s="19">
        <f t="shared" si="7"/>
        <v>1.0060672334121137</v>
      </c>
    </row>
    <row r="34" spans="1:49" x14ac:dyDescent="0.2">
      <c r="A34" s="1" t="s">
        <v>9</v>
      </c>
      <c r="B34" s="2">
        <v>14.228300000000001</v>
      </c>
      <c r="C34" s="2">
        <v>19.86</v>
      </c>
      <c r="D34" s="2">
        <f t="shared" ref="D34:D51" si="8">C34-B34</f>
        <v>5.6316999999999986</v>
      </c>
      <c r="E34" s="2">
        <v>6.3513000000000002</v>
      </c>
      <c r="F34" s="2">
        <v>7.5800999999999998</v>
      </c>
      <c r="G34" s="2">
        <v>11.58</v>
      </c>
      <c r="H34" s="2">
        <v>6.5208000000000004</v>
      </c>
      <c r="I34" s="2">
        <v>8.8139000000000003</v>
      </c>
      <c r="J34" s="16">
        <v>15.81</v>
      </c>
      <c r="K34" s="2">
        <f t="shared" si="1"/>
        <v>0.16950000000000021</v>
      </c>
      <c r="L34" s="2">
        <f t="shared" si="2"/>
        <v>1.2338000000000005</v>
      </c>
      <c r="M34" s="2">
        <f t="shared" si="3"/>
        <v>4.2300000000000004</v>
      </c>
      <c r="N34" s="16">
        <f t="shared" si="4"/>
        <v>3.0097483885860442E-2</v>
      </c>
      <c r="O34" s="16">
        <f t="shared" si="5"/>
        <v>0.21908127208480579</v>
      </c>
      <c r="P34" s="16">
        <f t="shared" si="6"/>
        <v>0.75110535007191459</v>
      </c>
      <c r="Q34" s="19">
        <f t="shared" si="7"/>
        <v>1.0002841060425809</v>
      </c>
    </row>
    <row r="35" spans="1:49" x14ac:dyDescent="0.2">
      <c r="A35" s="1" t="s">
        <v>9</v>
      </c>
      <c r="B35" s="2">
        <v>14.1928</v>
      </c>
      <c r="C35" s="2">
        <v>19.783999999999999</v>
      </c>
      <c r="D35" s="2">
        <f t="shared" si="8"/>
        <v>5.5911999999999988</v>
      </c>
      <c r="E35" s="2">
        <v>6.3487999999999998</v>
      </c>
      <c r="F35" s="2">
        <v>6.6372999999999998</v>
      </c>
      <c r="G35" s="2">
        <v>11.54</v>
      </c>
      <c r="H35" s="2">
        <v>6.6947000000000001</v>
      </c>
      <c r="I35" s="2">
        <v>7.8434999999999997</v>
      </c>
      <c r="J35" s="16">
        <v>15.78</v>
      </c>
      <c r="K35" s="2">
        <f t="shared" si="1"/>
        <v>0.34590000000000032</v>
      </c>
      <c r="L35" s="2">
        <f t="shared" si="2"/>
        <v>1.2061999999999999</v>
      </c>
      <c r="M35" s="2">
        <f t="shared" si="3"/>
        <v>4.24</v>
      </c>
      <c r="N35" s="16">
        <f t="shared" si="4"/>
        <v>6.1865073687222848E-2</v>
      </c>
      <c r="O35" s="16">
        <f t="shared" si="5"/>
        <v>0.21573186435827732</v>
      </c>
      <c r="P35" s="16">
        <f t="shared" si="6"/>
        <v>0.75833452568321669</v>
      </c>
      <c r="Q35" s="19">
        <f t="shared" si="7"/>
        <v>1.0359314637287169</v>
      </c>
    </row>
    <row r="36" spans="1:49" x14ac:dyDescent="0.2">
      <c r="A36" s="1" t="s">
        <v>9</v>
      </c>
      <c r="B36" s="2">
        <v>14.105399999999999</v>
      </c>
      <c r="C36" s="2">
        <v>19.870999999999999</v>
      </c>
      <c r="D36" s="2">
        <f t="shared" si="8"/>
        <v>5.7655999999999992</v>
      </c>
      <c r="E36" s="2">
        <v>6.3719000000000001</v>
      </c>
      <c r="F36" s="2">
        <v>7.5167999999999999</v>
      </c>
      <c r="G36" s="2">
        <v>11.73</v>
      </c>
      <c r="H36" s="2">
        <v>6.6588000000000003</v>
      </c>
      <c r="I36" s="2">
        <v>8.6524000000000001</v>
      </c>
      <c r="J36" s="16">
        <v>16.14</v>
      </c>
      <c r="K36" s="2">
        <f t="shared" si="1"/>
        <v>0.28690000000000015</v>
      </c>
      <c r="L36" s="2">
        <f t="shared" si="2"/>
        <v>1.1356000000000002</v>
      </c>
      <c r="M36" s="2">
        <f t="shared" si="3"/>
        <v>4.41</v>
      </c>
      <c r="N36" s="16">
        <f t="shared" si="4"/>
        <v>4.9760649368669384E-2</v>
      </c>
      <c r="O36" s="16">
        <f t="shared" si="5"/>
        <v>0.19696128763701962</v>
      </c>
      <c r="P36" s="16">
        <f t="shared" si="6"/>
        <v>0.76488136533925366</v>
      </c>
      <c r="Q36" s="19">
        <f t="shared" si="7"/>
        <v>1.0116033023449427</v>
      </c>
    </row>
    <row r="37" spans="1:49" x14ac:dyDescent="0.2">
      <c r="A37" s="1" t="s">
        <v>9</v>
      </c>
      <c r="B37" s="2">
        <v>14.1401</v>
      </c>
      <c r="C37" s="2">
        <v>19.724699999999999</v>
      </c>
      <c r="D37" s="2">
        <f t="shared" si="8"/>
        <v>5.5845999999999982</v>
      </c>
      <c r="E37" s="2">
        <v>6.3216999999999999</v>
      </c>
      <c r="F37" s="2">
        <v>6.5933999999999999</v>
      </c>
      <c r="G37" s="2">
        <v>11.62</v>
      </c>
      <c r="H37" s="2">
        <v>6.5244999999999997</v>
      </c>
      <c r="I37" s="2">
        <v>7.7671999999999999</v>
      </c>
      <c r="J37" s="16">
        <v>15.87</v>
      </c>
      <c r="K37" s="2">
        <f t="shared" si="1"/>
        <v>0.20279999999999987</v>
      </c>
      <c r="L37" s="2">
        <f t="shared" si="2"/>
        <v>1.1738</v>
      </c>
      <c r="M37" s="2">
        <f t="shared" si="3"/>
        <v>4.25</v>
      </c>
      <c r="N37" s="16">
        <f t="shared" si="4"/>
        <v>3.6314149625756534E-2</v>
      </c>
      <c r="O37" s="16">
        <f t="shared" si="5"/>
        <v>0.21018515202521226</v>
      </c>
      <c r="P37" s="16">
        <f t="shared" si="6"/>
        <v>0.76102138022418819</v>
      </c>
      <c r="Q37" s="19">
        <f t="shared" si="7"/>
        <v>1.007520681875157</v>
      </c>
    </row>
    <row r="38" spans="1:49" x14ac:dyDescent="0.2">
      <c r="A38" s="1" t="s">
        <v>9</v>
      </c>
      <c r="B38" s="2">
        <v>14.1251</v>
      </c>
      <c r="C38" s="2">
        <v>19.9467</v>
      </c>
      <c r="D38" s="2">
        <f t="shared" si="8"/>
        <v>5.8216000000000001</v>
      </c>
      <c r="E38" s="2">
        <v>6.3646000000000003</v>
      </c>
      <c r="F38" s="2">
        <v>7.5673000000000004</v>
      </c>
      <c r="G38" s="2">
        <v>11.57</v>
      </c>
      <c r="H38" s="2">
        <v>6.5914999999999999</v>
      </c>
      <c r="I38" s="2">
        <v>8.7856000000000005</v>
      </c>
      <c r="J38" s="16">
        <v>15.98</v>
      </c>
      <c r="K38" s="2">
        <f t="shared" si="1"/>
        <v>0.22689999999999966</v>
      </c>
      <c r="L38" s="2">
        <f t="shared" si="2"/>
        <v>1.2183000000000002</v>
      </c>
      <c r="M38" s="2">
        <f t="shared" si="3"/>
        <v>4.41</v>
      </c>
      <c r="N38" s="16">
        <f t="shared" si="4"/>
        <v>3.8975539370619698E-2</v>
      </c>
      <c r="O38" s="16">
        <f t="shared" si="5"/>
        <v>0.209272364985571</v>
      </c>
      <c r="P38" s="16">
        <f t="shared" si="6"/>
        <v>0.75752370482341624</v>
      </c>
      <c r="Q38" s="19">
        <f t="shared" si="7"/>
        <v>1.005771609179607</v>
      </c>
    </row>
    <row r="39" spans="1:49" x14ac:dyDescent="0.2">
      <c r="A39" s="1" t="s">
        <v>9</v>
      </c>
      <c r="B39" s="2">
        <v>14.2384</v>
      </c>
      <c r="C39" s="2">
        <v>19.8309</v>
      </c>
      <c r="D39" s="2">
        <f t="shared" si="8"/>
        <v>5.5924999999999994</v>
      </c>
      <c r="E39" s="2">
        <v>6.3902000000000001</v>
      </c>
      <c r="F39" s="2">
        <v>7.4812000000000003</v>
      </c>
      <c r="G39" s="2">
        <v>11.71</v>
      </c>
      <c r="H39" s="2">
        <v>6.7229999999999999</v>
      </c>
      <c r="I39" s="2">
        <v>8.6614000000000004</v>
      </c>
      <c r="J39" s="16">
        <v>15.93</v>
      </c>
      <c r="K39" s="2">
        <f t="shared" si="1"/>
        <v>0.33279999999999976</v>
      </c>
      <c r="L39" s="2">
        <f t="shared" si="2"/>
        <v>1.1802000000000001</v>
      </c>
      <c r="M39" s="2">
        <f t="shared" si="3"/>
        <v>4.2199999999999989</v>
      </c>
      <c r="N39" s="16">
        <f t="shared" si="4"/>
        <v>5.9508270004470239E-2</v>
      </c>
      <c r="O39" s="16">
        <f t="shared" si="5"/>
        <v>0.21103263299061248</v>
      </c>
      <c r="P39" s="16">
        <f t="shared" si="6"/>
        <v>0.7545820295037996</v>
      </c>
      <c r="Q39" s="19">
        <f t="shared" si="7"/>
        <v>1.0251229324988824</v>
      </c>
    </row>
    <row r="40" spans="1:49" x14ac:dyDescent="0.2">
      <c r="A40" s="1" t="s">
        <v>9</v>
      </c>
      <c r="B40" s="2">
        <v>14.1454</v>
      </c>
      <c r="C40" s="2">
        <v>19.917400000000001</v>
      </c>
      <c r="D40" s="2">
        <f t="shared" si="8"/>
        <v>5.7720000000000002</v>
      </c>
      <c r="E40" s="2">
        <v>6.3667999999999996</v>
      </c>
      <c r="F40" s="2">
        <v>6.6059000000000001</v>
      </c>
      <c r="G40" s="2">
        <v>11.55</v>
      </c>
      <c r="H40" s="2">
        <v>6.5441000000000003</v>
      </c>
      <c r="I40" s="2">
        <v>7.7926000000000002</v>
      </c>
      <c r="J40" s="16">
        <v>15.98</v>
      </c>
      <c r="K40" s="2">
        <f t="shared" si="1"/>
        <v>0.17730000000000068</v>
      </c>
      <c r="L40" s="2">
        <f t="shared" si="2"/>
        <v>1.1867000000000001</v>
      </c>
      <c r="M40" s="2">
        <f t="shared" si="3"/>
        <v>4.43</v>
      </c>
      <c r="N40" s="16">
        <f t="shared" si="4"/>
        <v>3.0717255717255833E-2</v>
      </c>
      <c r="O40" s="16">
        <f t="shared" si="5"/>
        <v>0.20559598059598061</v>
      </c>
      <c r="P40" s="16">
        <f t="shared" si="6"/>
        <v>0.76749826749826744</v>
      </c>
      <c r="Q40" s="19">
        <f t="shared" si="7"/>
        <v>1.0038115038115039</v>
      </c>
    </row>
    <row r="41" spans="1:49" s="14" customFormat="1" x14ac:dyDescent="0.2">
      <c r="A41" s="1" t="s">
        <v>9</v>
      </c>
      <c r="B41" s="17">
        <v>14.1074</v>
      </c>
      <c r="C41" s="17">
        <v>19.796500000000002</v>
      </c>
      <c r="D41" s="17">
        <f t="shared" si="8"/>
        <v>5.6891000000000016</v>
      </c>
      <c r="E41" s="17">
        <v>6.2763999999999998</v>
      </c>
      <c r="F41" s="17">
        <v>6.5955000000000004</v>
      </c>
      <c r="G41" s="17">
        <v>14.11</v>
      </c>
      <c r="H41" s="17">
        <v>6.5041000000000002</v>
      </c>
      <c r="I41" s="17">
        <v>7.6955</v>
      </c>
      <c r="J41" s="18">
        <v>17.89</v>
      </c>
      <c r="K41" s="17">
        <f t="shared" si="1"/>
        <v>0.22770000000000046</v>
      </c>
      <c r="L41" s="17">
        <f t="shared" si="2"/>
        <v>1.0999999999999996</v>
      </c>
      <c r="M41" s="17">
        <f t="shared" si="3"/>
        <v>3.7800000000000011</v>
      </c>
      <c r="N41" s="18">
        <f t="shared" si="4"/>
        <v>4.0023905362886997E-2</v>
      </c>
      <c r="O41" s="18">
        <f t="shared" si="5"/>
        <v>0.19335219982070967</v>
      </c>
      <c r="P41" s="18">
        <f t="shared" si="6"/>
        <v>0.66442846847480275</v>
      </c>
      <c r="Q41" s="20">
        <f t="shared" si="7"/>
        <v>0.89780457365839939</v>
      </c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">
      <c r="A42" s="1" t="s">
        <v>10</v>
      </c>
      <c r="B42" s="2">
        <v>14.1808</v>
      </c>
      <c r="C42" s="2">
        <v>19.754000000000001</v>
      </c>
      <c r="D42" s="2">
        <f t="shared" si="8"/>
        <v>5.5732000000000017</v>
      </c>
      <c r="E42" s="2">
        <v>6.3890000000000002</v>
      </c>
      <c r="F42" s="2">
        <v>6.8395000000000001</v>
      </c>
      <c r="G42" s="2">
        <v>15.8</v>
      </c>
      <c r="H42" s="2">
        <v>6.5545999999999998</v>
      </c>
      <c r="I42" s="2">
        <v>8.1180000000000003</v>
      </c>
      <c r="J42" s="16">
        <v>19.690000000000001</v>
      </c>
      <c r="K42" s="2">
        <f t="shared" si="1"/>
        <v>0.16559999999999953</v>
      </c>
      <c r="L42" s="2">
        <f t="shared" si="2"/>
        <v>1.2785000000000002</v>
      </c>
      <c r="M42" s="2">
        <f t="shared" si="3"/>
        <v>3.8900000000000006</v>
      </c>
      <c r="N42" s="16">
        <f t="shared" si="4"/>
        <v>2.9713629512667674E-2</v>
      </c>
      <c r="O42" s="16">
        <f t="shared" si="5"/>
        <v>0.22940142108662884</v>
      </c>
      <c r="P42" s="16">
        <f t="shared" si="6"/>
        <v>0.6979832053398406</v>
      </c>
      <c r="Q42" s="19">
        <f t="shared" si="7"/>
        <v>0.95709825593913711</v>
      </c>
    </row>
    <row r="43" spans="1:49" x14ac:dyDescent="0.2">
      <c r="A43" s="1" t="s">
        <v>10</v>
      </c>
      <c r="B43" s="2">
        <v>14.1127</v>
      </c>
      <c r="C43" s="2">
        <v>19.827300000000001</v>
      </c>
      <c r="D43" s="2">
        <f t="shared" si="8"/>
        <v>5.7146000000000008</v>
      </c>
      <c r="E43" s="2">
        <v>6.3876999999999997</v>
      </c>
      <c r="F43" s="2">
        <v>6.6681999999999997</v>
      </c>
      <c r="G43" s="2">
        <v>15.47</v>
      </c>
      <c r="H43" s="2">
        <v>6.6657000000000002</v>
      </c>
      <c r="I43" s="2">
        <v>8.0333000000000006</v>
      </c>
      <c r="J43" s="16">
        <v>19.63</v>
      </c>
      <c r="K43" s="2">
        <f t="shared" si="1"/>
        <v>0.27800000000000047</v>
      </c>
      <c r="L43" s="2">
        <f t="shared" si="2"/>
        <v>1.3651000000000009</v>
      </c>
      <c r="M43" s="2">
        <f t="shared" si="3"/>
        <v>4.1599999999999984</v>
      </c>
      <c r="N43" s="16">
        <f t="shared" si="4"/>
        <v>4.8647324397158229E-2</v>
      </c>
      <c r="O43" s="16">
        <f t="shared" si="5"/>
        <v>0.2388793616351102</v>
      </c>
      <c r="P43" s="16">
        <f t="shared" si="6"/>
        <v>0.72795996220207848</v>
      </c>
      <c r="Q43" s="19">
        <f t="shared" si="7"/>
        <v>1.015486648234347</v>
      </c>
    </row>
    <row r="44" spans="1:49" x14ac:dyDescent="0.2">
      <c r="A44" s="1" t="s">
        <v>10</v>
      </c>
      <c r="B44" s="2">
        <v>14.258699999999999</v>
      </c>
      <c r="C44" s="2">
        <v>20.134399999999999</v>
      </c>
      <c r="D44" s="2">
        <f t="shared" si="8"/>
        <v>5.8757000000000001</v>
      </c>
      <c r="E44" s="2">
        <v>6.3178999999999998</v>
      </c>
      <c r="F44" s="2">
        <v>6.6860999999999997</v>
      </c>
      <c r="G44" s="2">
        <v>15.48</v>
      </c>
      <c r="H44" s="2">
        <v>6.5709</v>
      </c>
      <c r="I44" s="2">
        <v>7.9440999999999997</v>
      </c>
      <c r="J44" s="16">
        <v>19.8</v>
      </c>
      <c r="K44" s="2">
        <f t="shared" si="1"/>
        <v>0.25300000000000011</v>
      </c>
      <c r="L44" s="2">
        <f t="shared" si="2"/>
        <v>1.258</v>
      </c>
      <c r="M44" s="2">
        <f t="shared" si="3"/>
        <v>4.32</v>
      </c>
      <c r="N44" s="16">
        <f t="shared" si="4"/>
        <v>4.3058699389008991E-2</v>
      </c>
      <c r="O44" s="16">
        <f t="shared" si="5"/>
        <v>0.2141021495311197</v>
      </c>
      <c r="P44" s="16">
        <f t="shared" si="6"/>
        <v>0.73523154687952075</v>
      </c>
      <c r="Q44" s="19">
        <f t="shared" si="7"/>
        <v>0.99239239579964944</v>
      </c>
    </row>
    <row r="45" spans="1:49" x14ac:dyDescent="0.2">
      <c r="A45" s="1" t="s">
        <v>10</v>
      </c>
      <c r="B45" s="2">
        <v>14.1122</v>
      </c>
      <c r="C45" s="2">
        <v>20.007999999999999</v>
      </c>
      <c r="D45" s="2">
        <f t="shared" si="8"/>
        <v>5.8957999999999995</v>
      </c>
      <c r="E45" s="2">
        <v>6.4016000000000002</v>
      </c>
      <c r="F45" s="2">
        <v>7.6506999999999996</v>
      </c>
      <c r="G45" s="2">
        <v>15.68</v>
      </c>
      <c r="H45" s="2">
        <v>6.5987</v>
      </c>
      <c r="I45" s="2">
        <v>8.8863000000000003</v>
      </c>
      <c r="J45" s="16">
        <v>19.96</v>
      </c>
      <c r="K45" s="2">
        <f t="shared" si="1"/>
        <v>0.19709999999999983</v>
      </c>
      <c r="L45" s="2">
        <f t="shared" si="2"/>
        <v>1.2356000000000007</v>
      </c>
      <c r="M45" s="2">
        <f t="shared" si="3"/>
        <v>4.2800000000000011</v>
      </c>
      <c r="N45" s="16">
        <f t="shared" si="4"/>
        <v>3.3430577699379196E-2</v>
      </c>
      <c r="O45" s="16">
        <f t="shared" si="5"/>
        <v>0.20957291631330791</v>
      </c>
      <c r="P45" s="16">
        <f t="shared" si="6"/>
        <v>0.72594050001696153</v>
      </c>
      <c r="Q45" s="19">
        <f t="shared" si="7"/>
        <v>0.96894399402964859</v>
      </c>
    </row>
    <row r="46" spans="1:49" x14ac:dyDescent="0.2">
      <c r="A46" s="1" t="s">
        <v>10</v>
      </c>
      <c r="B46" s="2">
        <v>14.209099999999999</v>
      </c>
      <c r="C46" s="2">
        <v>20.115400000000001</v>
      </c>
      <c r="D46" s="2">
        <f t="shared" si="8"/>
        <v>5.9063000000000017</v>
      </c>
      <c r="E46" s="2">
        <v>6.2111999999999998</v>
      </c>
      <c r="F46" s="2">
        <v>7.6589</v>
      </c>
      <c r="G46" s="2">
        <v>15.67</v>
      </c>
      <c r="H46" s="2">
        <v>6.4981999999999998</v>
      </c>
      <c r="I46" s="2">
        <v>8.9595000000000002</v>
      </c>
      <c r="J46" s="16">
        <v>20.100000000000001</v>
      </c>
      <c r="K46" s="2">
        <f t="shared" si="1"/>
        <v>0.28699999999999992</v>
      </c>
      <c r="L46" s="2">
        <f t="shared" si="2"/>
        <v>1.3006000000000002</v>
      </c>
      <c r="M46" s="2">
        <f t="shared" si="3"/>
        <v>4.4300000000000015</v>
      </c>
      <c r="N46" s="16">
        <f t="shared" si="4"/>
        <v>4.8592181230211778E-2</v>
      </c>
      <c r="O46" s="16">
        <f t="shared" si="5"/>
        <v>0.22020554323349642</v>
      </c>
      <c r="P46" s="16">
        <f t="shared" si="6"/>
        <v>0.75004656045239837</v>
      </c>
      <c r="Q46" s="19">
        <f t="shared" si="7"/>
        <v>1.0188442849161066</v>
      </c>
    </row>
    <row r="47" spans="1:49" x14ac:dyDescent="0.2">
      <c r="A47" s="1" t="s">
        <v>10</v>
      </c>
      <c r="B47" s="2">
        <v>13.981299999999999</v>
      </c>
      <c r="C47" s="2">
        <v>19.845700000000001</v>
      </c>
      <c r="D47" s="2">
        <f t="shared" si="8"/>
        <v>5.8644000000000016</v>
      </c>
      <c r="E47" s="2">
        <v>6.3468</v>
      </c>
      <c r="F47" s="2">
        <v>7.5525000000000002</v>
      </c>
      <c r="G47" s="2">
        <v>14.48</v>
      </c>
      <c r="H47" s="2">
        <v>6.6908000000000003</v>
      </c>
      <c r="I47" s="2">
        <v>8.9166000000000007</v>
      </c>
      <c r="J47" s="16">
        <v>18.78</v>
      </c>
      <c r="K47" s="2">
        <f t="shared" si="1"/>
        <v>0.34400000000000031</v>
      </c>
      <c r="L47" s="2">
        <f t="shared" si="2"/>
        <v>1.3641000000000005</v>
      </c>
      <c r="M47" s="2">
        <f t="shared" si="3"/>
        <v>4.3000000000000007</v>
      </c>
      <c r="N47" s="16">
        <f t="shared" si="4"/>
        <v>5.8659027351476746E-2</v>
      </c>
      <c r="O47" s="16">
        <f t="shared" si="5"/>
        <v>0.2326069163085738</v>
      </c>
      <c r="P47" s="16">
        <f t="shared" si="6"/>
        <v>0.73323784189345875</v>
      </c>
      <c r="Q47" s="19">
        <f t="shared" si="7"/>
        <v>1.0245037855535093</v>
      </c>
    </row>
    <row r="48" spans="1:49" x14ac:dyDescent="0.2">
      <c r="A48" s="1" t="s">
        <v>10</v>
      </c>
      <c r="B48" s="2">
        <v>14.255100000000001</v>
      </c>
      <c r="C48" s="2">
        <v>20.143899999999999</v>
      </c>
      <c r="D48" s="2">
        <f t="shared" si="8"/>
        <v>5.888799999999998</v>
      </c>
      <c r="E48" s="2">
        <v>6.3566000000000003</v>
      </c>
      <c r="F48" s="2">
        <v>7.6119000000000003</v>
      </c>
      <c r="G48" s="2">
        <v>14.71</v>
      </c>
      <c r="H48" s="2">
        <v>6.6868999999999996</v>
      </c>
      <c r="I48" s="2">
        <v>8.9573</v>
      </c>
      <c r="J48" s="16">
        <v>19.079999999999998</v>
      </c>
      <c r="K48" s="2">
        <f t="shared" si="1"/>
        <v>0.33029999999999937</v>
      </c>
      <c r="L48" s="2">
        <f t="shared" si="2"/>
        <v>1.3453999999999997</v>
      </c>
      <c r="M48" s="2">
        <f t="shared" si="3"/>
        <v>4.3699999999999974</v>
      </c>
      <c r="N48" s="16">
        <f t="shared" si="4"/>
        <v>5.6089525879635831E-2</v>
      </c>
      <c r="O48" s="16">
        <f t="shared" si="5"/>
        <v>0.22846759951093604</v>
      </c>
      <c r="P48" s="16">
        <f t="shared" si="6"/>
        <v>0.74208667300638487</v>
      </c>
      <c r="Q48" s="19">
        <f t="shared" si="7"/>
        <v>1.0266437983969567</v>
      </c>
    </row>
    <row r="49" spans="1:17" x14ac:dyDescent="0.2">
      <c r="A49" s="1" t="s">
        <v>10</v>
      </c>
      <c r="B49" s="2">
        <v>14.141999999999999</v>
      </c>
      <c r="C49" s="2">
        <v>20.041799999999999</v>
      </c>
      <c r="D49" s="2">
        <f t="shared" si="8"/>
        <v>5.899799999999999</v>
      </c>
      <c r="E49" s="2">
        <v>6.4332000000000003</v>
      </c>
      <c r="F49" s="2">
        <v>7.5568999999999997</v>
      </c>
      <c r="G49" s="2">
        <v>14.57</v>
      </c>
      <c r="H49" s="2">
        <v>6.6593</v>
      </c>
      <c r="I49" s="2">
        <v>8.9336000000000002</v>
      </c>
      <c r="J49" s="16">
        <v>18.91</v>
      </c>
      <c r="K49" s="2">
        <f t="shared" si="1"/>
        <v>0.22609999999999975</v>
      </c>
      <c r="L49" s="2">
        <f t="shared" si="2"/>
        <v>1.3767000000000005</v>
      </c>
      <c r="M49" s="2">
        <f t="shared" si="3"/>
        <v>4.34</v>
      </c>
      <c r="N49" s="16">
        <f t="shared" si="4"/>
        <v>3.8323332994338752E-2</v>
      </c>
      <c r="O49" s="16">
        <f t="shared" si="5"/>
        <v>0.23334689311502096</v>
      </c>
      <c r="P49" s="16">
        <f t="shared" si="6"/>
        <v>0.7356181565476797</v>
      </c>
      <c r="Q49" s="19">
        <f t="shared" si="7"/>
        <v>1.0072883826570393</v>
      </c>
    </row>
    <row r="50" spans="1:17" x14ac:dyDescent="0.2">
      <c r="A50" s="1" t="s">
        <v>10</v>
      </c>
      <c r="B50" s="2">
        <v>14.0886</v>
      </c>
      <c r="C50" s="2">
        <v>19.9328</v>
      </c>
      <c r="D50" s="2">
        <f t="shared" si="8"/>
        <v>5.8442000000000007</v>
      </c>
      <c r="E50" s="2">
        <v>6.2564000000000002</v>
      </c>
      <c r="F50" s="2">
        <v>6.4454000000000002</v>
      </c>
      <c r="G50" s="2">
        <v>15.47</v>
      </c>
      <c r="H50" s="2">
        <v>6.4581999999999997</v>
      </c>
      <c r="I50" s="2">
        <v>7.8334999999999999</v>
      </c>
      <c r="J50" s="16">
        <v>19.75</v>
      </c>
      <c r="K50" s="2">
        <f t="shared" si="1"/>
        <v>0.20179999999999954</v>
      </c>
      <c r="L50" s="2">
        <f t="shared" si="2"/>
        <v>1.3880999999999997</v>
      </c>
      <c r="M50" s="2">
        <f t="shared" si="3"/>
        <v>4.2799999999999994</v>
      </c>
      <c r="N50" s="16">
        <f t="shared" si="4"/>
        <v>3.4529961329180986E-2</v>
      </c>
      <c r="O50" s="16">
        <f t="shared" si="5"/>
        <v>0.23751753875637374</v>
      </c>
      <c r="P50" s="16">
        <f t="shared" si="6"/>
        <v>0.73235002224427614</v>
      </c>
      <c r="Q50" s="19">
        <f t="shared" si="7"/>
        <v>1.0043975223298309</v>
      </c>
    </row>
    <row r="51" spans="1:17" x14ac:dyDescent="0.2">
      <c r="A51" s="1" t="s">
        <v>10</v>
      </c>
      <c r="B51" s="2">
        <v>14.3065</v>
      </c>
      <c r="C51" s="2">
        <v>20.160299999999999</v>
      </c>
      <c r="D51" s="2">
        <f t="shared" si="8"/>
        <v>5.8537999999999997</v>
      </c>
      <c r="E51" s="2">
        <v>6.3989000000000003</v>
      </c>
      <c r="F51" s="2">
        <v>6.4947999999999997</v>
      </c>
      <c r="G51" s="2">
        <v>14.39</v>
      </c>
      <c r="H51" s="2">
        <v>6.5701000000000001</v>
      </c>
      <c r="I51" s="2">
        <v>7.9044999999999996</v>
      </c>
      <c r="J51" s="16">
        <v>18.739999999999998</v>
      </c>
      <c r="K51" s="2">
        <f t="shared" si="1"/>
        <v>0.1711999999999998</v>
      </c>
      <c r="L51" s="2">
        <f t="shared" si="2"/>
        <v>1.4097</v>
      </c>
      <c r="M51" s="2">
        <f t="shared" si="3"/>
        <v>4.3499999999999979</v>
      </c>
      <c r="N51" s="16">
        <f t="shared" si="4"/>
        <v>2.924595988930264E-2</v>
      </c>
      <c r="O51" s="16">
        <f t="shared" si="5"/>
        <v>0.24081793023335271</v>
      </c>
      <c r="P51" s="16">
        <f t="shared" si="6"/>
        <v>0.74310704157982821</v>
      </c>
      <c r="Q51" s="19">
        <f t="shared" si="7"/>
        <v>1.0131709317024835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857AB-7545-514A-BB23-9CA69760B5F9}">
  <dimension ref="A1:AR1007"/>
  <sheetViews>
    <sheetView workbookViewId="0">
      <selection activeCell="Z19" sqref="Z19"/>
    </sheetView>
  </sheetViews>
  <sheetFormatPr baseColWidth="10" defaultRowHeight="16" x14ac:dyDescent="0.2"/>
  <cols>
    <col min="2" max="2" width="21.6640625" bestFit="1" customWidth="1"/>
    <col min="3" max="3" width="17" bestFit="1" customWidth="1"/>
    <col min="4" max="4" width="19.1640625" bestFit="1" customWidth="1"/>
    <col min="5" max="5" width="18" bestFit="1" customWidth="1"/>
    <col min="6" max="8" width="16.5" customWidth="1"/>
    <col min="13" max="13" width="7.1640625" bestFit="1" customWidth="1"/>
    <col min="19" max="19" width="6.6640625" bestFit="1" customWidth="1"/>
    <col min="20" max="20" width="13.83203125" bestFit="1" customWidth="1"/>
    <col min="24" max="24" width="14.6640625" customWidth="1"/>
    <col min="25" max="26" width="17" customWidth="1"/>
    <col min="27" max="27" width="16.6640625" customWidth="1"/>
    <col min="28" max="28" width="17.33203125" customWidth="1"/>
    <col min="29" max="29" width="18.1640625" customWidth="1"/>
    <col min="30" max="30" width="15.33203125" customWidth="1"/>
    <col min="31" max="31" width="18.1640625" customWidth="1"/>
    <col min="32" max="35" width="16.83203125" customWidth="1"/>
    <col min="36" max="36" width="15.6640625" customWidth="1"/>
    <col min="37" max="37" width="16.1640625" customWidth="1"/>
    <col min="38" max="38" width="14.6640625" customWidth="1"/>
    <col min="39" max="39" width="15.1640625" customWidth="1"/>
    <col min="40" max="40" width="16.6640625" customWidth="1"/>
    <col min="41" max="41" width="14.6640625" customWidth="1"/>
    <col min="42" max="42" width="14.33203125" bestFit="1" customWidth="1"/>
    <col min="43" max="43" width="16.6640625" bestFit="1" customWidth="1"/>
    <col min="44" max="44" width="15.33203125" bestFit="1" customWidth="1"/>
  </cols>
  <sheetData>
    <row r="1" spans="1:44" x14ac:dyDescent="0.2">
      <c r="C1" t="s">
        <v>7</v>
      </c>
      <c r="D1" t="s">
        <v>8</v>
      </c>
      <c r="E1" t="s">
        <v>9</v>
      </c>
      <c r="F1" t="s">
        <v>10</v>
      </c>
      <c r="K1" t="s">
        <v>37</v>
      </c>
      <c r="U1" t="s">
        <v>7</v>
      </c>
      <c r="V1" t="s">
        <v>8</v>
      </c>
      <c r="W1" t="s">
        <v>9</v>
      </c>
      <c r="X1" t="s">
        <v>10</v>
      </c>
      <c r="AA1" t="s">
        <v>37</v>
      </c>
    </row>
    <row r="2" spans="1:44" x14ac:dyDescent="0.2">
      <c r="B2" t="s">
        <v>38</v>
      </c>
      <c r="C2">
        <v>-12.77</v>
      </c>
      <c r="D2">
        <v>-12.86</v>
      </c>
      <c r="E2">
        <v>-12.75</v>
      </c>
      <c r="F2">
        <v>-12.58</v>
      </c>
      <c r="J2" t="s">
        <v>39</v>
      </c>
      <c r="K2" s="11">
        <f>AVERAGE(I10:I19)</f>
        <v>-27.246999999999996</v>
      </c>
      <c r="T2" t="s">
        <v>38</v>
      </c>
      <c r="U2">
        <v>-12.77</v>
      </c>
      <c r="V2">
        <v>-12.86</v>
      </c>
      <c r="W2">
        <v>-12.75</v>
      </c>
      <c r="X2">
        <v>-12.58</v>
      </c>
      <c r="Z2" t="s">
        <v>39</v>
      </c>
      <c r="AA2" s="11">
        <f>AVERAGE(I10:I19)</f>
        <v>-27.246999999999996</v>
      </c>
      <c r="AC2" s="11"/>
    </row>
    <row r="3" spans="1:44" x14ac:dyDescent="0.2">
      <c r="B3" t="s">
        <v>40</v>
      </c>
      <c r="C3">
        <v>-26</v>
      </c>
      <c r="J3" t="s">
        <v>41</v>
      </c>
      <c r="K3" s="11">
        <f>AVERAGE(M10:M19)</f>
        <v>-27.145</v>
      </c>
      <c r="Z3" t="s">
        <v>41</v>
      </c>
      <c r="AA3" s="11">
        <f>AVERAGE(M10:M19)</f>
        <v>-27.145</v>
      </c>
      <c r="AC3" s="11"/>
    </row>
    <row r="4" spans="1:44" x14ac:dyDescent="0.2">
      <c r="J4" t="s">
        <v>42</v>
      </c>
      <c r="K4" s="11">
        <f>AVERAGE(Q10:Q19)</f>
        <v>-25.901999999999997</v>
      </c>
      <c r="Z4" t="s">
        <v>42</v>
      </c>
      <c r="AA4" s="11">
        <f>AVERAGE(Q10:Q19)</f>
        <v>-25.901999999999997</v>
      </c>
      <c r="AC4" s="11"/>
    </row>
    <row r="6" spans="1:44" x14ac:dyDescent="0.2">
      <c r="A6" t="s">
        <v>43</v>
      </c>
      <c r="I6" s="43" t="s">
        <v>44</v>
      </c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</row>
    <row r="7" spans="1:44" x14ac:dyDescent="0.2">
      <c r="B7" s="21" t="s">
        <v>45</v>
      </c>
      <c r="C7" s="44" t="s">
        <v>46</v>
      </c>
      <c r="D7" s="44"/>
      <c r="E7" s="44"/>
      <c r="F7" s="45" t="s">
        <v>47</v>
      </c>
      <c r="G7" s="45"/>
      <c r="H7" s="45"/>
      <c r="I7" s="44" t="s">
        <v>48</v>
      </c>
      <c r="J7" s="44"/>
      <c r="K7" s="44"/>
      <c r="L7" s="44"/>
      <c r="M7" s="44" t="s">
        <v>49</v>
      </c>
      <c r="N7" s="44"/>
      <c r="O7" s="44"/>
      <c r="P7" s="44"/>
      <c r="Q7" s="44" t="s">
        <v>50</v>
      </c>
      <c r="R7" s="44"/>
      <c r="S7" s="44"/>
      <c r="T7" s="44"/>
      <c r="U7" s="45" t="s">
        <v>51</v>
      </c>
      <c r="V7" s="45"/>
      <c r="W7" s="45"/>
      <c r="X7" s="45" t="s">
        <v>52</v>
      </c>
      <c r="Y7" s="45"/>
      <c r="Z7" s="45"/>
      <c r="AA7" s="45" t="s">
        <v>53</v>
      </c>
      <c r="AB7" s="45"/>
      <c r="AC7" s="45"/>
      <c r="AD7" s="46" t="s">
        <v>54</v>
      </c>
      <c r="AE7" s="46"/>
      <c r="AF7" s="46"/>
      <c r="AG7" s="46" t="s">
        <v>123</v>
      </c>
      <c r="AH7" s="46"/>
      <c r="AI7" s="46"/>
      <c r="AJ7" s="45" t="s">
        <v>55</v>
      </c>
      <c r="AK7" s="45"/>
      <c r="AL7" s="45"/>
      <c r="AM7" s="46" t="s">
        <v>56</v>
      </c>
      <c r="AN7" s="46"/>
      <c r="AO7" s="46"/>
      <c r="AP7" s="46" t="s">
        <v>99</v>
      </c>
      <c r="AQ7" s="46"/>
      <c r="AR7" s="46"/>
    </row>
    <row r="8" spans="1:44" ht="17" customHeight="1" x14ac:dyDescent="0.2">
      <c r="A8" s="22" t="s">
        <v>33</v>
      </c>
      <c r="B8" s="21" t="s">
        <v>57</v>
      </c>
      <c r="C8" s="21" t="s">
        <v>58</v>
      </c>
      <c r="D8" s="21" t="s">
        <v>59</v>
      </c>
      <c r="E8" s="21" t="s">
        <v>60</v>
      </c>
      <c r="F8" s="23" t="s">
        <v>34</v>
      </c>
      <c r="G8" s="23" t="s">
        <v>35</v>
      </c>
      <c r="H8" s="23" t="s">
        <v>61</v>
      </c>
      <c r="I8" s="21" t="s">
        <v>37</v>
      </c>
      <c r="J8" s="21" t="s">
        <v>62</v>
      </c>
      <c r="K8" s="21" t="s">
        <v>63</v>
      </c>
      <c r="L8" s="21" t="s">
        <v>64</v>
      </c>
      <c r="M8" s="21" t="s">
        <v>37</v>
      </c>
      <c r="N8" s="21" t="s">
        <v>62</v>
      </c>
      <c r="O8" s="21" t="s">
        <v>63</v>
      </c>
      <c r="P8" s="21" t="s">
        <v>64</v>
      </c>
      <c r="Q8" s="21" t="s">
        <v>37</v>
      </c>
      <c r="R8" s="21" t="s">
        <v>62</v>
      </c>
      <c r="S8" s="21" t="s">
        <v>63</v>
      </c>
      <c r="T8" s="21" t="s">
        <v>64</v>
      </c>
      <c r="U8" s="23" t="s">
        <v>65</v>
      </c>
      <c r="V8" s="23" t="s">
        <v>66</v>
      </c>
      <c r="W8" s="23" t="s">
        <v>67</v>
      </c>
      <c r="X8" s="23" t="s">
        <v>68</v>
      </c>
      <c r="Y8" s="23" t="s">
        <v>69</v>
      </c>
      <c r="Z8" s="23" t="s">
        <v>70</v>
      </c>
      <c r="AA8" s="23" t="s">
        <v>71</v>
      </c>
      <c r="AB8" s="23" t="s">
        <v>72</v>
      </c>
      <c r="AC8" s="23" t="s">
        <v>73</v>
      </c>
      <c r="AD8" s="24" t="s">
        <v>74</v>
      </c>
      <c r="AE8" s="24" t="s">
        <v>75</v>
      </c>
      <c r="AF8" s="24" t="s">
        <v>76</v>
      </c>
      <c r="AG8" s="24" t="s">
        <v>74</v>
      </c>
      <c r="AH8" s="24" t="s">
        <v>75</v>
      </c>
      <c r="AI8" s="24" t="s">
        <v>76</v>
      </c>
      <c r="AJ8" s="23" t="s">
        <v>77</v>
      </c>
      <c r="AK8" s="23" t="s">
        <v>78</v>
      </c>
      <c r="AL8" s="23" t="s">
        <v>79</v>
      </c>
      <c r="AM8" s="24" t="s">
        <v>80</v>
      </c>
      <c r="AN8" s="24" t="s">
        <v>81</v>
      </c>
      <c r="AO8" s="24" t="s">
        <v>82</v>
      </c>
      <c r="AP8" s="24" t="s">
        <v>80</v>
      </c>
      <c r="AQ8" s="24" t="s">
        <v>81</v>
      </c>
      <c r="AR8" s="24" t="s">
        <v>82</v>
      </c>
    </row>
    <row r="9" spans="1:44" s="26" customFormat="1" x14ac:dyDescent="0.2">
      <c r="A9" s="25" t="s">
        <v>83</v>
      </c>
      <c r="B9" s="25">
        <v>122.2469083</v>
      </c>
      <c r="C9" s="26">
        <v>2.8534949233710784E-2</v>
      </c>
      <c r="D9" s="26">
        <v>0.37158259528602472</v>
      </c>
      <c r="E9" s="26">
        <v>0.58899999999999997</v>
      </c>
      <c r="F9" s="26">
        <f>C9*B9</f>
        <v>3.4883093223185977</v>
      </c>
      <c r="G9" s="26">
        <f t="shared" ref="G9:G59" si="0">D9*B9</f>
        <v>45.424823451806674</v>
      </c>
      <c r="H9" s="26">
        <f t="shared" ref="H9:H59" si="1">E9*B9</f>
        <v>72.003428988699994</v>
      </c>
      <c r="I9" s="27">
        <v>11.7</v>
      </c>
      <c r="J9" s="27">
        <v>31.02</v>
      </c>
      <c r="K9" s="27">
        <v>197.04</v>
      </c>
      <c r="L9" s="27">
        <v>2.3610000000000002</v>
      </c>
      <c r="M9" s="27">
        <v>141.28</v>
      </c>
      <c r="N9" s="27">
        <v>0.73399999999999999</v>
      </c>
      <c r="O9" s="27">
        <v>418.19</v>
      </c>
      <c r="P9" s="27">
        <v>5.5E-2</v>
      </c>
      <c r="Q9" s="27">
        <v>52.03</v>
      </c>
      <c r="R9" s="27">
        <v>2.6240000000000001</v>
      </c>
      <c r="S9" s="27">
        <v>348.42</v>
      </c>
      <c r="T9" s="27">
        <v>0.29799999999999999</v>
      </c>
      <c r="U9" s="26">
        <f>F9*J9/100</f>
        <v>1.0820735517832289</v>
      </c>
      <c r="V9" s="26">
        <f t="shared" ref="V9" si="2">G9*N9/100</f>
        <v>0.33341820413626094</v>
      </c>
      <c r="W9" s="26">
        <f t="shared" ref="W9" si="3">H9*R9/100</f>
        <v>1.8893699766634879</v>
      </c>
      <c r="X9" s="26">
        <f>(I9-$K$2)/($C$2-$K$2)</f>
        <v>2.6902673205774681</v>
      </c>
      <c r="Y9" s="26">
        <f>(J9-$K$3)/($C$2-$K$3)</f>
        <v>4.0462608695652174</v>
      </c>
      <c r="Z9" s="26">
        <f>(K9-$K$4)/($C$2-$K$4)</f>
        <v>16.977002741395065</v>
      </c>
      <c r="AA9" s="26">
        <f>X9*U9</f>
        <v>2.9110671148236116</v>
      </c>
      <c r="AB9" s="26">
        <f>Y9*V9</f>
        <v>1.3490970325972604</v>
      </c>
      <c r="AC9" s="26">
        <f>Z9*W9</f>
        <v>32.075839273325563</v>
      </c>
      <c r="AD9" s="26">
        <f>AA9/12.011*1000</f>
        <v>242.36675670831838</v>
      </c>
      <c r="AE9" s="26">
        <f t="shared" ref="AE9:AF24" si="4">AB9/12.011*1000</f>
        <v>112.32179107461998</v>
      </c>
      <c r="AF9" s="26">
        <f t="shared" si="4"/>
        <v>2670.5386123824464</v>
      </c>
      <c r="AJ9" s="26">
        <f t="shared" ref="AJ9:AJ40" si="5">(1-X9)*U9</f>
        <v>-1.8289935630403826</v>
      </c>
      <c r="AK9" s="26">
        <f t="shared" ref="AK9:AK40" si="6">(1-Y9)*V9</f>
        <v>-1.0156788284609994</v>
      </c>
      <c r="AL9" s="26">
        <f t="shared" ref="AL9:AL40" si="7">(1-Z9)*W9</f>
        <v>-30.186469296662075</v>
      </c>
      <c r="AM9" s="26">
        <f>AJ9/12.011*1000</f>
        <v>-152.27654342189518</v>
      </c>
      <c r="AN9" s="26">
        <f>AK9/12.011*1000</f>
        <v>-84.562386850470361</v>
      </c>
      <c r="AO9" s="26">
        <f>AL9/12.011*1000</f>
        <v>-2513.235309021903</v>
      </c>
    </row>
    <row r="10" spans="1:44" x14ac:dyDescent="0.2">
      <c r="A10" s="49" t="s">
        <v>6</v>
      </c>
      <c r="B10" s="22">
        <v>48.526031636653535</v>
      </c>
      <c r="C10">
        <v>3.3765394298156108E-2</v>
      </c>
      <c r="D10">
        <v>0.17391304347826075</v>
      </c>
      <c r="E10">
        <v>0.74164795536504036</v>
      </c>
      <c r="F10">
        <f>C10*B10</f>
        <v>1.6385005919364042</v>
      </c>
      <c r="G10">
        <f t="shared" si="0"/>
        <v>8.4393098498527834</v>
      </c>
      <c r="H10">
        <f t="shared" si="1"/>
        <v>35.989232145303355</v>
      </c>
      <c r="I10" s="11">
        <v>-27.15</v>
      </c>
      <c r="J10" s="11">
        <v>29.82</v>
      </c>
      <c r="K10" s="11">
        <v>2.92</v>
      </c>
      <c r="L10" s="11">
        <v>1.2569999999999999</v>
      </c>
      <c r="M10" s="11">
        <v>-27.04</v>
      </c>
      <c r="N10" s="11">
        <v>2.258</v>
      </c>
      <c r="O10" s="11">
        <v>3.98</v>
      </c>
      <c r="P10" s="11">
        <v>0.14499999999999999</v>
      </c>
      <c r="Q10" s="11">
        <v>-25.82</v>
      </c>
      <c r="R10" s="11">
        <v>4.1150000000000002</v>
      </c>
      <c r="S10" s="11">
        <v>17.41</v>
      </c>
      <c r="T10" s="11">
        <v>0.441</v>
      </c>
      <c r="U10">
        <f>F10*J10/100</f>
        <v>0.48860087651543571</v>
      </c>
      <c r="V10">
        <f>G10*N10/100</f>
        <v>0.19055961640967584</v>
      </c>
      <c r="W10">
        <f>H10*R10/100</f>
        <v>1.4809569027792333</v>
      </c>
      <c r="X10">
        <f>(I10-LFS)/(WTS-LFS)</f>
        <v>6.7002832078467758E-3</v>
      </c>
      <c r="Y10">
        <f t="shared" ref="Y10:Y29" si="8">(M10-POMS)/(WTS-POMS)</f>
        <v>7.3043478260869862E-3</v>
      </c>
      <c r="Z10">
        <f t="shared" ref="Z10:Z29" si="9">(Q10-SCS)/(WTS-SCS)</f>
        <v>6.2442887602800184E-3</v>
      </c>
      <c r="AA10">
        <f>X10*U10</f>
        <v>3.2737642482555899E-3</v>
      </c>
      <c r="AB10">
        <f t="shared" ref="AA10:AC59" si="10">Y10*V10</f>
        <v>1.3919137198619856E-3</v>
      </c>
      <c r="AC10">
        <f t="shared" si="10"/>
        <v>9.2475225424834741E-3</v>
      </c>
      <c r="AD10">
        <f>AA10/12.011*1000</f>
        <v>0.27256383717055954</v>
      </c>
      <c r="AE10">
        <f t="shared" si="4"/>
        <v>0.1158865806229278</v>
      </c>
      <c r="AF10">
        <f t="shared" si="4"/>
        <v>0.76992111751589998</v>
      </c>
      <c r="AG10">
        <f>AD10/B10</f>
        <v>5.616858168238959E-3</v>
      </c>
      <c r="AH10">
        <f>AE10/B10</f>
        <v>2.3881322398387572E-3</v>
      </c>
      <c r="AI10">
        <f>AF10/B10</f>
        <v>1.5866146304334302E-2</v>
      </c>
      <c r="AJ10">
        <f t="shared" si="5"/>
        <v>0.48532711226718012</v>
      </c>
      <c r="AK10">
        <f t="shared" si="6"/>
        <v>0.18916770268981384</v>
      </c>
      <c r="AL10">
        <f t="shared" si="7"/>
        <v>1.4717093802367498</v>
      </c>
      <c r="AM10">
        <f>AJ10/12.011*1000</f>
        <v>40.406886376419962</v>
      </c>
      <c r="AN10">
        <f t="shared" ref="AM10:AO59" si="11">AK10/12.011*1000</f>
        <v>15.749538147515931</v>
      </c>
      <c r="AO10">
        <f t="shared" si="11"/>
        <v>122.53012906808341</v>
      </c>
      <c r="AP10">
        <f>AM10/B10</f>
        <v>0.83268474700286688</v>
      </c>
      <c r="AQ10">
        <f>AN10/B10</f>
        <v>0.32455854345237067</v>
      </c>
      <c r="AR10">
        <f>AO10/B10</f>
        <v>2.525039137458168</v>
      </c>
    </row>
    <row r="11" spans="1:44" x14ac:dyDescent="0.2">
      <c r="A11" s="49" t="s">
        <v>6</v>
      </c>
      <c r="B11" s="22">
        <v>48.452950263706768</v>
      </c>
      <c r="C11">
        <v>9.6710849288168838E-2</v>
      </c>
      <c r="D11">
        <v>0.19237214971306685</v>
      </c>
      <c r="E11">
        <v>0.73976266653124079</v>
      </c>
      <c r="F11">
        <f t="shared" ref="F11:F59" si="12">C11*B11</f>
        <v>4.6859259705204854</v>
      </c>
      <c r="G11">
        <f t="shared" si="0"/>
        <v>9.3209982021695801</v>
      </c>
      <c r="H11">
        <f t="shared" si="1"/>
        <v>35.843683688385305</v>
      </c>
      <c r="I11" s="11">
        <v>-27.62</v>
      </c>
      <c r="J11" s="11">
        <v>7.2430000000000003</v>
      </c>
      <c r="K11" s="11">
        <v>4.83</v>
      </c>
      <c r="L11" s="11">
        <v>0.34200000000000003</v>
      </c>
      <c r="M11" s="11">
        <v>-27.1</v>
      </c>
      <c r="N11" s="11">
        <v>3.1360000000000001</v>
      </c>
      <c r="O11" s="11">
        <v>3.55</v>
      </c>
      <c r="P11" s="11">
        <v>0.19500000000000001</v>
      </c>
      <c r="Q11" s="11">
        <v>-25.86</v>
      </c>
      <c r="R11" s="11">
        <v>3.5249999999999999</v>
      </c>
      <c r="S11" s="11">
        <v>8.84</v>
      </c>
      <c r="T11" s="11">
        <v>0.371</v>
      </c>
      <c r="U11">
        <f t="shared" ref="U11:U59" si="13">F11*J11/100</f>
        <v>0.33940161804479879</v>
      </c>
      <c r="V11">
        <f t="shared" ref="V11:V59" si="14">G11*N11/100</f>
        <v>0.29230650362003802</v>
      </c>
      <c r="W11">
        <f t="shared" ref="W11:W59" si="15">H11*R11/100</f>
        <v>1.263489850015582</v>
      </c>
      <c r="X11">
        <f t="shared" ref="X11:X29" si="16">(I11-LFS)/(WTS-LFS)</f>
        <v>-2.5765006562133368E-2</v>
      </c>
      <c r="Y11">
        <f t="shared" si="8"/>
        <v>3.130434782608567E-3</v>
      </c>
      <c r="Z11">
        <f t="shared" si="9"/>
        <v>3.1982942430702137E-3</v>
      </c>
      <c r="AA11">
        <f t="shared" si="10"/>
        <v>-8.7446849161229231E-3</v>
      </c>
      <c r="AB11">
        <f t="shared" si="10"/>
        <v>9.15046446114864E-4</v>
      </c>
      <c r="AC11">
        <f t="shared" si="10"/>
        <v>4.041012313482484E-3</v>
      </c>
      <c r="AD11">
        <f t="shared" ref="AD11:AF59" si="17">AA11/12.011*1000</f>
        <v>-0.72805635801539625</v>
      </c>
      <c r="AE11">
        <f t="shared" si="4"/>
        <v>7.6184035144023318E-2</v>
      </c>
      <c r="AF11">
        <f t="shared" si="4"/>
        <v>0.33644262038818451</v>
      </c>
      <c r="AG11">
        <f t="shared" ref="AG11:AG59" si="18">AD11/B11</f>
        <v>-1.5026048033255471E-2</v>
      </c>
      <c r="AH11">
        <f t="shared" ref="AH11:AH59" si="19">AE11/B11</f>
        <v>1.5723301621343843E-3</v>
      </c>
      <c r="AI11">
        <f t="shared" ref="AI11:AI59" si="20">AF11/B11</f>
        <v>6.9436973095979614E-3</v>
      </c>
      <c r="AJ11">
        <f t="shared" si="5"/>
        <v>0.34814630296092169</v>
      </c>
      <c r="AK11">
        <f t="shared" si="6"/>
        <v>0.29139145717392317</v>
      </c>
      <c r="AL11">
        <f t="shared" si="7"/>
        <v>1.2594488377020996</v>
      </c>
      <c r="AM11">
        <f t="shared" si="11"/>
        <v>28.985621760130023</v>
      </c>
      <c r="AN11">
        <f t="shared" si="11"/>
        <v>24.260382746975537</v>
      </c>
      <c r="AO11">
        <f t="shared" si="11"/>
        <v>104.85795002098907</v>
      </c>
      <c r="AP11">
        <f t="shared" ref="AP11:AP59" si="21">AM11/B11</f>
        <v>0.59822201955453336</v>
      </c>
      <c r="AQ11">
        <f t="shared" ref="AQ11:AQ59" si="22">AN11/B11</f>
        <v>0.5006998049641479</v>
      </c>
      <c r="AR11">
        <f t="shared" ref="AR11:AR59" si="23">AO11/B11</f>
        <v>2.1641189948247987</v>
      </c>
    </row>
    <row r="12" spans="1:44" x14ac:dyDescent="0.2">
      <c r="A12" s="49" t="s">
        <v>6</v>
      </c>
      <c r="B12" s="22">
        <v>48.59246924842332</v>
      </c>
      <c r="C12">
        <v>3.0604232842000062E-2</v>
      </c>
      <c r="D12">
        <v>0.20848352903386971</v>
      </c>
      <c r="E12">
        <v>0.73699989292979728</v>
      </c>
      <c r="F12">
        <f t="shared" si="12"/>
        <v>1.4871352432464751</v>
      </c>
      <c r="G12">
        <f t="shared" si="0"/>
        <v>10.130729473381084</v>
      </c>
      <c r="H12">
        <f t="shared" si="1"/>
        <v>35.812644633282453</v>
      </c>
      <c r="I12" s="11">
        <v>-27.2</v>
      </c>
      <c r="J12" s="11">
        <v>26.29</v>
      </c>
      <c r="K12" s="11">
        <v>2.79</v>
      </c>
      <c r="L12" s="11">
        <v>1.085</v>
      </c>
      <c r="M12" s="11">
        <v>-27.08</v>
      </c>
      <c r="N12" s="11">
        <v>3.1429999999999998</v>
      </c>
      <c r="O12" s="11">
        <v>3.71</v>
      </c>
      <c r="P12" s="11">
        <v>0.19800000000000001</v>
      </c>
      <c r="Q12" s="11">
        <v>-25.83</v>
      </c>
      <c r="R12" s="11">
        <v>4.3159999999999998</v>
      </c>
      <c r="S12" s="11">
        <v>5.49</v>
      </c>
      <c r="T12" s="11">
        <v>0.45600000000000002</v>
      </c>
      <c r="U12">
        <f>F12*J12/100</f>
        <v>0.39096785544949825</v>
      </c>
      <c r="V12">
        <f t="shared" si="14"/>
        <v>0.31840882734836745</v>
      </c>
      <c r="W12">
        <f t="shared" si="15"/>
        <v>1.5456737423724707</v>
      </c>
      <c r="X12">
        <f>(I12-LFS)/(WTS-LFS)</f>
        <v>3.2465289769977933E-3</v>
      </c>
      <c r="Y12">
        <f t="shared" si="8"/>
        <v>4.5217391304348716E-3</v>
      </c>
      <c r="Z12">
        <f t="shared" si="9"/>
        <v>5.4827901309777022E-3</v>
      </c>
      <c r="AA12">
        <f t="shared" si="10"/>
        <v>1.2692884717914806E-3</v>
      </c>
      <c r="AB12">
        <f t="shared" si="10"/>
        <v>1.4397616540969941E-3</v>
      </c>
      <c r="AC12">
        <f t="shared" si="10"/>
        <v>8.4746047403911531E-3</v>
      </c>
      <c r="AD12">
        <f t="shared" si="17"/>
        <v>0.10567716857809348</v>
      </c>
      <c r="AE12">
        <f t="shared" si="4"/>
        <v>0.11987025677270788</v>
      </c>
      <c r="AF12">
        <f t="shared" si="4"/>
        <v>0.70557028893440621</v>
      </c>
      <c r="AG12">
        <f t="shared" si="18"/>
        <v>2.174764324855181E-3</v>
      </c>
      <c r="AH12">
        <f t="shared" si="19"/>
        <v>2.4668484361205271E-3</v>
      </c>
      <c r="AI12">
        <f t="shared" si="20"/>
        <v>1.4520157132317368E-2</v>
      </c>
      <c r="AJ12">
        <f t="shared" si="5"/>
        <v>0.38969856697770677</v>
      </c>
      <c r="AK12">
        <f t="shared" si="6"/>
        <v>0.31696906569427047</v>
      </c>
      <c r="AL12">
        <f t="shared" si="7"/>
        <v>1.5371991376320795</v>
      </c>
      <c r="AM12">
        <f t="shared" si="11"/>
        <v>32.445139203872017</v>
      </c>
      <c r="AN12">
        <f t="shared" si="11"/>
        <v>26.389898067960242</v>
      </c>
      <c r="AO12">
        <f t="shared" si="11"/>
        <v>127.98261074282571</v>
      </c>
      <c r="AP12">
        <f t="shared" si="21"/>
        <v>0.66769891931196246</v>
      </c>
      <c r="AQ12">
        <f t="shared" si="22"/>
        <v>0.54308617109052382</v>
      </c>
      <c r="AR12">
        <f t="shared" si="23"/>
        <v>2.6337951687231529</v>
      </c>
    </row>
    <row r="13" spans="1:44" x14ac:dyDescent="0.2">
      <c r="A13" s="49" t="s">
        <v>6</v>
      </c>
      <c r="B13" s="22">
        <v>48.452950263706768</v>
      </c>
      <c r="C13">
        <v>2.5459638671701732E-2</v>
      </c>
      <c r="D13">
        <v>0.18194067691434856</v>
      </c>
      <c r="E13">
        <v>0.74464124248710195</v>
      </c>
      <c r="F13">
        <f t="shared" si="12"/>
        <v>1.2335946062919094</v>
      </c>
      <c r="G13">
        <f t="shared" si="0"/>
        <v>8.8155625694760733</v>
      </c>
      <c r="H13">
        <f t="shared" si="1"/>
        <v>36.080065086532365</v>
      </c>
      <c r="I13" s="11">
        <v>-27.16</v>
      </c>
      <c r="J13" s="11">
        <v>32.01</v>
      </c>
      <c r="K13" s="11">
        <v>2.5099999999999998</v>
      </c>
      <c r="L13" s="11">
        <v>1.349</v>
      </c>
      <c r="M13" s="11">
        <v>-27.16</v>
      </c>
      <c r="N13" s="11">
        <v>3.1589999999999998</v>
      </c>
      <c r="O13" s="11">
        <v>3.2</v>
      </c>
      <c r="P13" s="11">
        <v>0.20399999999999999</v>
      </c>
      <c r="Q13" s="11">
        <v>-25.84</v>
      </c>
      <c r="R13" s="11">
        <v>3.7360000000000002</v>
      </c>
      <c r="S13" s="11">
        <v>3.16</v>
      </c>
      <c r="T13" s="11">
        <v>0.39500000000000002</v>
      </c>
      <c r="U13">
        <f t="shared" si="13"/>
        <v>0.3948736334740402</v>
      </c>
      <c r="V13">
        <f t="shared" si="14"/>
        <v>0.27848362156974915</v>
      </c>
      <c r="W13">
        <f t="shared" si="15"/>
        <v>1.3479512316328492</v>
      </c>
      <c r="X13">
        <f t="shared" si="16"/>
        <v>6.0095323616768817E-3</v>
      </c>
      <c r="Y13">
        <f t="shared" si="8"/>
        <v>-1.0434782608696048E-3</v>
      </c>
      <c r="Z13">
        <f t="shared" si="9"/>
        <v>4.7212915016751162E-3</v>
      </c>
      <c r="AA13">
        <f t="shared" si="10"/>
        <v>2.3730058791351801E-3</v>
      </c>
      <c r="AB13">
        <f t="shared" si="10"/>
        <v>-2.9059160511627098E-4</v>
      </c>
      <c r="AC13">
        <f t="shared" si="10"/>
        <v>6.3640706945806771E-3</v>
      </c>
      <c r="AD13">
        <f t="shared" si="17"/>
        <v>0.19756938465866125</v>
      </c>
      <c r="AE13">
        <f t="shared" si="4"/>
        <v>-2.4193789452690951E-2</v>
      </c>
      <c r="AF13">
        <f t="shared" si="4"/>
        <v>0.5298535254833634</v>
      </c>
      <c r="AG13">
        <f t="shared" si="18"/>
        <v>4.0775511828151515E-3</v>
      </c>
      <c r="AH13">
        <f t="shared" si="19"/>
        <v>-4.9932541405663556E-4</v>
      </c>
      <c r="AI13">
        <f t="shared" si="20"/>
        <v>1.0935423387009835E-2</v>
      </c>
      <c r="AJ13">
        <f t="shared" si="5"/>
        <v>0.392500627594905</v>
      </c>
      <c r="AK13">
        <f t="shared" si="6"/>
        <v>0.27877421317486545</v>
      </c>
      <c r="AL13">
        <f t="shared" si="7"/>
        <v>1.3415871609382686</v>
      </c>
      <c r="AM13">
        <f t="shared" si="11"/>
        <v>32.678430405037467</v>
      </c>
      <c r="AN13">
        <f t="shared" si="11"/>
        <v>23.209908681613975</v>
      </c>
      <c r="AO13">
        <f t="shared" si="11"/>
        <v>111.69654158173913</v>
      </c>
      <c r="AP13">
        <f t="shared" si="21"/>
        <v>0.67443633931853564</v>
      </c>
      <c r="AQ13">
        <f t="shared" si="22"/>
        <v>0.47901951388498093</v>
      </c>
      <c r="AR13">
        <f t="shared" si="23"/>
        <v>2.3052578011003879</v>
      </c>
    </row>
    <row r="14" spans="1:44" x14ac:dyDescent="0.2">
      <c r="A14" s="49" t="s">
        <v>6</v>
      </c>
      <c r="B14" s="22">
        <v>48.379868890759994</v>
      </c>
      <c r="C14">
        <v>2.5999965263907493E-2</v>
      </c>
      <c r="D14">
        <v>0.20449137676502779</v>
      </c>
      <c r="E14">
        <v>0.72598433402226614</v>
      </c>
      <c r="F14">
        <f t="shared" si="12"/>
        <v>1.2578749106321585</v>
      </c>
      <c r="G14">
        <f t="shared" si="0"/>
        <v>9.8932659971830486</v>
      </c>
      <c r="H14">
        <f t="shared" si="1"/>
        <v>35.123026896742942</v>
      </c>
      <c r="I14" s="11">
        <v>-27.33</v>
      </c>
      <c r="J14" s="11">
        <v>29.2</v>
      </c>
      <c r="K14" s="11">
        <v>2.79</v>
      </c>
      <c r="L14" s="11">
        <v>1.2709999999999999</v>
      </c>
      <c r="M14" s="11">
        <v>-27.27</v>
      </c>
      <c r="N14" s="11">
        <v>3.45</v>
      </c>
      <c r="O14" s="11">
        <v>3.03</v>
      </c>
      <c r="P14" s="11">
        <v>0.219</v>
      </c>
      <c r="Q14" s="11">
        <v>-25.91</v>
      </c>
      <c r="R14" s="11">
        <v>4.3789999999999996</v>
      </c>
      <c r="S14" s="11">
        <v>2.52</v>
      </c>
      <c r="T14" s="11">
        <v>0.47099999999999997</v>
      </c>
      <c r="U14">
        <f t="shared" si="13"/>
        <v>0.36729947390459022</v>
      </c>
      <c r="V14">
        <f t="shared" si="14"/>
        <v>0.34131767690281523</v>
      </c>
      <c r="W14">
        <f t="shared" si="15"/>
        <v>1.5380373478083731</v>
      </c>
      <c r="X14">
        <f t="shared" si="16"/>
        <v>-5.7332320232093654E-3</v>
      </c>
      <c r="Y14">
        <f t="shared" si="8"/>
        <v>-8.6956521739130436E-3</v>
      </c>
      <c r="Z14">
        <f t="shared" si="9"/>
        <v>-6.0919890344217733E-4</v>
      </c>
      <c r="AA14">
        <f t="shared" si="10"/>
        <v>-2.1058131058977491E-3</v>
      </c>
      <c r="AB14">
        <f t="shared" si="10"/>
        <v>-2.9679797991549149E-3</v>
      </c>
      <c r="AC14">
        <f t="shared" si="10"/>
        <v>-9.3697066573797557E-4</v>
      </c>
      <c r="AD14">
        <f t="shared" si="17"/>
        <v>-0.1753237120887311</v>
      </c>
      <c r="AE14">
        <f t="shared" si="4"/>
        <v>-0.24710513688742947</v>
      </c>
      <c r="AF14">
        <f t="shared" si="4"/>
        <v>-7.8009380212969423E-2</v>
      </c>
      <c r="AG14">
        <f t="shared" si="18"/>
        <v>-3.6238980408278025E-3</v>
      </c>
      <c r="AH14">
        <f t="shared" si="19"/>
        <v>-5.1076024502130007E-3</v>
      </c>
      <c r="AI14">
        <f t="shared" si="20"/>
        <v>-1.612434717198424E-3</v>
      </c>
      <c r="AJ14">
        <f t="shared" si="5"/>
        <v>0.36940528701048797</v>
      </c>
      <c r="AK14">
        <f t="shared" si="6"/>
        <v>0.34428565670197014</v>
      </c>
      <c r="AL14">
        <f t="shared" si="7"/>
        <v>1.5389743184741111</v>
      </c>
      <c r="AM14">
        <f t="shared" si="11"/>
        <v>30.755581301347764</v>
      </c>
      <c r="AN14">
        <f t="shared" si="11"/>
        <v>28.664195878941818</v>
      </c>
      <c r="AO14">
        <f t="shared" si="11"/>
        <v>128.13040699975949</v>
      </c>
      <c r="AP14">
        <f t="shared" si="21"/>
        <v>0.63571030692110309</v>
      </c>
      <c r="AQ14">
        <f t="shared" si="22"/>
        <v>0.59248188422470804</v>
      </c>
      <c r="AR14">
        <f t="shared" si="23"/>
        <v>2.6484240229975269</v>
      </c>
    </row>
    <row r="15" spans="1:44" x14ac:dyDescent="0.2">
      <c r="A15" s="49" t="s">
        <v>6</v>
      </c>
      <c r="B15" s="22">
        <v>48.545962920184465</v>
      </c>
      <c r="C15">
        <v>2.5696719157806094E-2</v>
      </c>
      <c r="D15">
        <v>0.21343866594265096</v>
      </c>
      <c r="E15">
        <v>0.73569339102103781</v>
      </c>
      <c r="F15">
        <f t="shared" si="12"/>
        <v>1.2474719754052483</v>
      </c>
      <c r="G15">
        <f t="shared" si="0"/>
        <v>10.361585562585573</v>
      </c>
      <c r="H15">
        <f t="shared" si="1"/>
        <v>35.714944081132074</v>
      </c>
      <c r="I15" s="11">
        <v>-27.23</v>
      </c>
      <c r="J15" s="11">
        <v>35.46</v>
      </c>
      <c r="K15" s="11">
        <v>2.4900000000000002</v>
      </c>
      <c r="L15" s="11">
        <v>1.5740000000000001</v>
      </c>
      <c r="M15" s="11">
        <v>-27.28</v>
      </c>
      <c r="N15" s="11">
        <v>2.8130000000000002</v>
      </c>
      <c r="O15" s="11">
        <v>2.65</v>
      </c>
      <c r="P15" s="11">
        <v>0.17799999999999999</v>
      </c>
      <c r="Q15" s="11">
        <v>-26.04</v>
      </c>
      <c r="R15" s="11">
        <v>4.5759999999999996</v>
      </c>
      <c r="S15" s="11">
        <v>2.27</v>
      </c>
      <c r="T15" s="11">
        <v>0.48799999999999999</v>
      </c>
      <c r="U15">
        <f t="shared" si="13"/>
        <v>0.44235356247870106</v>
      </c>
      <c r="V15">
        <f t="shared" si="14"/>
        <v>0.29147140187553217</v>
      </c>
      <c r="W15">
        <f t="shared" si="15"/>
        <v>1.6343158411526035</v>
      </c>
      <c r="X15">
        <f t="shared" si="16"/>
        <v>1.1742764384883547E-3</v>
      </c>
      <c r="Y15">
        <f t="shared" si="8"/>
        <v>-9.3913043478261963E-3</v>
      </c>
      <c r="Z15">
        <f t="shared" si="9"/>
        <v>-1.0508681084374177E-2</v>
      </c>
      <c r="AA15">
        <f t="shared" si="10"/>
        <v>5.1944536590012498E-4</v>
      </c>
      <c r="AB15">
        <f t="shared" si="10"/>
        <v>-2.7372966437006819E-3</v>
      </c>
      <c r="AC15">
        <f t="shared" si="10"/>
        <v>-1.7174503965813437E-2</v>
      </c>
      <c r="AD15">
        <f t="shared" si="17"/>
        <v>4.3247470310559075E-2</v>
      </c>
      <c r="AE15">
        <f t="shared" si="4"/>
        <v>-0.22789914609113995</v>
      </c>
      <c r="AF15">
        <f t="shared" si="4"/>
        <v>-1.4298979240540703</v>
      </c>
      <c r="AG15">
        <f t="shared" si="18"/>
        <v>8.9085616411941888E-4</v>
      </c>
      <c r="AH15">
        <f t="shared" si="19"/>
        <v>-4.6945025370252556E-3</v>
      </c>
      <c r="AI15">
        <f t="shared" si="20"/>
        <v>-2.9454517699133879E-2</v>
      </c>
      <c r="AJ15">
        <f t="shared" si="5"/>
        <v>0.44183411711280096</v>
      </c>
      <c r="AK15">
        <f t="shared" si="6"/>
        <v>0.29420869851923287</v>
      </c>
      <c r="AL15">
        <f t="shared" si="7"/>
        <v>1.6514903451184171</v>
      </c>
      <c r="AM15">
        <f t="shared" si="11"/>
        <v>36.785789452402042</v>
      </c>
      <c r="AN15">
        <f t="shared" si="11"/>
        <v>24.494937850240021</v>
      </c>
      <c r="AO15">
        <f t="shared" si="11"/>
        <v>137.49815545070496</v>
      </c>
      <c r="AP15">
        <f t="shared" si="21"/>
        <v>0.75775177253940573</v>
      </c>
      <c r="AQ15">
        <f t="shared" si="22"/>
        <v>0.50457208749804205</v>
      </c>
      <c r="AR15">
        <f t="shared" si="23"/>
        <v>2.8323293468659556</v>
      </c>
    </row>
    <row r="16" spans="1:44" x14ac:dyDescent="0.2">
      <c r="A16" s="49" t="s">
        <v>6</v>
      </c>
      <c r="B16" s="22">
        <v>48.37322512958302</v>
      </c>
      <c r="C16">
        <v>2.4937788837539963E-2</v>
      </c>
      <c r="D16">
        <v>0.22747955918947718</v>
      </c>
      <c r="E16">
        <v>0.70209740490579453</v>
      </c>
      <c r="F16">
        <f t="shared" si="12"/>
        <v>1.206321273672323</v>
      </c>
      <c r="G16">
        <f t="shared" si="0"/>
        <v>11.003919929050886</v>
      </c>
      <c r="H16">
        <f t="shared" si="1"/>
        <v>33.962715830404001</v>
      </c>
      <c r="I16" s="11">
        <v>-26.96</v>
      </c>
      <c r="J16" s="11">
        <v>30.2</v>
      </c>
      <c r="K16" s="11">
        <v>2.5</v>
      </c>
      <c r="L16" s="11">
        <v>1.33</v>
      </c>
      <c r="M16" s="11">
        <v>-27.22</v>
      </c>
      <c r="N16" s="11">
        <v>3.6709999999999998</v>
      </c>
      <c r="O16" s="11">
        <v>2.84</v>
      </c>
      <c r="P16" s="11">
        <v>0.246</v>
      </c>
      <c r="Q16" s="11">
        <v>-25.89</v>
      </c>
      <c r="R16" s="11">
        <v>3.5619999999999998</v>
      </c>
      <c r="S16" s="11">
        <v>2.94</v>
      </c>
      <c r="T16" s="11">
        <v>0.373</v>
      </c>
      <c r="U16">
        <f t="shared" si="13"/>
        <v>0.36430902464904152</v>
      </c>
      <c r="V16">
        <f t="shared" si="14"/>
        <v>0.40395390059545799</v>
      </c>
      <c r="W16">
        <f t="shared" si="15"/>
        <v>1.2097519378789905</v>
      </c>
      <c r="X16">
        <f t="shared" si="16"/>
        <v>1.9824549285072567E-2</v>
      </c>
      <c r="Y16">
        <f t="shared" si="8"/>
        <v>-5.2173913043477771E-3</v>
      </c>
      <c r="Z16">
        <f t="shared" si="9"/>
        <v>9.1379835516272492E-4</v>
      </c>
      <c r="AA16">
        <f t="shared" si="10"/>
        <v>7.2222622141516401E-3</v>
      </c>
      <c r="AB16">
        <f t="shared" si="10"/>
        <v>-2.1075855683241091E-3</v>
      </c>
      <c r="AC16">
        <f t="shared" si="10"/>
        <v>1.1054693309887405E-3</v>
      </c>
      <c r="AD16">
        <f t="shared" si="17"/>
        <v>0.60130398918921324</v>
      </c>
      <c r="AE16">
        <f t="shared" si="4"/>
        <v>-0.17547128201849216</v>
      </c>
      <c r="AF16">
        <f t="shared" si="4"/>
        <v>9.2038076012716727E-2</v>
      </c>
      <c r="AG16">
        <f t="shared" si="18"/>
        <v>1.2430512697436027E-2</v>
      </c>
      <c r="AH16">
        <f t="shared" si="19"/>
        <v>-3.6274464137637441E-3</v>
      </c>
      <c r="AI16">
        <f t="shared" si="20"/>
        <v>1.9026656950443879E-3</v>
      </c>
      <c r="AJ16">
        <f t="shared" si="5"/>
        <v>0.35708676243488985</v>
      </c>
      <c r="AK16">
        <f t="shared" si="6"/>
        <v>0.40606148616378213</v>
      </c>
      <c r="AL16">
        <f t="shared" si="7"/>
        <v>1.2086464685480018</v>
      </c>
      <c r="AM16">
        <f t="shared" si="11"/>
        <v>29.729977723327774</v>
      </c>
      <c r="AN16">
        <f t="shared" si="11"/>
        <v>33.807467002229799</v>
      </c>
      <c r="AO16">
        <f t="shared" si="11"/>
        <v>100.62829644059627</v>
      </c>
      <c r="AP16">
        <f t="shared" si="21"/>
        <v>0.61459573232271791</v>
      </c>
      <c r="AQ16">
        <f t="shared" si="22"/>
        <v>0.69888800905182114</v>
      </c>
      <c r="AR16">
        <f t="shared" si="23"/>
        <v>2.0802478265824011</v>
      </c>
    </row>
    <row r="17" spans="1:44" x14ac:dyDescent="0.2">
      <c r="A17" s="49" t="s">
        <v>6</v>
      </c>
      <c r="B17" s="22">
        <v>48.526031636653535</v>
      </c>
      <c r="C17">
        <v>2.9618028365091705E-2</v>
      </c>
      <c r="D17">
        <v>0.18773166275124009</v>
      </c>
      <c r="E17">
        <v>0.72913947620290609</v>
      </c>
      <c r="F17">
        <f t="shared" si="12"/>
        <v>1.4372453814597419</v>
      </c>
      <c r="G17">
        <f t="shared" si="0"/>
        <v>9.1098726058682491</v>
      </c>
      <c r="H17">
        <f t="shared" si="1"/>
        <v>35.382245289755211</v>
      </c>
      <c r="I17" s="11">
        <v>-27.28</v>
      </c>
      <c r="J17" s="11">
        <v>33.840000000000003</v>
      </c>
      <c r="K17" s="11">
        <v>2.2799999999999998</v>
      </c>
      <c r="L17" s="11">
        <v>1.48</v>
      </c>
      <c r="M17" s="11">
        <v>-27.14</v>
      </c>
      <c r="N17" s="11">
        <v>2.3959999999999999</v>
      </c>
      <c r="O17" s="11">
        <v>3.76</v>
      </c>
      <c r="P17" s="11">
        <v>0.155</v>
      </c>
      <c r="Q17" s="11">
        <v>-26.01</v>
      </c>
      <c r="R17" s="11">
        <v>4.6379999999999999</v>
      </c>
      <c r="S17" s="11">
        <v>1.9</v>
      </c>
      <c r="T17" s="11">
        <v>0.48399999999999999</v>
      </c>
      <c r="U17">
        <f t="shared" si="13"/>
        <v>0.48636383708597669</v>
      </c>
      <c r="V17">
        <f t="shared" si="14"/>
        <v>0.21827254763660325</v>
      </c>
      <c r="W17">
        <f t="shared" si="15"/>
        <v>1.6410285365388466</v>
      </c>
      <c r="X17">
        <f t="shared" si="16"/>
        <v>-2.2794777923606279E-3</v>
      </c>
      <c r="Y17">
        <f t="shared" si="8"/>
        <v>3.4782608695645254E-4</v>
      </c>
      <c r="Z17">
        <f t="shared" si="9"/>
        <v>-8.2241851964669592E-3</v>
      </c>
      <c r="AA17">
        <f t="shared" si="10"/>
        <v>-1.1086555656447863E-3</v>
      </c>
      <c r="AB17">
        <f t="shared" si="10"/>
        <v>7.5920886134455586E-5</v>
      </c>
      <c r="AC17">
        <f t="shared" si="10"/>
        <v>-1.349612259718262E-2</v>
      </c>
      <c r="AD17">
        <f t="shared" si="17"/>
        <v>-9.2303352397367949E-2</v>
      </c>
      <c r="AE17">
        <f t="shared" si="4"/>
        <v>6.3209463104200803E-3</v>
      </c>
      <c r="AF17">
        <f t="shared" si="4"/>
        <v>-1.1236468734645426</v>
      </c>
      <c r="AG17">
        <f t="shared" si="18"/>
        <v>-1.9021409598976512E-3</v>
      </c>
      <c r="AH17">
        <f t="shared" si="19"/>
        <v>1.3025887543719177E-4</v>
      </c>
      <c r="AI17">
        <f t="shared" si="20"/>
        <v>-2.3155548384381178E-2</v>
      </c>
      <c r="AJ17">
        <f t="shared" si="5"/>
        <v>0.48747249265162151</v>
      </c>
      <c r="AK17">
        <f t="shared" si="6"/>
        <v>0.2181966267504688</v>
      </c>
      <c r="AL17">
        <f t="shared" si="7"/>
        <v>1.6545246591360294</v>
      </c>
      <c r="AM17">
        <f t="shared" si="11"/>
        <v>40.585504341988305</v>
      </c>
      <c r="AN17">
        <f t="shared" si="11"/>
        <v>18.166399696150929</v>
      </c>
      <c r="AO17">
        <f t="shared" si="11"/>
        <v>137.75078337657393</v>
      </c>
      <c r="AP17">
        <f t="shared" si="21"/>
        <v>0.83636561600336068</v>
      </c>
      <c r="AQ17">
        <f t="shared" si="22"/>
        <v>0.37436400800656372</v>
      </c>
      <c r="AR17">
        <f t="shared" si="23"/>
        <v>2.8386987093444005</v>
      </c>
    </row>
    <row r="18" spans="1:44" x14ac:dyDescent="0.2">
      <c r="A18" s="49" t="s">
        <v>6</v>
      </c>
      <c r="B18" s="22">
        <v>48.526031636653535</v>
      </c>
      <c r="C18">
        <v>2.8225311617958937E-2</v>
      </c>
      <c r="D18">
        <v>0.18311390052769078</v>
      </c>
      <c r="E18">
        <v>0.76085622622324289</v>
      </c>
      <c r="F18">
        <f t="shared" si="12"/>
        <v>1.3696623645274799</v>
      </c>
      <c r="G18">
        <f t="shared" si="0"/>
        <v>8.8857909301177518</v>
      </c>
      <c r="H18">
        <f t="shared" si="1"/>
        <v>36.921333304653906</v>
      </c>
      <c r="I18" s="11">
        <v>-27.21</v>
      </c>
      <c r="J18" s="11">
        <v>34.46</v>
      </c>
      <c r="K18" s="11">
        <v>2.41</v>
      </c>
      <c r="L18" s="11">
        <v>1.4630000000000001</v>
      </c>
      <c r="M18" s="11">
        <v>-27.08</v>
      </c>
      <c r="N18" s="11">
        <v>2.056</v>
      </c>
      <c r="O18" s="11">
        <v>3.87</v>
      </c>
      <c r="P18" s="11">
        <v>0.129</v>
      </c>
      <c r="Q18" s="11">
        <v>-25.87</v>
      </c>
      <c r="R18" s="11">
        <v>4.1349999999999998</v>
      </c>
      <c r="S18" s="11">
        <v>2.5099999999999998</v>
      </c>
      <c r="T18" s="11">
        <v>0.442</v>
      </c>
      <c r="U18">
        <f t="shared" si="13"/>
        <v>0.47198565081616961</v>
      </c>
      <c r="V18">
        <f t="shared" si="14"/>
        <v>0.18269186152322101</v>
      </c>
      <c r="W18">
        <f t="shared" si="15"/>
        <v>1.526697132147439</v>
      </c>
      <c r="X18">
        <f t="shared" si="16"/>
        <v>2.5557781308278987E-3</v>
      </c>
      <c r="Y18">
        <f t="shared" si="8"/>
        <v>4.5217391304348716E-3</v>
      </c>
      <c r="Z18">
        <f t="shared" si="9"/>
        <v>2.4367956137676273E-3</v>
      </c>
      <c r="AA18">
        <f t="shared" si="10"/>
        <v>1.2062906044205393E-3</v>
      </c>
      <c r="AB18">
        <f t="shared" si="10"/>
        <v>8.2608493906153734E-4</v>
      </c>
      <c r="AC18">
        <f t="shared" si="10"/>
        <v>3.7202488751684947E-3</v>
      </c>
      <c r="AD18">
        <f t="shared" si="17"/>
        <v>0.10043215422700352</v>
      </c>
      <c r="AE18">
        <f t="shared" si="4"/>
        <v>6.8777365669930673E-2</v>
      </c>
      <c r="AF18">
        <f t="shared" si="4"/>
        <v>0.30973681418437221</v>
      </c>
      <c r="AG18">
        <f t="shared" si="18"/>
        <v>2.0696552106095429E-3</v>
      </c>
      <c r="AH18">
        <f t="shared" si="19"/>
        <v>1.4173292838967806E-3</v>
      </c>
      <c r="AI18">
        <f t="shared" si="20"/>
        <v>6.3829001411773462E-3</v>
      </c>
      <c r="AJ18">
        <f t="shared" si="5"/>
        <v>0.4707793602117491</v>
      </c>
      <c r="AK18">
        <f t="shared" si="6"/>
        <v>0.18186577658415948</v>
      </c>
      <c r="AL18">
        <f t="shared" si="7"/>
        <v>1.5229768832722705</v>
      </c>
      <c r="AM18">
        <f t="shared" si="11"/>
        <v>39.195683974002925</v>
      </c>
      <c r="AN18">
        <f t="shared" si="11"/>
        <v>15.141601580564439</v>
      </c>
      <c r="AO18">
        <f t="shared" si="11"/>
        <v>126.79850830674138</v>
      </c>
      <c r="AP18">
        <f t="shared" si="21"/>
        <v>0.80772489841095829</v>
      </c>
      <c r="AQ18">
        <f t="shared" si="22"/>
        <v>0.31203049311634662</v>
      </c>
      <c r="AR18">
        <f t="shared" si="23"/>
        <v>2.6129997452947649</v>
      </c>
    </row>
    <row r="19" spans="1:44" s="29" customFormat="1" x14ac:dyDescent="0.2">
      <c r="A19" s="50" t="s">
        <v>6</v>
      </c>
      <c r="B19" s="28">
        <v>48.559250442538428</v>
      </c>
      <c r="C19" s="29">
        <v>2.9782742545518635E-2</v>
      </c>
      <c r="D19" s="29">
        <v>0.20786348843345934</v>
      </c>
      <c r="E19" s="29">
        <v>0.73709209253232466</v>
      </c>
      <c r="F19" s="29">
        <f t="shared" si="12"/>
        <v>1.4462276541334838</v>
      </c>
      <c r="G19" s="29">
        <f t="shared" si="0"/>
        <v>10.093695192700041</v>
      </c>
      <c r="H19" s="29">
        <f t="shared" si="1"/>
        <v>35.792639520491861</v>
      </c>
      <c r="I19" s="30">
        <v>-27.33</v>
      </c>
      <c r="J19" s="30">
        <v>33.54</v>
      </c>
      <c r="K19" s="30">
        <v>2.5299999999999998</v>
      </c>
      <c r="L19" s="30">
        <v>1.4910000000000001</v>
      </c>
      <c r="M19" s="30">
        <v>-27.08</v>
      </c>
      <c r="N19" s="30">
        <v>3.4279999999999999</v>
      </c>
      <c r="O19" s="30">
        <v>2.31</v>
      </c>
      <c r="P19" s="30">
        <v>0.22500000000000001</v>
      </c>
      <c r="Q19" s="30">
        <v>-25.95</v>
      </c>
      <c r="R19" s="30">
        <v>4.5309999999999997</v>
      </c>
      <c r="S19" s="30">
        <v>2.2400000000000002</v>
      </c>
      <c r="T19" s="30">
        <v>0.48599999999999999</v>
      </c>
      <c r="U19" s="29">
        <f t="shared" si="13"/>
        <v>0.48506475519637043</v>
      </c>
      <c r="V19" s="29">
        <f t="shared" si="14"/>
        <v>0.34601187120575738</v>
      </c>
      <c r="W19" s="29">
        <f t="shared" si="15"/>
        <v>1.6217644966734861</v>
      </c>
      <c r="X19" s="29">
        <f t="shared" si="16"/>
        <v>-5.7332320232093654E-3</v>
      </c>
      <c r="Y19" s="29">
        <f t="shared" si="8"/>
        <v>4.5217391304348716E-3</v>
      </c>
      <c r="Z19" s="29">
        <f t="shared" si="9"/>
        <v>-3.6551934206519817E-3</v>
      </c>
      <c r="AA19" s="29">
        <f>X19*U19</f>
        <v>-2.7809887878220423E-3</v>
      </c>
      <c r="AB19" s="29">
        <f>Y19*V19</f>
        <v>1.5645754176260641E-3</v>
      </c>
      <c r="AC19" s="29">
        <f t="shared" si="10"/>
        <v>-5.927862918087899E-3</v>
      </c>
      <c r="AD19" s="29">
        <f t="shared" si="17"/>
        <v>-0.23153682356357028</v>
      </c>
      <c r="AE19" s="29">
        <f t="shared" si="4"/>
        <v>0.13026187808059811</v>
      </c>
      <c r="AF19" s="29">
        <f t="shared" si="4"/>
        <v>-0.4935361683530014</v>
      </c>
      <c r="AG19">
        <f t="shared" si="18"/>
        <v>-4.7681300978390214E-3</v>
      </c>
      <c r="AH19">
        <f t="shared" si="19"/>
        <v>2.6825347774826298E-3</v>
      </c>
      <c r="AI19">
        <f t="shared" si="20"/>
        <v>-1.0163587037592705E-2</v>
      </c>
      <c r="AJ19" s="29">
        <f t="shared" si="5"/>
        <v>0.48784574398419245</v>
      </c>
      <c r="AK19" s="29">
        <f t="shared" si="6"/>
        <v>0.34444729578813132</v>
      </c>
      <c r="AL19" s="29">
        <f t="shared" si="7"/>
        <v>1.6276923595915738</v>
      </c>
      <c r="AM19" s="29">
        <f t="shared" si="11"/>
        <v>40.616580133560277</v>
      </c>
      <c r="AN19" s="29">
        <f t="shared" si="11"/>
        <v>28.677653466666502</v>
      </c>
      <c r="AO19" s="29">
        <f t="shared" si="11"/>
        <v>135.51680622692314</v>
      </c>
      <c r="AP19">
        <f t="shared" si="21"/>
        <v>0.83643342439198187</v>
      </c>
      <c r="AQ19">
        <f t="shared" si="22"/>
        <v>0.5905703487042413</v>
      </c>
      <c r="AR19">
        <f t="shared" si="23"/>
        <v>2.7907516074055572</v>
      </c>
    </row>
    <row r="20" spans="1:44" x14ac:dyDescent="0.2">
      <c r="A20" s="49" t="s">
        <v>7</v>
      </c>
      <c r="B20" s="22">
        <v>48.585825487246339</v>
      </c>
      <c r="C20">
        <v>2.2768890578032705E-2</v>
      </c>
      <c r="D20">
        <v>0.21557889645164641</v>
      </c>
      <c r="E20">
        <v>0.75838717479183226</v>
      </c>
      <c r="F20">
        <f>C20*B20</f>
        <v>1.1062453441625044</v>
      </c>
      <c r="G20">
        <f t="shared" si="0"/>
        <v>10.474078641732842</v>
      </c>
      <c r="H20">
        <f t="shared" si="1"/>
        <v>36.846866926201749</v>
      </c>
      <c r="I20" s="11">
        <v>-24.72</v>
      </c>
      <c r="J20" s="11">
        <v>35.78</v>
      </c>
      <c r="K20" s="11">
        <v>2.31</v>
      </c>
      <c r="L20" s="11">
        <v>1.274</v>
      </c>
      <c r="M20" s="11">
        <v>-26.67</v>
      </c>
      <c r="N20" s="11">
        <v>3.34</v>
      </c>
      <c r="O20" s="11">
        <v>3.08</v>
      </c>
      <c r="P20" s="11">
        <v>0.20899999999999999</v>
      </c>
      <c r="Q20" s="11">
        <v>-25.77</v>
      </c>
      <c r="R20" s="11">
        <v>4.0179999999999998</v>
      </c>
      <c r="S20" s="11">
        <v>2.75</v>
      </c>
      <c r="T20" s="11">
        <v>0.40799999999999997</v>
      </c>
      <c r="U20">
        <f>F20*J20/100</f>
        <v>0.39581458414134407</v>
      </c>
      <c r="V20">
        <f t="shared" si="14"/>
        <v>0.34983422663387692</v>
      </c>
      <c r="W20">
        <f t="shared" si="15"/>
        <v>1.4805071130947862</v>
      </c>
      <c r="X20">
        <f t="shared" si="16"/>
        <v>0.17455273882710493</v>
      </c>
      <c r="Y20">
        <f t="shared" si="8"/>
        <v>3.3043478260869417E-2</v>
      </c>
      <c r="Z20">
        <f t="shared" si="9"/>
        <v>1.0051781906792409E-2</v>
      </c>
      <c r="AA20">
        <f>X20*U20</f>
        <v>6.9090519729583175E-2</v>
      </c>
      <c r="AB20">
        <f t="shared" si="10"/>
        <v>1.1559739662684577E-2</v>
      </c>
      <c r="AC20">
        <f t="shared" si="10"/>
        <v>1.4881734612283636E-2</v>
      </c>
      <c r="AD20">
        <f t="shared" si="17"/>
        <v>5.7522703962686856</v>
      </c>
      <c r="AE20">
        <f t="shared" si="4"/>
        <v>0.96242941159641804</v>
      </c>
      <c r="AF20">
        <f t="shared" si="4"/>
        <v>1.2390087929634199</v>
      </c>
      <c r="AG20">
        <f t="shared" si="18"/>
        <v>0.11839400357165163</v>
      </c>
      <c r="AH20">
        <f t="shared" si="19"/>
        <v>1.9808851695831603E-2</v>
      </c>
      <c r="AI20">
        <f t="shared" si="20"/>
        <v>2.5501445751676212E-2</v>
      </c>
      <c r="AJ20">
        <f t="shared" si="5"/>
        <v>0.32672406441176094</v>
      </c>
      <c r="AK20">
        <f t="shared" si="6"/>
        <v>0.33827448697119233</v>
      </c>
      <c r="AL20">
        <f t="shared" si="7"/>
        <v>1.4656253784825024</v>
      </c>
      <c r="AM20">
        <f t="shared" si="11"/>
        <v>27.202070136688118</v>
      </c>
      <c r="AN20">
        <f t="shared" si="11"/>
        <v>28.163723834084784</v>
      </c>
      <c r="AO20">
        <f t="shared" si="11"/>
        <v>122.02359324639934</v>
      </c>
      <c r="AP20">
        <f t="shared" si="21"/>
        <v>0.55987666904679012</v>
      </c>
      <c r="AQ20">
        <f t="shared" si="22"/>
        <v>0.57966955488854854</v>
      </c>
      <c r="AR20">
        <f t="shared" si="23"/>
        <v>2.5115060209984543</v>
      </c>
    </row>
    <row r="21" spans="1:44" x14ac:dyDescent="0.2">
      <c r="A21" s="49" t="s">
        <v>7</v>
      </c>
      <c r="B21" s="22">
        <v>48.366581368406038</v>
      </c>
      <c r="C21">
        <v>3.7374559262272948E-2</v>
      </c>
      <c r="D21">
        <v>0.20538830123858609</v>
      </c>
      <c r="E21">
        <v>0.76123316155862952</v>
      </c>
      <c r="F21">
        <f t="shared" si="12"/>
        <v>1.8076796616670381</v>
      </c>
      <c r="G21">
        <f t="shared" si="0"/>
        <v>9.9339299839747657</v>
      </c>
      <c r="H21">
        <f t="shared" si="1"/>
        <v>36.818245648854436</v>
      </c>
      <c r="I21" s="11">
        <v>-24.37</v>
      </c>
      <c r="J21" s="11">
        <v>29.18</v>
      </c>
      <c r="K21" s="11">
        <v>2.3199999999999998</v>
      </c>
      <c r="L21" s="11">
        <v>1.087</v>
      </c>
      <c r="M21" s="11">
        <v>-26.79</v>
      </c>
      <c r="N21" s="11">
        <v>2.7989999999999999</v>
      </c>
      <c r="O21" s="11">
        <v>3.32</v>
      </c>
      <c r="P21" s="11">
        <v>0.18</v>
      </c>
      <c r="Q21" s="11">
        <v>-25.71</v>
      </c>
      <c r="R21" s="11">
        <v>4.4779999999999998</v>
      </c>
      <c r="S21" s="11">
        <v>2.5499999999999998</v>
      </c>
      <c r="T21" s="11">
        <v>0.47099999999999997</v>
      </c>
      <c r="U21">
        <f t="shared" si="13"/>
        <v>0.52748092527444168</v>
      </c>
      <c r="V21">
        <f t="shared" si="14"/>
        <v>0.27805070025145368</v>
      </c>
      <c r="W21">
        <f t="shared" si="15"/>
        <v>1.6487210401557015</v>
      </c>
      <c r="X21">
        <f t="shared" si="16"/>
        <v>0.19872901844304733</v>
      </c>
      <c r="Y21">
        <f t="shared" si="8"/>
        <v>2.4695652173913073E-2</v>
      </c>
      <c r="Z21">
        <f t="shared" si="9"/>
        <v>1.4620773682607117E-2</v>
      </c>
      <c r="AA21">
        <f t="shared" si="10"/>
        <v>0.10482576652722018</v>
      </c>
      <c r="AB21">
        <f t="shared" si="10"/>
        <v>6.8666433801228641E-3</v>
      </c>
      <c r="AC21">
        <f t="shared" si="10"/>
        <v>2.4105577193869111E-2</v>
      </c>
      <c r="AD21">
        <f t="shared" si="17"/>
        <v>8.727480353610872</v>
      </c>
      <c r="AE21">
        <f t="shared" si="4"/>
        <v>0.57169622680233656</v>
      </c>
      <c r="AF21">
        <f t="shared" si="4"/>
        <v>2.006958387633762</v>
      </c>
      <c r="AG21">
        <f t="shared" si="18"/>
        <v>0.18044443305045799</v>
      </c>
      <c r="AH21">
        <f t="shared" si="19"/>
        <v>1.1820066885599223E-2</v>
      </c>
      <c r="AI21">
        <f t="shared" si="20"/>
        <v>4.1494733157732437E-2</v>
      </c>
      <c r="AJ21">
        <f t="shared" si="5"/>
        <v>0.42265515874722148</v>
      </c>
      <c r="AK21">
        <f t="shared" si="6"/>
        <v>0.27118405687133079</v>
      </c>
      <c r="AL21">
        <f t="shared" si="7"/>
        <v>1.6246154629618323</v>
      </c>
      <c r="AM21">
        <f t="shared" si="11"/>
        <v>35.189006639515569</v>
      </c>
      <c r="AN21">
        <f t="shared" si="11"/>
        <v>22.57797492892605</v>
      </c>
      <c r="AO21">
        <f t="shared" si="11"/>
        <v>135.26063299990278</v>
      </c>
      <c r="AP21">
        <f t="shared" si="21"/>
        <v>0.72754794000184786</v>
      </c>
      <c r="AQ21">
        <f t="shared" si="22"/>
        <v>0.46680940207352362</v>
      </c>
      <c r="AR21">
        <f t="shared" si="23"/>
        <v>2.7965721201097247</v>
      </c>
    </row>
    <row r="22" spans="1:44" x14ac:dyDescent="0.2">
      <c r="A22" s="49" t="s">
        <v>7</v>
      </c>
      <c r="B22" s="22">
        <v>48.59246924842332</v>
      </c>
      <c r="C22">
        <v>4.0308301218623027E-2</v>
      </c>
      <c r="D22">
        <v>0.19973613859667413</v>
      </c>
      <c r="E22">
        <v>0.76207339513245154</v>
      </c>
      <c r="F22">
        <f t="shared" si="12"/>
        <v>1.9586798874221236</v>
      </c>
      <c r="G22">
        <f t="shared" si="0"/>
        <v>9.7056721725577066</v>
      </c>
      <c r="H22">
        <f t="shared" si="1"/>
        <v>37.031028018015206</v>
      </c>
      <c r="I22" s="11">
        <v>-24.38</v>
      </c>
      <c r="J22" s="11">
        <v>26.79</v>
      </c>
      <c r="K22" s="11">
        <v>1.93</v>
      </c>
      <c r="L22" s="11">
        <v>0.97599999999999998</v>
      </c>
      <c r="M22" s="11">
        <v>-26.77</v>
      </c>
      <c r="N22" s="11">
        <v>3.2330000000000001</v>
      </c>
      <c r="O22" s="11">
        <v>2.5499999999999998</v>
      </c>
      <c r="P22" s="11">
        <v>0.20899999999999999</v>
      </c>
      <c r="Q22" s="11">
        <v>-25.61</v>
      </c>
      <c r="R22" s="11">
        <v>4.1959999999999997</v>
      </c>
      <c r="S22" s="11">
        <v>2.39</v>
      </c>
      <c r="T22" s="11">
        <v>0.45</v>
      </c>
      <c r="U22">
        <f t="shared" si="13"/>
        <v>0.52473034184038692</v>
      </c>
      <c r="V22">
        <f t="shared" si="14"/>
        <v>0.31378438133879066</v>
      </c>
      <c r="W22">
        <f t="shared" si="15"/>
        <v>1.5538219356359178</v>
      </c>
      <c r="X22">
        <f t="shared" si="16"/>
        <v>0.19803826759687768</v>
      </c>
      <c r="Y22">
        <f t="shared" si="8"/>
        <v>2.6086956521739129E-2</v>
      </c>
      <c r="Z22">
        <f t="shared" si="9"/>
        <v>2.2235759975631899E-2</v>
      </c>
      <c r="AA22">
        <f t="shared" si="10"/>
        <v>0.10391668785358764</v>
      </c>
      <c r="AB22">
        <f t="shared" si="10"/>
        <v>8.1856795131858423E-3</v>
      </c>
      <c r="AC22">
        <f t="shared" si="10"/>
        <v>3.4550411605672023E-2</v>
      </c>
      <c r="AD22">
        <f t="shared" si="17"/>
        <v>8.6517931773863648</v>
      </c>
      <c r="AE22">
        <f t="shared" si="4"/>
        <v>0.68151523713144968</v>
      </c>
      <c r="AF22">
        <f t="shared" si="4"/>
        <v>2.8765641166990279</v>
      </c>
      <c r="AG22">
        <f t="shared" si="18"/>
        <v>0.17804802495537084</v>
      </c>
      <c r="AH22">
        <f t="shared" si="19"/>
        <v>1.4025120510902269E-2</v>
      </c>
      <c r="AI22">
        <f t="shared" si="20"/>
        <v>5.9197734982203314E-2</v>
      </c>
      <c r="AJ22">
        <f t="shared" si="5"/>
        <v>0.42081365398679926</v>
      </c>
      <c r="AK22">
        <f t="shared" si="6"/>
        <v>0.30559870182560483</v>
      </c>
      <c r="AL22">
        <f t="shared" si="7"/>
        <v>1.5192715240302457</v>
      </c>
      <c r="AM22">
        <f t="shared" si="11"/>
        <v>35.03568845115305</v>
      </c>
      <c r="AN22">
        <f t="shared" si="11"/>
        <v>25.443235519574127</v>
      </c>
      <c r="AO22">
        <f t="shared" si="11"/>
        <v>126.49001115895811</v>
      </c>
      <c r="AP22">
        <f t="shared" si="21"/>
        <v>0.72101066262011071</v>
      </c>
      <c r="AQ22">
        <f t="shared" si="22"/>
        <v>0.52360449907368478</v>
      </c>
      <c r="AR22">
        <f t="shared" si="23"/>
        <v>2.6030784834640261</v>
      </c>
    </row>
    <row r="23" spans="1:44" x14ac:dyDescent="0.2">
      <c r="A23" s="49" t="s">
        <v>7</v>
      </c>
      <c r="B23" s="22">
        <v>48.399800174290931</v>
      </c>
      <c r="C23">
        <v>2.9104401402457746E-2</v>
      </c>
      <c r="D23">
        <v>0.21001123327773444</v>
      </c>
      <c r="E23">
        <v>0.76420328828675488</v>
      </c>
      <c r="F23">
        <f t="shared" si="12"/>
        <v>1.4086472120713076</v>
      </c>
      <c r="G23">
        <f t="shared" si="0"/>
        <v>10.164501724998745</v>
      </c>
      <c r="H23">
        <f t="shared" si="1"/>
        <v>36.987286445614984</v>
      </c>
      <c r="I23" s="11">
        <v>-23.43</v>
      </c>
      <c r="J23" s="11">
        <v>34.409999999999997</v>
      </c>
      <c r="K23" s="11">
        <v>1.97</v>
      </c>
      <c r="L23" s="11">
        <v>1.077</v>
      </c>
      <c r="M23" s="11">
        <v>-26.67</v>
      </c>
      <c r="N23" s="11">
        <v>3.0739999999999998</v>
      </c>
      <c r="O23" s="11">
        <v>3.06</v>
      </c>
      <c r="P23" s="11">
        <v>0.20200000000000001</v>
      </c>
      <c r="Q23" s="11">
        <v>-25.61</v>
      </c>
      <c r="R23" s="11">
        <v>4.3449999999999998</v>
      </c>
      <c r="S23" s="11">
        <v>3.42</v>
      </c>
      <c r="T23" s="11">
        <v>0.443</v>
      </c>
      <c r="U23">
        <f t="shared" si="13"/>
        <v>0.48471550567373689</v>
      </c>
      <c r="V23">
        <f t="shared" si="14"/>
        <v>0.3124567830264614</v>
      </c>
      <c r="W23">
        <f t="shared" si="15"/>
        <v>1.6070975960619711</v>
      </c>
      <c r="X23">
        <f t="shared" si="16"/>
        <v>0.26365959798300737</v>
      </c>
      <c r="Y23">
        <f t="shared" si="8"/>
        <v>3.3043478260869417E-2</v>
      </c>
      <c r="Z23">
        <f t="shared" si="9"/>
        <v>2.2235759975631899E-2</v>
      </c>
      <c r="AA23">
        <f t="shared" si="10"/>
        <v>0.12779989536206759</v>
      </c>
      <c r="AB23">
        <f t="shared" si="10"/>
        <v>1.0324658917396069E-2</v>
      </c>
      <c r="AC23">
        <f t="shared" si="10"/>
        <v>3.5735036403449015E-2</v>
      </c>
      <c r="AD23">
        <f t="shared" si="17"/>
        <v>10.640237728920791</v>
      </c>
      <c r="AE23">
        <f t="shared" si="4"/>
        <v>0.85960027619649237</v>
      </c>
      <c r="AF23">
        <f t="shared" si="4"/>
        <v>2.9751924405502472</v>
      </c>
      <c r="AG23">
        <f t="shared" si="18"/>
        <v>0.21984053013864893</v>
      </c>
      <c r="AH23">
        <f t="shared" si="19"/>
        <v>1.7760409611217692E-2</v>
      </c>
      <c r="AI23">
        <f t="shared" si="20"/>
        <v>6.1471171984933397E-2</v>
      </c>
      <c r="AJ23">
        <f t="shared" si="5"/>
        <v>0.3569156103116693</v>
      </c>
      <c r="AK23">
        <f t="shared" si="6"/>
        <v>0.30213212410906531</v>
      </c>
      <c r="AL23">
        <f t="shared" si="7"/>
        <v>1.5713625596585221</v>
      </c>
      <c r="AM23">
        <f t="shared" si="11"/>
        <v>29.715728108539615</v>
      </c>
      <c r="AN23">
        <f t="shared" si="11"/>
        <v>25.154618608697472</v>
      </c>
      <c r="AO23">
        <f t="shared" si="11"/>
        <v>130.82695526255284</v>
      </c>
      <c r="AP23">
        <f t="shared" si="21"/>
        <v>0.61396385938642895</v>
      </c>
      <c r="AQ23">
        <f t="shared" si="22"/>
        <v>0.51972567072826747</v>
      </c>
      <c r="AR23">
        <f t="shared" si="23"/>
        <v>2.7030474256388701</v>
      </c>
    </row>
    <row r="24" spans="1:44" x14ac:dyDescent="0.2">
      <c r="A24" s="49" t="s">
        <v>7</v>
      </c>
      <c r="B24" s="22">
        <v>48.446306502529787</v>
      </c>
      <c r="C24">
        <v>6.7261519599495889E-2</v>
      </c>
      <c r="D24">
        <v>0.20830637196471766</v>
      </c>
      <c r="E24">
        <v>0.75775636004495439</v>
      </c>
      <c r="F24">
        <f t="shared" si="12"/>
        <v>3.2585721943430923</v>
      </c>
      <c r="G24">
        <f t="shared" si="0"/>
        <v>10.09167434263269</v>
      </c>
      <c r="H24">
        <f t="shared" si="1"/>
        <v>36.710496872979178</v>
      </c>
      <c r="I24" s="11">
        <v>-24.29</v>
      </c>
      <c r="J24" s="11">
        <v>16.8</v>
      </c>
      <c r="K24" s="11">
        <v>2.2400000000000002</v>
      </c>
      <c r="L24" s="11">
        <v>0.60199999999999998</v>
      </c>
      <c r="M24" s="11">
        <v>-26.63</v>
      </c>
      <c r="N24" s="11">
        <v>3.359</v>
      </c>
      <c r="O24" s="11">
        <v>2.15</v>
      </c>
      <c r="P24" s="11">
        <v>0.21199999999999999</v>
      </c>
      <c r="Q24" s="11">
        <v>-25.81</v>
      </c>
      <c r="R24" s="11">
        <v>4.0549999999999997</v>
      </c>
      <c r="S24" s="11">
        <v>3.66</v>
      </c>
      <c r="T24" s="11">
        <v>0.41699999999999998</v>
      </c>
      <c r="U24">
        <f t="shared" si="13"/>
        <v>0.54744012864963953</v>
      </c>
      <c r="V24">
        <f t="shared" si="14"/>
        <v>0.338979341169032</v>
      </c>
      <c r="W24">
        <f t="shared" si="15"/>
        <v>1.4886106481993056</v>
      </c>
      <c r="X24">
        <f t="shared" si="16"/>
        <v>0.20425502521240574</v>
      </c>
      <c r="Y24">
        <f t="shared" si="8"/>
        <v>3.5826086956521778E-2</v>
      </c>
      <c r="Z24">
        <f t="shared" si="9"/>
        <v>7.0057873895826043E-3</v>
      </c>
      <c r="AA24">
        <f t="shared" si="10"/>
        <v>0.11181739727961476</v>
      </c>
      <c r="AB24">
        <f t="shared" si="10"/>
        <v>1.2144303353186203E-2</v>
      </c>
      <c r="AC24">
        <f t="shared" si="10"/>
        <v>1.0428889707153081E-2</v>
      </c>
      <c r="AD24">
        <f t="shared" si="17"/>
        <v>9.3095826558666861</v>
      </c>
      <c r="AE24">
        <f t="shared" si="4"/>
        <v>1.0110984391962539</v>
      </c>
      <c r="AF24">
        <f t="shared" si="4"/>
        <v>0.86827822056057635</v>
      </c>
      <c r="AG24">
        <f t="shared" si="18"/>
        <v>0.19216289801949205</v>
      </c>
      <c r="AH24">
        <f t="shared" si="19"/>
        <v>2.0870495857996028E-2</v>
      </c>
      <c r="AI24">
        <f t="shared" si="20"/>
        <v>1.7922485391435077E-2</v>
      </c>
      <c r="AJ24">
        <f t="shared" si="5"/>
        <v>0.43562273137002472</v>
      </c>
      <c r="AK24">
        <f t="shared" si="6"/>
        <v>0.32683503781584577</v>
      </c>
      <c r="AL24">
        <f t="shared" si="7"/>
        <v>1.4781817584921526</v>
      </c>
      <c r="AM24">
        <f t="shared" si="11"/>
        <v>36.268648020150259</v>
      </c>
      <c r="AN24">
        <f t="shared" si="11"/>
        <v>27.211309450990409</v>
      </c>
      <c r="AO24">
        <f t="shared" si="11"/>
        <v>123.06899995771815</v>
      </c>
      <c r="AP24">
        <f t="shared" si="21"/>
        <v>0.74863597740431187</v>
      </c>
      <c r="AQ24">
        <f t="shared" si="22"/>
        <v>0.56167975260548453</v>
      </c>
      <c r="AR24">
        <f t="shared" si="23"/>
        <v>2.540317494612137</v>
      </c>
    </row>
    <row r="25" spans="1:44" x14ac:dyDescent="0.2">
      <c r="A25" s="49" t="s">
        <v>7</v>
      </c>
      <c r="B25" s="22">
        <v>48.545962920184465</v>
      </c>
      <c r="C25">
        <v>3.1161956800136625E-2</v>
      </c>
      <c r="D25">
        <v>0.20824724664902247</v>
      </c>
      <c r="E25">
        <v>0.76496200802527126</v>
      </c>
      <c r="F25">
        <f t="shared" si="12"/>
        <v>1.5127871993398228</v>
      </c>
      <c r="G25">
        <f t="shared" si="0"/>
        <v>10.109563114053953</v>
      </c>
      <c r="H25">
        <f t="shared" si="1"/>
        <v>37.135817276944671</v>
      </c>
      <c r="I25" s="11">
        <v>-24.84</v>
      </c>
      <c r="J25" s="11">
        <v>29.94</v>
      </c>
      <c r="K25" s="11">
        <v>2.23</v>
      </c>
      <c r="L25" s="11">
        <v>1.149</v>
      </c>
      <c r="M25" s="11">
        <v>-26.99</v>
      </c>
      <c r="N25" s="11">
        <v>2.7210000000000001</v>
      </c>
      <c r="O25" s="11">
        <v>3.3</v>
      </c>
      <c r="P25" s="11">
        <v>0.17</v>
      </c>
      <c r="Q25" s="11">
        <v>-25.8</v>
      </c>
      <c r="R25" s="11">
        <v>4.4009999999999998</v>
      </c>
      <c r="S25" s="11">
        <v>3.38</v>
      </c>
      <c r="T25" s="11">
        <v>0.441</v>
      </c>
      <c r="U25">
        <f t="shared" si="13"/>
        <v>0.45292848748234293</v>
      </c>
      <c r="V25">
        <f t="shared" si="14"/>
        <v>0.2750812123334081</v>
      </c>
      <c r="W25">
        <f t="shared" si="15"/>
        <v>1.634347318358335</v>
      </c>
      <c r="X25">
        <f t="shared" si="16"/>
        <v>0.16626372867306741</v>
      </c>
      <c r="Y25">
        <f t="shared" si="8"/>
        <v>1.0782608695652254E-2</v>
      </c>
      <c r="Z25">
        <f t="shared" si="9"/>
        <v>7.7672860188849205E-3</v>
      </c>
      <c r="AA25">
        <f t="shared" si="10"/>
        <v>7.5305579151067073E-2</v>
      </c>
      <c r="AB25">
        <f t="shared" si="10"/>
        <v>2.96609307211677E-3</v>
      </c>
      <c r="AC25">
        <f t="shared" si="10"/>
        <v>1.2694443075886758E-2</v>
      </c>
      <c r="AD25">
        <f t="shared" si="17"/>
        <v>6.2697176880415517</v>
      </c>
      <c r="AE25">
        <f t="shared" si="17"/>
        <v>0.24694805362723918</v>
      </c>
      <c r="AF25">
        <f t="shared" si="17"/>
        <v>1.0569014300130513</v>
      </c>
      <c r="AG25">
        <f t="shared" si="18"/>
        <v>0.12915013547778914</v>
      </c>
      <c r="AH25">
        <f t="shared" si="19"/>
        <v>5.0868916542710701E-3</v>
      </c>
      <c r="AI25">
        <f t="shared" si="20"/>
        <v>2.1771149781305753E-2</v>
      </c>
      <c r="AJ25">
        <f t="shared" si="5"/>
        <v>0.37762290833127587</v>
      </c>
      <c r="AK25">
        <f t="shared" si="6"/>
        <v>0.27211511926129134</v>
      </c>
      <c r="AL25">
        <f t="shared" si="7"/>
        <v>1.6216528752824484</v>
      </c>
      <c r="AM25">
        <f t="shared" si="11"/>
        <v>31.439755918014811</v>
      </c>
      <c r="AN25">
        <f t="shared" si="11"/>
        <v>22.655492403737522</v>
      </c>
      <c r="AO25">
        <f t="shared" si="11"/>
        <v>135.0139767948088</v>
      </c>
      <c r="AP25">
        <f t="shared" si="21"/>
        <v>0.64762863947524607</v>
      </c>
      <c r="AQ25">
        <f t="shared" si="22"/>
        <v>0.46668128595957481</v>
      </c>
      <c r="AR25">
        <f t="shared" si="23"/>
        <v>2.7811576632394415</v>
      </c>
    </row>
    <row r="26" spans="1:44" x14ac:dyDescent="0.2">
      <c r="A26" s="49" t="s">
        <v>7</v>
      </c>
      <c r="B26" s="22">
        <v>48.625688054308213</v>
      </c>
      <c r="C26">
        <v>3.0386453355495613E-2</v>
      </c>
      <c r="D26">
        <v>0.2205485144400583</v>
      </c>
      <c r="E26">
        <v>0.75143708013020305</v>
      </c>
      <c r="F26">
        <f t="shared" si="12"/>
        <v>1.4775622019411168</v>
      </c>
      <c r="G26">
        <f t="shared" si="0"/>
        <v>10.724323264003365</v>
      </c>
      <c r="H26">
        <f t="shared" si="1"/>
        <v>36.539145050851459</v>
      </c>
      <c r="I26" s="11">
        <v>-22.6</v>
      </c>
      <c r="J26" s="11">
        <v>35.090000000000003</v>
      </c>
      <c r="K26" s="11">
        <v>2.21</v>
      </c>
      <c r="L26" s="11">
        <v>1.0629999999999999</v>
      </c>
      <c r="M26" s="11">
        <v>-26.74</v>
      </c>
      <c r="N26" s="11">
        <v>3.931</v>
      </c>
      <c r="O26" s="11">
        <v>2.17</v>
      </c>
      <c r="P26" s="11">
        <v>0.254</v>
      </c>
      <c r="Q26" s="11">
        <v>-25.71</v>
      </c>
      <c r="R26" s="11">
        <v>4.3630000000000004</v>
      </c>
      <c r="S26" s="11">
        <v>3.62</v>
      </c>
      <c r="T26" s="11">
        <v>0.44800000000000001</v>
      </c>
      <c r="U26">
        <f t="shared" si="13"/>
        <v>0.51847657666113789</v>
      </c>
      <c r="V26">
        <f t="shared" si="14"/>
        <v>0.42157314750797226</v>
      </c>
      <c r="W26">
        <f t="shared" si="15"/>
        <v>1.5942028985686494</v>
      </c>
      <c r="X26">
        <f t="shared" si="16"/>
        <v>0.32099191821509954</v>
      </c>
      <c r="Y26">
        <f t="shared" si="8"/>
        <v>2.8173913043478341E-2</v>
      </c>
      <c r="Z26">
        <f t="shared" si="9"/>
        <v>1.4620773682607117E-2</v>
      </c>
      <c r="AA26">
        <f t="shared" si="10"/>
        <v>0.16642679089205675</v>
      </c>
      <c r="AB26">
        <f t="shared" si="10"/>
        <v>1.1877365199355078E-2</v>
      </c>
      <c r="AC26">
        <f t="shared" si="10"/>
        <v>2.3308479784128491E-2</v>
      </c>
      <c r="AD26">
        <f t="shared" si="17"/>
        <v>13.856197726422177</v>
      </c>
      <c r="AE26">
        <f t="shared" si="17"/>
        <v>0.98887396547790174</v>
      </c>
      <c r="AF26">
        <f t="shared" si="17"/>
        <v>1.9405944371100234</v>
      </c>
      <c r="AG26">
        <f t="shared" si="18"/>
        <v>0.28495633235969242</v>
      </c>
      <c r="AH26">
        <f t="shared" si="19"/>
        <v>2.0336451884721208E-2</v>
      </c>
      <c r="AI26">
        <f t="shared" si="20"/>
        <v>3.9908832445571689E-2</v>
      </c>
      <c r="AJ26">
        <f t="shared" si="5"/>
        <v>0.35204978576908114</v>
      </c>
      <c r="AK26">
        <f t="shared" si="6"/>
        <v>0.40969578230861714</v>
      </c>
      <c r="AL26">
        <f t="shared" si="7"/>
        <v>1.5708944187845209</v>
      </c>
      <c r="AM26">
        <f t="shared" si="11"/>
        <v>29.310614084512629</v>
      </c>
      <c r="AN26">
        <f t="shared" si="11"/>
        <v>34.110047648706782</v>
      </c>
      <c r="AO26">
        <f t="shared" si="11"/>
        <v>130.78797925106329</v>
      </c>
      <c r="AP26">
        <f t="shared" si="21"/>
        <v>0.6027804491275619</v>
      </c>
      <c r="AQ26">
        <f t="shared" si="22"/>
        <v>0.70148205636927019</v>
      </c>
      <c r="AR26">
        <f t="shared" si="23"/>
        <v>2.6896890200297237</v>
      </c>
    </row>
    <row r="27" spans="1:44" x14ac:dyDescent="0.2">
      <c r="A27" s="49" t="s">
        <v>7</v>
      </c>
      <c r="B27" s="22">
        <v>48.532675397830509</v>
      </c>
      <c r="C27">
        <v>0.12295479755962281</v>
      </c>
      <c r="D27">
        <v>0.19947656683305592</v>
      </c>
      <c r="E27">
        <v>0.76781752634498035</v>
      </c>
      <c r="F27">
        <f t="shared" si="12"/>
        <v>5.9673252785671371</v>
      </c>
      <c r="G27">
        <f t="shared" si="0"/>
        <v>9.6811314675823468</v>
      </c>
      <c r="H27">
        <f t="shared" si="1"/>
        <v>37.264238770866108</v>
      </c>
      <c r="I27" s="11">
        <v>-24.81</v>
      </c>
      <c r="J27" s="11">
        <v>7.55</v>
      </c>
      <c r="K27" s="11">
        <v>4.54</v>
      </c>
      <c r="L27" s="11">
        <v>0.30399999999999999</v>
      </c>
      <c r="M27" s="11">
        <v>-26.63</v>
      </c>
      <c r="N27" s="11">
        <v>2.9020000000000001</v>
      </c>
      <c r="O27" s="11">
        <v>3.32</v>
      </c>
      <c r="P27" s="11">
        <v>0.17699999999999999</v>
      </c>
      <c r="Q27" s="11">
        <v>-25.65</v>
      </c>
      <c r="R27" s="11">
        <v>3.9089999999999998</v>
      </c>
      <c r="S27" s="11">
        <v>3.5</v>
      </c>
      <c r="T27" s="11">
        <v>0.39100000000000001</v>
      </c>
      <c r="U27">
        <f t="shared" si="13"/>
        <v>0.4505330585318188</v>
      </c>
      <c r="V27">
        <f t="shared" si="14"/>
        <v>0.28094643518923967</v>
      </c>
      <c r="W27">
        <f t="shared" si="15"/>
        <v>1.4566590935531563</v>
      </c>
      <c r="X27">
        <f t="shared" si="16"/>
        <v>0.16833598121157686</v>
      </c>
      <c r="Y27">
        <f t="shared" si="8"/>
        <v>3.5826086956521778E-2</v>
      </c>
      <c r="Z27">
        <f t="shared" si="9"/>
        <v>1.9189765458422093E-2</v>
      </c>
      <c r="AA27">
        <f t="shared" si="10"/>
        <v>7.5840924476206509E-2</v>
      </c>
      <c r="AB27">
        <f t="shared" si="10"/>
        <v>1.006521141721451E-2</v>
      </c>
      <c r="AC27">
        <f t="shared" si="10"/>
        <v>2.7952946358162794E-2</v>
      </c>
      <c r="AD27">
        <f t="shared" si="17"/>
        <v>6.3142889414875123</v>
      </c>
      <c r="AE27">
        <f t="shared" si="17"/>
        <v>0.8379994519369337</v>
      </c>
      <c r="AF27">
        <f t="shared" si="17"/>
        <v>2.3272788575608021</v>
      </c>
      <c r="AG27">
        <f t="shared" si="18"/>
        <v>0.13010387104622242</v>
      </c>
      <c r="AH27">
        <f t="shared" si="19"/>
        <v>1.7266706297720272E-2</v>
      </c>
      <c r="AI27">
        <f t="shared" si="20"/>
        <v>4.7952824328840425E-2</v>
      </c>
      <c r="AJ27">
        <f t="shared" si="5"/>
        <v>0.3746921340556123</v>
      </c>
      <c r="AK27">
        <f t="shared" si="6"/>
        <v>0.27088122377202517</v>
      </c>
      <c r="AL27">
        <f t="shared" si="7"/>
        <v>1.4287061471949936</v>
      </c>
      <c r="AM27">
        <f t="shared" si="11"/>
        <v>31.19574840193259</v>
      </c>
      <c r="AN27">
        <f t="shared" si="11"/>
        <v>22.55276194921532</v>
      </c>
      <c r="AO27">
        <f t="shared" si="11"/>
        <v>118.94980827533041</v>
      </c>
      <c r="AP27">
        <f t="shared" si="21"/>
        <v>0.64277825498420993</v>
      </c>
      <c r="AQ27">
        <f t="shared" si="22"/>
        <v>0.4646923287114616</v>
      </c>
      <c r="AR27">
        <f t="shared" si="23"/>
        <v>2.4509221323629662</v>
      </c>
    </row>
    <row r="28" spans="1:44" x14ac:dyDescent="0.2">
      <c r="A28" s="49" t="s">
        <v>7</v>
      </c>
      <c r="B28" s="22">
        <v>48.605756770777276</v>
      </c>
      <c r="C28">
        <v>7.1986264232785063E-2</v>
      </c>
      <c r="D28">
        <v>0.20809687330562057</v>
      </c>
      <c r="E28">
        <v>0.76088921019338518</v>
      </c>
      <c r="F28">
        <f t="shared" si="12"/>
        <v>3.4989468501356549</v>
      </c>
      <c r="G28">
        <f t="shared" si="0"/>
        <v>10.114706008652249</v>
      </c>
      <c r="H28">
        <f t="shared" si="1"/>
        <v>36.983595880168508</v>
      </c>
      <c r="I28" s="11">
        <v>-24.49</v>
      </c>
      <c r="J28" s="11">
        <v>15.13</v>
      </c>
      <c r="K28" s="11">
        <v>2.78</v>
      </c>
      <c r="L28" s="11">
        <v>0.57599999999999996</v>
      </c>
      <c r="M28" s="11">
        <v>-26.63</v>
      </c>
      <c r="N28" s="11">
        <v>3.2690000000000001</v>
      </c>
      <c r="O28" s="11">
        <v>3.08</v>
      </c>
      <c r="P28" s="11">
        <v>0.20399999999999999</v>
      </c>
      <c r="Q28" s="11">
        <v>-25.8</v>
      </c>
      <c r="R28" s="11">
        <v>4.3490000000000002</v>
      </c>
      <c r="S28" s="11">
        <v>3.41</v>
      </c>
      <c r="T28" s="11">
        <v>0.44600000000000001</v>
      </c>
      <c r="U28">
        <f t="shared" si="13"/>
        <v>0.52939065842552457</v>
      </c>
      <c r="V28">
        <f t="shared" si="14"/>
        <v>0.33064973942284204</v>
      </c>
      <c r="W28">
        <f t="shared" si="15"/>
        <v>1.6084165848285283</v>
      </c>
      <c r="X28">
        <f t="shared" si="16"/>
        <v>0.19044000828901006</v>
      </c>
      <c r="Y28">
        <f t="shared" si="8"/>
        <v>3.5826086956521778E-2</v>
      </c>
      <c r="Z28">
        <f t="shared" si="9"/>
        <v>7.7672860188849205E-3</v>
      </c>
      <c r="AA28">
        <f t="shared" si="10"/>
        <v>0.10081716137868139</v>
      </c>
      <c r="AB28">
        <f t="shared" si="10"/>
        <v>1.1845886316714006E-2</v>
      </c>
      <c r="AC28">
        <f t="shared" si="10"/>
        <v>1.2493031651881261E-2</v>
      </c>
      <c r="AD28">
        <f t="shared" si="17"/>
        <v>8.3937358570211806</v>
      </c>
      <c r="AE28">
        <f t="shared" si="17"/>
        <v>0.98625312769244911</v>
      </c>
      <c r="AF28">
        <f>(AC28/12.011)*1000</f>
        <v>1.0401325161836035</v>
      </c>
      <c r="AG28">
        <f t="shared" si="18"/>
        <v>0.17269015883459421</v>
      </c>
      <c r="AH28">
        <f t="shared" si="19"/>
        <v>2.0290870736640883E-2</v>
      </c>
      <c r="AI28">
        <f t="shared" si="20"/>
        <v>2.1399368825565767E-2</v>
      </c>
      <c r="AJ28">
        <f t="shared" si="5"/>
        <v>0.42857349704684317</v>
      </c>
      <c r="AK28">
        <f t="shared" si="6"/>
        <v>0.31880385310612802</v>
      </c>
      <c r="AL28">
        <f t="shared" si="7"/>
        <v>1.5959235531766471</v>
      </c>
      <c r="AM28">
        <f t="shared" si="11"/>
        <v>35.681749816571738</v>
      </c>
      <c r="AN28">
        <f t="shared" si="11"/>
        <v>26.54265698993656</v>
      </c>
      <c r="AO28">
        <f t="shared" si="11"/>
        <v>132.87183025365476</v>
      </c>
      <c r="AP28">
        <f t="shared" si="21"/>
        <v>0.73410542674698764</v>
      </c>
      <c r="AQ28">
        <f t="shared" si="22"/>
        <v>0.54608052118415984</v>
      </c>
      <c r="AR28">
        <f t="shared" si="23"/>
        <v>2.7336644685993221</v>
      </c>
    </row>
    <row r="29" spans="1:44" s="29" customFormat="1" x14ac:dyDescent="0.2">
      <c r="A29" s="50" t="s">
        <v>7</v>
      </c>
      <c r="B29" s="28">
        <v>48.519387875476554</v>
      </c>
      <c r="C29" s="28">
        <v>2.7611105461202011E-2</v>
      </c>
      <c r="D29" s="28">
        <v>0.19722702464490321</v>
      </c>
      <c r="E29" s="28">
        <v>0.76782263805552764</v>
      </c>
      <c r="F29" s="29">
        <f t="shared" si="12"/>
        <v>1.3396739355427494</v>
      </c>
      <c r="G29" s="29">
        <f t="shared" si="0"/>
        <v>9.5693345082722328</v>
      </c>
      <c r="H29" s="29">
        <f t="shared" si="1"/>
        <v>37.254284395387792</v>
      </c>
      <c r="I29" s="29">
        <v>-22.54</v>
      </c>
      <c r="J29" s="29">
        <v>33.64</v>
      </c>
      <c r="K29" s="29">
        <v>2.21</v>
      </c>
      <c r="L29" s="29">
        <v>0.94099999999999995</v>
      </c>
      <c r="M29" s="29">
        <v>-26.47</v>
      </c>
      <c r="N29" s="29">
        <v>2.7930000000000001</v>
      </c>
      <c r="O29" s="29">
        <v>3.11</v>
      </c>
      <c r="P29" s="29">
        <v>0.17</v>
      </c>
      <c r="Q29" s="29">
        <v>-25.61</v>
      </c>
      <c r="R29" s="29">
        <v>4.4939999999999998</v>
      </c>
      <c r="S29" s="29">
        <v>3.49</v>
      </c>
      <c r="T29" s="29">
        <v>0.45700000000000002</v>
      </c>
      <c r="U29" s="29">
        <f t="shared" si="13"/>
        <v>0.45066631191658091</v>
      </c>
      <c r="V29" s="29">
        <f t="shared" si="14"/>
        <v>0.26727151281604344</v>
      </c>
      <c r="W29" s="29">
        <f t="shared" si="15"/>
        <v>1.6742075407287274</v>
      </c>
      <c r="X29" s="29">
        <f t="shared" si="16"/>
        <v>0.32513642329211839</v>
      </c>
      <c r="Y29" s="29">
        <f t="shared" si="8"/>
        <v>4.6956521739130487E-2</v>
      </c>
      <c r="Z29" s="29">
        <f t="shared" si="9"/>
        <v>2.2235759975631899E-2</v>
      </c>
      <c r="AA29" s="29">
        <f t="shared" si="10"/>
        <v>0.1465280327548073</v>
      </c>
      <c r="AB29" s="29">
        <f t="shared" si="10"/>
        <v>1.2550140601796836E-2</v>
      </c>
      <c r="AC29" s="29">
        <f t="shared" si="10"/>
        <v>3.7227277025036948E-2</v>
      </c>
      <c r="AD29" s="29">
        <f t="shared" si="17"/>
        <v>12.199486533578163</v>
      </c>
      <c r="AE29" s="29">
        <f t="shared" si="17"/>
        <v>1.0448872368492912</v>
      </c>
      <c r="AF29" s="29">
        <f>(AC29/12.011)*1000</f>
        <v>3.099431939475227</v>
      </c>
      <c r="AG29">
        <f t="shared" si="18"/>
        <v>0.25143529355497546</v>
      </c>
      <c r="AH29">
        <f t="shared" si="19"/>
        <v>2.1535457939637667E-2</v>
      </c>
      <c r="AI29">
        <f t="shared" si="20"/>
        <v>6.3880277043680336E-2</v>
      </c>
      <c r="AJ29" s="29">
        <f t="shared" si="5"/>
        <v>0.30413827916177361</v>
      </c>
      <c r="AK29" s="29">
        <f t="shared" si="6"/>
        <v>0.25472137221424662</v>
      </c>
      <c r="AL29" s="29">
        <f t="shared" si="7"/>
        <v>1.6369802637036905</v>
      </c>
      <c r="AM29" s="29">
        <f t="shared" si="11"/>
        <v>25.321645088816389</v>
      </c>
      <c r="AN29" s="29">
        <f t="shared" si="11"/>
        <v>21.207340955311519</v>
      </c>
      <c r="AO29" s="29">
        <f t="shared" si="11"/>
        <v>136.29008939336364</v>
      </c>
      <c r="AP29">
        <f t="shared" si="21"/>
        <v>0.52188715063354829</v>
      </c>
      <c r="AQ29">
        <f t="shared" si="22"/>
        <v>0.43709003521931228</v>
      </c>
      <c r="AR29">
        <f t="shared" si="23"/>
        <v>2.8089820453454148</v>
      </c>
    </row>
    <row r="30" spans="1:44" x14ac:dyDescent="0.2">
      <c r="A30" s="49" t="s">
        <v>8</v>
      </c>
      <c r="B30" s="22">
        <v>48.565894203715402</v>
      </c>
      <c r="C30" s="22">
        <v>4.6201430504542777E-2</v>
      </c>
      <c r="D30" s="22">
        <v>0.21405374057606805</v>
      </c>
      <c r="E30" s="22">
        <v>0.75391455635028015</v>
      </c>
      <c r="F30">
        <f t="shared" si="12"/>
        <v>2.2438137859439342</v>
      </c>
      <c r="G30">
        <f t="shared" si="0"/>
        <v>10.395711318726864</v>
      </c>
      <c r="H30">
        <f t="shared" si="1"/>
        <v>36.614534582348739</v>
      </c>
      <c r="I30">
        <v>-24.16</v>
      </c>
      <c r="J30">
        <v>18.690000000000001</v>
      </c>
      <c r="K30">
        <v>2.09</v>
      </c>
      <c r="L30">
        <v>0.73899999999999999</v>
      </c>
      <c r="M30">
        <v>-26.95</v>
      </c>
      <c r="N30">
        <v>3.2749999999999999</v>
      </c>
      <c r="O30">
        <v>3.54</v>
      </c>
      <c r="P30">
        <v>0.22</v>
      </c>
      <c r="Q30">
        <v>-25.96</v>
      </c>
      <c r="R30">
        <v>4.3159999999999998</v>
      </c>
      <c r="S30">
        <v>3.64</v>
      </c>
      <c r="T30">
        <v>0.439</v>
      </c>
      <c r="U30">
        <f t="shared" si="13"/>
        <v>0.41936879659292131</v>
      </c>
      <c r="V30">
        <f t="shared" si="14"/>
        <v>0.34045954568830483</v>
      </c>
      <c r="W30">
        <f t="shared" si="15"/>
        <v>1.5802833125741715</v>
      </c>
      <c r="X30">
        <f t="shared" ref="X30:X39" si="24">(I30-LFS)/(WTL-LFS)</f>
        <v>0.21456870786126342</v>
      </c>
      <c r="Y30">
        <f t="shared" ref="Y30:Y39" si="25">(M30-POMS)/(WTL-POMS)</f>
        <v>1.3650682534126726E-2</v>
      </c>
      <c r="Z30">
        <f t="shared" ref="Z30:Z39" si="26">(Q30-SCS)/(WTL-SCS)</f>
        <v>-4.4471706793439191E-3</v>
      </c>
      <c r="AA30">
        <f t="shared" si="10"/>
        <v>8.9983420802276129E-2</v>
      </c>
      <c r="AB30">
        <f t="shared" si="10"/>
        <v>4.6475051739040627E-3</v>
      </c>
      <c r="AC30">
        <f t="shared" si="10"/>
        <v>-7.0277896127363369E-3</v>
      </c>
      <c r="AD30">
        <f t="shared" si="17"/>
        <v>7.4917509618080205</v>
      </c>
      <c r="AE30">
        <f t="shared" si="17"/>
        <v>0.38693740520390169</v>
      </c>
      <c r="AF30">
        <f t="shared" si="17"/>
        <v>-0.58511278101210029</v>
      </c>
      <c r="AG30">
        <f t="shared" si="18"/>
        <v>0.1542595083369202</v>
      </c>
      <c r="AH30">
        <f t="shared" si="19"/>
        <v>7.9672661555627265E-3</v>
      </c>
      <c r="AI30">
        <f t="shared" si="20"/>
        <v>-1.2047812371327404E-2</v>
      </c>
      <c r="AJ30">
        <f t="shared" si="5"/>
        <v>0.32938537579064514</v>
      </c>
      <c r="AK30">
        <f t="shared" si="6"/>
        <v>0.33581204051440078</v>
      </c>
      <c r="AL30">
        <f t="shared" si="7"/>
        <v>1.5873111021869077</v>
      </c>
      <c r="AM30">
        <f t="shared" si="11"/>
        <v>27.42364297649198</v>
      </c>
      <c r="AN30">
        <f t="shared" si="11"/>
        <v>27.958707893963933</v>
      </c>
      <c r="AO30">
        <f t="shared" si="11"/>
        <v>132.15478329755291</v>
      </c>
      <c r="AP30">
        <f t="shared" si="21"/>
        <v>0.56466875419734386</v>
      </c>
      <c r="AQ30">
        <f t="shared" si="22"/>
        <v>0.57568605195835199</v>
      </c>
      <c r="AR30">
        <f t="shared" si="23"/>
        <v>2.7211438286962042</v>
      </c>
    </row>
    <row r="31" spans="1:44" x14ac:dyDescent="0.2">
      <c r="A31" s="49" t="s">
        <v>8</v>
      </c>
      <c r="B31" s="22">
        <v>48.579181726069365</v>
      </c>
      <c r="C31" s="22">
        <v>1.9701949652648123E-2</v>
      </c>
      <c r="D31" s="22">
        <v>0.19677672368715923</v>
      </c>
      <c r="E31" s="22">
        <v>0.77313811907074015</v>
      </c>
      <c r="F31">
        <f t="shared" si="12"/>
        <v>0.95710459253386237</v>
      </c>
      <c r="G31">
        <f t="shared" si="0"/>
        <v>9.5592522194590472</v>
      </c>
      <c r="H31">
        <f t="shared" si="1"/>
        <v>37.558417185688938</v>
      </c>
      <c r="I31">
        <v>-22.52</v>
      </c>
      <c r="J31">
        <v>36.22</v>
      </c>
      <c r="K31">
        <v>1.75</v>
      </c>
      <c r="L31">
        <v>1.246</v>
      </c>
      <c r="M31">
        <v>-26.88</v>
      </c>
      <c r="N31">
        <v>2.758</v>
      </c>
      <c r="O31">
        <v>4.2699999999999996</v>
      </c>
      <c r="P31">
        <v>0.17799999999999999</v>
      </c>
      <c r="Q31">
        <v>-25.8</v>
      </c>
      <c r="R31">
        <v>3.1659999999999999</v>
      </c>
      <c r="S31">
        <v>4.04</v>
      </c>
      <c r="T31">
        <v>0.317</v>
      </c>
      <c r="U31">
        <f t="shared" si="13"/>
        <v>0.34666328341576497</v>
      </c>
      <c r="V31">
        <f t="shared" si="14"/>
        <v>0.26364417621268055</v>
      </c>
      <c r="W31">
        <f t="shared" si="15"/>
        <v>1.1890994880989119</v>
      </c>
      <c r="X31">
        <f t="shared" si="24"/>
        <v>0.32856050601237213</v>
      </c>
      <c r="Y31">
        <f t="shared" si="25"/>
        <v>1.8550927546377358E-2</v>
      </c>
      <c r="Z31">
        <f t="shared" si="26"/>
        <v>7.8208863671213602E-3</v>
      </c>
      <c r="AA31">
        <f t="shared" si="10"/>
        <v>0.1138998638149941</v>
      </c>
      <c r="AB31">
        <f t="shared" si="10"/>
        <v>4.8908440109457817E-3</v>
      </c>
      <c r="AC31">
        <f t="shared" si="10"/>
        <v>9.2998119756237674E-3</v>
      </c>
      <c r="AD31">
        <f t="shared" si="17"/>
        <v>9.4829626021974942</v>
      </c>
      <c r="AE31">
        <f t="shared" si="17"/>
        <v>0.40719707026440616</v>
      </c>
      <c r="AF31">
        <f t="shared" si="17"/>
        <v>0.77427457960401036</v>
      </c>
      <c r="AG31">
        <f t="shared" si="18"/>
        <v>0.19520630577251138</v>
      </c>
      <c r="AH31">
        <f t="shared" si="19"/>
        <v>8.3821311062942279E-3</v>
      </c>
      <c r="AI31">
        <f t="shared" si="20"/>
        <v>1.5938403079121984E-2</v>
      </c>
      <c r="AJ31">
        <f t="shared" si="5"/>
        <v>0.23276341960077085</v>
      </c>
      <c r="AK31">
        <f t="shared" si="6"/>
        <v>0.2587533322017348</v>
      </c>
      <c r="AL31">
        <f t="shared" si="7"/>
        <v>1.1797996761232881</v>
      </c>
      <c r="AM31">
        <f t="shared" si="11"/>
        <v>19.379187378300795</v>
      </c>
      <c r="AN31">
        <f t="shared" si="11"/>
        <v>21.54302990606401</v>
      </c>
      <c r="AO31">
        <f t="shared" si="11"/>
        <v>98.226598628198161</v>
      </c>
      <c r="AP31">
        <f t="shared" si="21"/>
        <v>0.39891959250316511</v>
      </c>
      <c r="AQ31">
        <f t="shared" si="22"/>
        <v>0.44346218154809375</v>
      </c>
      <c r="AR31">
        <f t="shared" si="23"/>
        <v>2.02198956709652</v>
      </c>
    </row>
    <row r="32" spans="1:44" x14ac:dyDescent="0.2">
      <c r="A32" s="49" t="s">
        <v>8</v>
      </c>
      <c r="B32" s="22">
        <v>48.446306502529787</v>
      </c>
      <c r="C32" s="22">
        <v>2.3651975264878465E-2</v>
      </c>
      <c r="D32" s="22">
        <v>0.20676277127890033</v>
      </c>
      <c r="E32" s="22">
        <v>0.76411044152979624</v>
      </c>
      <c r="F32">
        <f t="shared" si="12"/>
        <v>1.1458508430725554</v>
      </c>
      <c r="G32">
        <f t="shared" si="0"/>
        <v>10.016892590690068</v>
      </c>
      <c r="H32">
        <f t="shared" si="1"/>
        <v>37.018328652135871</v>
      </c>
      <c r="I32">
        <v>-23.44</v>
      </c>
      <c r="J32">
        <v>35.51</v>
      </c>
      <c r="K32">
        <v>2.1</v>
      </c>
      <c r="L32">
        <v>1.3220000000000001</v>
      </c>
      <c r="M32">
        <v>-27.09</v>
      </c>
      <c r="N32">
        <v>2.6579999999999999</v>
      </c>
      <c r="O32">
        <v>3.84</v>
      </c>
      <c r="P32">
        <v>0.16800000000000001</v>
      </c>
      <c r="Q32">
        <v>-25.88</v>
      </c>
      <c r="R32">
        <v>5.0350000000000001</v>
      </c>
      <c r="S32">
        <v>3.17</v>
      </c>
      <c r="T32">
        <v>0.502</v>
      </c>
      <c r="U32">
        <f t="shared" si="13"/>
        <v>0.40689163437506437</v>
      </c>
      <c r="V32">
        <f t="shared" si="14"/>
        <v>0.266249005060542</v>
      </c>
      <c r="W32">
        <f t="shared" si="15"/>
        <v>1.863872847635041</v>
      </c>
      <c r="X32">
        <f t="shared" si="24"/>
        <v>0.26461388753735982</v>
      </c>
      <c r="Y32">
        <f t="shared" si="25"/>
        <v>3.8501925096254613E-3</v>
      </c>
      <c r="Z32">
        <f t="shared" si="26"/>
        <v>1.6868578438888567E-3</v>
      </c>
      <c r="AA32">
        <f t="shared" si="10"/>
        <v>0.10766917717841581</v>
      </c>
      <c r="AB32">
        <f t="shared" si="10"/>
        <v>1.0251099249793303E-3</v>
      </c>
      <c r="AC32">
        <f t="shared" si="10"/>
        <v>3.144088533044629E-3</v>
      </c>
      <c r="AD32">
        <f t="shared" si="17"/>
        <v>8.9642142351524292</v>
      </c>
      <c r="AE32">
        <f t="shared" si="17"/>
        <v>8.5347591789137492E-2</v>
      </c>
      <c r="AF32">
        <f t="shared" si="17"/>
        <v>0.2617674242814611</v>
      </c>
      <c r="AG32">
        <f t="shared" si="18"/>
        <v>0.18503400738473907</v>
      </c>
      <c r="AH32">
        <f t="shared" si="19"/>
        <v>1.7616945016165635E-3</v>
      </c>
      <c r="AI32">
        <f t="shared" si="20"/>
        <v>5.4032483212686612E-3</v>
      </c>
      <c r="AJ32">
        <f t="shared" si="5"/>
        <v>0.29922245719664858</v>
      </c>
      <c r="AK32">
        <f t="shared" si="6"/>
        <v>0.26522389513556266</v>
      </c>
      <c r="AL32">
        <f t="shared" si="7"/>
        <v>1.8607287591019963</v>
      </c>
      <c r="AM32">
        <f t="shared" si="11"/>
        <v>24.912368428661111</v>
      </c>
      <c r="AN32">
        <f t="shared" si="11"/>
        <v>22.081749657444231</v>
      </c>
      <c r="AO32">
        <f t="shared" si="11"/>
        <v>154.91872109749366</v>
      </c>
      <c r="AP32">
        <f t="shared" si="21"/>
        <v>0.51422637198070464</v>
      </c>
      <c r="AQ32">
        <f t="shared" si="22"/>
        <v>0.45579841378188773</v>
      </c>
      <c r="AR32">
        <f t="shared" si="23"/>
        <v>3.1977405974055846</v>
      </c>
    </row>
    <row r="33" spans="1:44" x14ac:dyDescent="0.2">
      <c r="A33" s="49" t="s">
        <v>8</v>
      </c>
      <c r="B33" s="22">
        <v>48.552606681361446</v>
      </c>
      <c r="C33" s="22">
        <v>2.7539126893315051E-2</v>
      </c>
      <c r="D33" s="22">
        <v>0.20219925140119846</v>
      </c>
      <c r="E33" s="22">
        <v>0.67490254639955038</v>
      </c>
      <c r="F33">
        <f t="shared" si="12"/>
        <v>1.3370963963992291</v>
      </c>
      <c r="G33">
        <f t="shared" si="0"/>
        <v>9.8173007245481116</v>
      </c>
      <c r="H33">
        <f t="shared" si="1"/>
        <v>32.768277883586663</v>
      </c>
      <c r="I33">
        <v>-22.95</v>
      </c>
      <c r="J33">
        <v>35.81</v>
      </c>
      <c r="K33">
        <v>1.78</v>
      </c>
      <c r="L33">
        <v>1.3009999999999999</v>
      </c>
      <c r="M33">
        <v>-26.79</v>
      </c>
      <c r="N33">
        <v>2.3199999999999998</v>
      </c>
      <c r="O33">
        <v>4.47</v>
      </c>
      <c r="P33">
        <v>0.154</v>
      </c>
      <c r="Q33">
        <v>-25.89</v>
      </c>
      <c r="R33">
        <v>4.508</v>
      </c>
      <c r="S33">
        <v>3.71</v>
      </c>
      <c r="T33">
        <v>0.45300000000000001</v>
      </c>
      <c r="U33">
        <f t="shared" si="13"/>
        <v>0.47881421955056397</v>
      </c>
      <c r="V33">
        <f t="shared" si="14"/>
        <v>0.22776137680951616</v>
      </c>
      <c r="W33">
        <f t="shared" si="15"/>
        <v>1.4771939669920868</v>
      </c>
      <c r="X33">
        <f t="shared" si="24"/>
        <v>0.2986724125947034</v>
      </c>
      <c r="Y33">
        <f t="shared" si="25"/>
        <v>2.4851242562128135E-2</v>
      </c>
      <c r="Z33">
        <f t="shared" si="26"/>
        <v>9.2010427848465757E-4</v>
      </c>
      <c r="AA33">
        <f t="shared" si="10"/>
        <v>0.14300859813781694</v>
      </c>
      <c r="AB33">
        <f t="shared" si="10"/>
        <v>5.6601532213775519E-3</v>
      </c>
      <c r="AC33">
        <f t="shared" si="10"/>
        <v>1.3591724891811431E-3</v>
      </c>
      <c r="AD33">
        <f t="shared" si="17"/>
        <v>11.906468914979348</v>
      </c>
      <c r="AE33">
        <f t="shared" si="17"/>
        <v>0.47124745827804115</v>
      </c>
      <c r="AF33">
        <f t="shared" si="17"/>
        <v>0.11316064350854578</v>
      </c>
      <c r="AG33">
        <f t="shared" si="18"/>
        <v>0.24522821180577412</v>
      </c>
      <c r="AH33">
        <f t="shared" si="19"/>
        <v>9.7059146869439943E-3</v>
      </c>
      <c r="AI33">
        <f t="shared" si="20"/>
        <v>2.3306811156647189E-3</v>
      </c>
      <c r="AJ33">
        <f t="shared" si="5"/>
        <v>0.33580562141274706</v>
      </c>
      <c r="AK33">
        <f t="shared" si="6"/>
        <v>0.22210122358813861</v>
      </c>
      <c r="AL33">
        <f t="shared" si="7"/>
        <v>1.4758347945029058</v>
      </c>
      <c r="AM33">
        <f t="shared" si="11"/>
        <v>27.958173458725092</v>
      </c>
      <c r="AN33">
        <f t="shared" si="11"/>
        <v>18.491484771304524</v>
      </c>
      <c r="AO33">
        <f t="shared" si="11"/>
        <v>122.87359874306101</v>
      </c>
      <c r="AP33">
        <f t="shared" si="21"/>
        <v>0.57583259416343091</v>
      </c>
      <c r="AQ33">
        <f t="shared" si="22"/>
        <v>0.38085462419473154</v>
      </c>
      <c r="AR33">
        <f t="shared" si="23"/>
        <v>2.5307312447599273</v>
      </c>
    </row>
    <row r="34" spans="1:44" x14ac:dyDescent="0.2">
      <c r="A34" s="49" t="s">
        <v>8</v>
      </c>
      <c r="B34" s="22">
        <v>48.619044293131239</v>
      </c>
      <c r="C34" s="22">
        <v>7.9896517546659482E-2</v>
      </c>
      <c r="D34" s="22">
        <v>0.21763233490684902</v>
      </c>
      <c r="E34" s="22">
        <v>0.75595948057184115</v>
      </c>
      <c r="F34">
        <f t="shared" si="12"/>
        <v>3.8844923254679746</v>
      </c>
      <c r="G34">
        <f t="shared" si="0"/>
        <v>10.581076130453665</v>
      </c>
      <c r="H34">
        <f t="shared" si="1"/>
        <v>36.754027469734829</v>
      </c>
      <c r="I34">
        <v>-22.98</v>
      </c>
      <c r="J34">
        <v>12.11</v>
      </c>
      <c r="K34">
        <v>3.78</v>
      </c>
      <c r="L34">
        <v>0.44600000000000001</v>
      </c>
      <c r="M34">
        <v>-26.9</v>
      </c>
      <c r="N34">
        <v>3.3570000000000002</v>
      </c>
      <c r="O34">
        <v>3.16</v>
      </c>
      <c r="P34">
        <v>0.223</v>
      </c>
      <c r="Q34">
        <v>-25.88</v>
      </c>
      <c r="R34">
        <v>4.0270000000000001</v>
      </c>
      <c r="S34">
        <v>3.57</v>
      </c>
      <c r="T34">
        <v>0.4</v>
      </c>
      <c r="U34">
        <f t="shared" si="13"/>
        <v>0.47041202061417176</v>
      </c>
      <c r="V34">
        <f t="shared" si="14"/>
        <v>0.35520672569932954</v>
      </c>
      <c r="W34">
        <f t="shared" si="15"/>
        <v>1.4800846862062216</v>
      </c>
      <c r="X34">
        <f t="shared" si="24"/>
        <v>0.296587196774866</v>
      </c>
      <c r="Y34">
        <f t="shared" si="25"/>
        <v>1.7150857542877214E-2</v>
      </c>
      <c r="Z34">
        <f t="shared" si="26"/>
        <v>1.6868578438888567E-3</v>
      </c>
      <c r="AA34">
        <f t="shared" si="10"/>
        <v>0.13951818252315767</v>
      </c>
      <c r="AB34">
        <f t="shared" si="10"/>
        <v>6.0920999507410633E-3</v>
      </c>
      <c r="AC34">
        <f t="shared" si="10"/>
        <v>2.4966924625467422E-3</v>
      </c>
      <c r="AD34">
        <f t="shared" si="17"/>
        <v>11.615867331875588</v>
      </c>
      <c r="AE34">
        <f t="shared" si="17"/>
        <v>0.50721005334618796</v>
      </c>
      <c r="AF34">
        <f t="shared" si="17"/>
        <v>0.20786716031527286</v>
      </c>
      <c r="AG34">
        <f t="shared" si="18"/>
        <v>0.23891599476620409</v>
      </c>
      <c r="AH34">
        <f t="shared" si="19"/>
        <v>1.0432332858872037E-2</v>
      </c>
      <c r="AI34">
        <f t="shared" si="20"/>
        <v>4.275426704441406E-3</v>
      </c>
      <c r="AJ34">
        <f t="shared" si="5"/>
        <v>0.33089383809101408</v>
      </c>
      <c r="AK34">
        <f t="shared" si="6"/>
        <v>0.34911462574858848</v>
      </c>
      <c r="AL34">
        <f t="shared" si="7"/>
        <v>1.4775879937436749</v>
      </c>
      <c r="AM34">
        <f t="shared" si="11"/>
        <v>27.549233043960875</v>
      </c>
      <c r="AN34">
        <f t="shared" si="11"/>
        <v>29.066241424409998</v>
      </c>
      <c r="AO34">
        <f t="shared" si="11"/>
        <v>123.01956487750188</v>
      </c>
      <c r="AP34">
        <f t="shared" si="21"/>
        <v>0.56663460675743793</v>
      </c>
      <c r="AQ34">
        <f t="shared" si="22"/>
        <v>0.59783654423903176</v>
      </c>
      <c r="AR34">
        <f t="shared" si="23"/>
        <v>2.5302752587195907</v>
      </c>
    </row>
    <row r="35" spans="1:44" x14ac:dyDescent="0.2">
      <c r="A35" s="49" t="s">
        <v>8</v>
      </c>
      <c r="B35" s="22">
        <v>48.526031636653535</v>
      </c>
      <c r="C35" s="22">
        <v>5.5001639249416562E-2</v>
      </c>
      <c r="D35" s="22">
        <v>0.20662256764314499</v>
      </c>
      <c r="E35" s="22">
        <v>0.76176884654696919</v>
      </c>
      <c r="F35">
        <f t="shared" si="12"/>
        <v>2.6690112862849928</v>
      </c>
      <c r="G35">
        <f t="shared" si="0"/>
        <v>10.026573254297839</v>
      </c>
      <c r="H35">
        <f t="shared" si="1"/>
        <v>36.965619147355298</v>
      </c>
      <c r="I35">
        <v>-23.8</v>
      </c>
      <c r="J35">
        <v>15.4</v>
      </c>
      <c r="K35">
        <v>2.84</v>
      </c>
      <c r="L35">
        <v>0.56100000000000005</v>
      </c>
      <c r="M35">
        <v>-26.73</v>
      </c>
      <c r="N35">
        <v>2.7</v>
      </c>
      <c r="O35">
        <v>4.08</v>
      </c>
      <c r="P35">
        <v>0.17399999999999999</v>
      </c>
      <c r="Q35">
        <v>-25.82</v>
      </c>
      <c r="R35">
        <v>4.1500000000000004</v>
      </c>
      <c r="S35">
        <v>3.6</v>
      </c>
      <c r="T35">
        <v>0.42499999999999999</v>
      </c>
      <c r="U35">
        <f t="shared" si="13"/>
        <v>0.41102773808788889</v>
      </c>
      <c r="V35">
        <f t="shared" si="14"/>
        <v>0.27071747786604167</v>
      </c>
      <c r="W35">
        <f t="shared" si="15"/>
        <v>1.5340731946152451</v>
      </c>
      <c r="X35">
        <f t="shared" si="24"/>
        <v>0.23959129769931162</v>
      </c>
      <c r="Y35">
        <f t="shared" si="25"/>
        <v>2.9051452572628571E-2</v>
      </c>
      <c r="Z35">
        <f t="shared" si="26"/>
        <v>6.2873792363132338E-3</v>
      </c>
      <c r="AA35">
        <f t="shared" si="10"/>
        <v>9.8478669158890073E-2</v>
      </c>
      <c r="AB35">
        <f t="shared" si="10"/>
        <v>7.8647359688069352E-3</v>
      </c>
      <c r="AC35">
        <f t="shared" si="10"/>
        <v>9.6452999508086015E-3</v>
      </c>
      <c r="AD35">
        <f t="shared" si="17"/>
        <v>8.1990399765956266</v>
      </c>
      <c r="AE35">
        <f t="shared" si="17"/>
        <v>0.65479443583439645</v>
      </c>
      <c r="AF35">
        <f t="shared" si="17"/>
        <v>0.80303887693019749</v>
      </c>
      <c r="AG35">
        <f t="shared" si="18"/>
        <v>0.16896168304029591</v>
      </c>
      <c r="AH35">
        <f t="shared" si="19"/>
        <v>1.3493673678846749E-2</v>
      </c>
      <c r="AI35">
        <f t="shared" si="20"/>
        <v>1.654862039704957E-2</v>
      </c>
      <c r="AJ35">
        <f t="shared" si="5"/>
        <v>0.31254906892899881</v>
      </c>
      <c r="AK35">
        <f t="shared" si="6"/>
        <v>0.26285274189723473</v>
      </c>
      <c r="AL35">
        <f t="shared" si="7"/>
        <v>1.5244278946644363</v>
      </c>
      <c r="AM35">
        <f t="shared" si="11"/>
        <v>26.021902333610761</v>
      </c>
      <c r="AN35">
        <f t="shared" si="11"/>
        <v>21.884334518127947</v>
      </c>
      <c r="AO35">
        <f t="shared" si="11"/>
        <v>126.9193151831185</v>
      </c>
      <c r="AP35">
        <f t="shared" si="21"/>
        <v>0.53624624672493182</v>
      </c>
      <c r="AQ35">
        <f t="shared" si="22"/>
        <v>0.45098133476049351</v>
      </c>
      <c r="AR35">
        <f t="shared" si="23"/>
        <v>2.6154892725093881</v>
      </c>
    </row>
    <row r="36" spans="1:44" x14ac:dyDescent="0.2">
      <c r="A36" s="49" t="s">
        <v>8</v>
      </c>
      <c r="B36" s="22">
        <v>48.499456591945616</v>
      </c>
      <c r="C36" s="22">
        <v>2.846136154553806E-2</v>
      </c>
      <c r="D36" s="22">
        <v>0.21323980374118356</v>
      </c>
      <c r="E36" s="22">
        <v>0.75705305121128463</v>
      </c>
      <c r="F36">
        <f t="shared" si="12"/>
        <v>1.3803605688254934</v>
      </c>
      <c r="G36">
        <f t="shared" si="0"/>
        <v>10.342014605220534</v>
      </c>
      <c r="H36">
        <f t="shared" si="1"/>
        <v>36.716661595021684</v>
      </c>
      <c r="I36">
        <v>-23.72</v>
      </c>
      <c r="J36">
        <v>31.9</v>
      </c>
      <c r="K36">
        <v>2.1</v>
      </c>
      <c r="L36">
        <v>1.1990000000000001</v>
      </c>
      <c r="M36">
        <v>-27.11</v>
      </c>
      <c r="N36">
        <v>2.6789999999999998</v>
      </c>
      <c r="O36">
        <v>4.08</v>
      </c>
      <c r="P36">
        <v>0.17799999999999999</v>
      </c>
      <c r="Q36">
        <v>-25.95</v>
      </c>
      <c r="R36">
        <v>4.4429999999999996</v>
      </c>
      <c r="S36">
        <v>3.64</v>
      </c>
      <c r="T36">
        <v>0.45</v>
      </c>
      <c r="U36">
        <f t="shared" si="13"/>
        <v>0.44033502145533243</v>
      </c>
      <c r="V36">
        <f t="shared" si="14"/>
        <v>0.27706257127385808</v>
      </c>
      <c r="W36">
        <f t="shared" si="15"/>
        <v>1.6313212746668133</v>
      </c>
      <c r="X36">
        <f t="shared" si="24"/>
        <v>0.24515187321887802</v>
      </c>
      <c r="Y36">
        <f t="shared" si="25"/>
        <v>2.450122506125316E-3</v>
      </c>
      <c r="Z36">
        <f t="shared" si="26"/>
        <v>-3.6804171139397197E-3</v>
      </c>
      <c r="AA36">
        <f t="shared" si="10"/>
        <v>0.10794895535364959</v>
      </c>
      <c r="AB36">
        <f t="shared" si="10"/>
        <v>6.7883724148302916E-4</v>
      </c>
      <c r="AC36">
        <f t="shared" si="10"/>
        <v>-6.0039427376176978E-3</v>
      </c>
      <c r="AD36">
        <f t="shared" si="17"/>
        <v>8.9875077307176436</v>
      </c>
      <c r="AE36">
        <f t="shared" si="17"/>
        <v>5.6517961991759985E-2</v>
      </c>
      <c r="AF36">
        <f t="shared" si="17"/>
        <v>-0.49987034698340677</v>
      </c>
      <c r="AG36">
        <f t="shared" si="18"/>
        <v>0.18531151403065851</v>
      </c>
      <c r="AH36">
        <f t="shared" si="19"/>
        <v>1.1653318606696722E-3</v>
      </c>
      <c r="AI36">
        <f t="shared" si="20"/>
        <v>-1.0306720571925358E-2</v>
      </c>
      <c r="AJ36">
        <f t="shared" si="5"/>
        <v>0.33238606610168286</v>
      </c>
      <c r="AK36">
        <f t="shared" si="6"/>
        <v>0.27638373403237504</v>
      </c>
      <c r="AL36">
        <f t="shared" si="7"/>
        <v>1.637325217404431</v>
      </c>
      <c r="AM36">
        <f t="shared" si="11"/>
        <v>27.673471492938379</v>
      </c>
      <c r="AN36">
        <f t="shared" si="11"/>
        <v>23.010884525216472</v>
      </c>
      <c r="AO36">
        <f t="shared" si="11"/>
        <v>136.3188092085947</v>
      </c>
      <c r="AP36">
        <f t="shared" si="21"/>
        <v>0.57059343418569675</v>
      </c>
      <c r="AQ36">
        <f t="shared" si="22"/>
        <v>0.47445654327265036</v>
      </c>
      <c r="AR36">
        <f t="shared" si="23"/>
        <v>2.8107285893020375</v>
      </c>
    </row>
    <row r="37" spans="1:44" x14ac:dyDescent="0.2">
      <c r="A37" s="49" t="s">
        <v>8</v>
      </c>
      <c r="B37" s="22">
        <v>48.605756770777276</v>
      </c>
      <c r="C37" s="22">
        <v>1.3141297185352509E-2</v>
      </c>
      <c r="D37" s="22">
        <v>0.21186105619881374</v>
      </c>
      <c r="E37" s="22">
        <v>0.76814459192318552</v>
      </c>
      <c r="F37">
        <f t="shared" si="12"/>
        <v>0.63874269464374411</v>
      </c>
      <c r="G37">
        <f t="shared" si="0"/>
        <v>10.297666966799516</v>
      </c>
      <c r="H37">
        <f t="shared" si="1"/>
        <v>37.336249199806325</v>
      </c>
      <c r="I37">
        <v>-19.399999999999999</v>
      </c>
      <c r="J37">
        <v>37.880000000000003</v>
      </c>
      <c r="K37">
        <v>2.4</v>
      </c>
      <c r="L37">
        <v>0.97599999999999998</v>
      </c>
      <c r="M37">
        <v>-26.84</v>
      </c>
      <c r="N37">
        <v>4.3520000000000003</v>
      </c>
      <c r="O37">
        <v>2.04</v>
      </c>
      <c r="P37">
        <v>0.26100000000000001</v>
      </c>
      <c r="Q37">
        <v>-25.98</v>
      </c>
      <c r="R37">
        <v>4.7149999999999999</v>
      </c>
      <c r="S37">
        <v>3.4</v>
      </c>
      <c r="T37">
        <v>0.45900000000000002</v>
      </c>
      <c r="U37">
        <f t="shared" si="13"/>
        <v>0.24195573273105031</v>
      </c>
      <c r="V37">
        <f t="shared" si="14"/>
        <v>0.44815446639511497</v>
      </c>
      <c r="W37">
        <f t="shared" si="15"/>
        <v>1.760404149770868</v>
      </c>
      <c r="X37">
        <f t="shared" si="24"/>
        <v>0.54542295127545692</v>
      </c>
      <c r="Y37">
        <f t="shared" si="25"/>
        <v>2.1351067553377647E-2</v>
      </c>
      <c r="Z37">
        <f t="shared" si="26"/>
        <v>-5.9806778101520446E-3</v>
      </c>
      <c r="AA37">
        <f t="shared" si="10"/>
        <v>0.13196820982418514</v>
      </c>
      <c r="AB37">
        <f t="shared" si="10"/>
        <v>9.5685762863500119E-3</v>
      </c>
      <c r="AC37">
        <f t="shared" si="10"/>
        <v>-1.0528410035434206E-2</v>
      </c>
      <c r="AD37">
        <f t="shared" si="17"/>
        <v>10.987279146131476</v>
      </c>
      <c r="AE37">
        <f t="shared" si="17"/>
        <v>0.79665109369328224</v>
      </c>
      <c r="AF37">
        <f t="shared" si="17"/>
        <v>-0.87656398596571539</v>
      </c>
      <c r="AG37">
        <f t="shared" si="18"/>
        <v>0.22604892663120185</v>
      </c>
      <c r="AH37">
        <f t="shared" si="19"/>
        <v>1.6390056376454659E-2</v>
      </c>
      <c r="AI37">
        <f t="shared" si="20"/>
        <v>-1.8034159823898117E-2</v>
      </c>
      <c r="AJ37">
        <f t="shared" si="5"/>
        <v>0.10998752290686518</v>
      </c>
      <c r="AK37">
        <f t="shared" si="6"/>
        <v>0.43858589010876492</v>
      </c>
      <c r="AL37">
        <f t="shared" si="7"/>
        <v>1.7709325598063024</v>
      </c>
      <c r="AM37">
        <f t="shared" si="11"/>
        <v>9.1572327788581465</v>
      </c>
      <c r="AN37">
        <f t="shared" si="11"/>
        <v>36.515351769941297</v>
      </c>
      <c r="AO37">
        <f t="shared" si="11"/>
        <v>147.44255763935578</v>
      </c>
      <c r="AP37">
        <f t="shared" si="21"/>
        <v>0.18839811140156246</v>
      </c>
      <c r="AQ37">
        <f t="shared" si="22"/>
        <v>0.75125569882897159</v>
      </c>
      <c r="AR37">
        <f t="shared" si="23"/>
        <v>3.0334381652504403</v>
      </c>
    </row>
    <row r="38" spans="1:44" x14ac:dyDescent="0.2">
      <c r="A38" s="49" t="s">
        <v>8</v>
      </c>
      <c r="B38" s="22">
        <v>48.585825487246339</v>
      </c>
      <c r="C38" s="22">
        <v>2.6052104208416832E-2</v>
      </c>
      <c r="D38" s="22">
        <v>0.20440881763527047</v>
      </c>
      <c r="E38" s="22">
        <v>0.76623835907108306</v>
      </c>
      <c r="F38">
        <f t="shared" si="12"/>
        <v>1.265762988645696</v>
      </c>
      <c r="G38">
        <f t="shared" si="0"/>
        <v>9.9313711416816126</v>
      </c>
      <c r="H38">
        <f t="shared" si="1"/>
        <v>37.228323195461641</v>
      </c>
      <c r="I38">
        <v>-23.28</v>
      </c>
      <c r="J38">
        <v>34.58</v>
      </c>
      <c r="K38">
        <v>2.15</v>
      </c>
      <c r="L38">
        <v>1.1930000000000001</v>
      </c>
      <c r="M38">
        <v>-26.98</v>
      </c>
      <c r="N38">
        <v>2.88</v>
      </c>
      <c r="O38">
        <v>3.46</v>
      </c>
      <c r="P38">
        <v>0.192</v>
      </c>
      <c r="Q38">
        <v>-25.81</v>
      </c>
      <c r="R38">
        <v>4.3</v>
      </c>
      <c r="S38">
        <v>3.66</v>
      </c>
      <c r="T38">
        <v>0.443</v>
      </c>
      <c r="U38">
        <f t="shared" si="13"/>
        <v>0.43770084147368166</v>
      </c>
      <c r="V38">
        <f t="shared" si="14"/>
        <v>0.28602348888043044</v>
      </c>
      <c r="W38">
        <f t="shared" si="15"/>
        <v>1.6008178974048506</v>
      </c>
      <c r="X38">
        <f t="shared" si="24"/>
        <v>0.2757350385764924</v>
      </c>
      <c r="Y38">
        <f t="shared" si="25"/>
        <v>1.1550577528876385E-2</v>
      </c>
      <c r="Z38">
        <f t="shared" si="26"/>
        <v>7.0541328017174332E-3</v>
      </c>
      <c r="AA38">
        <f t="shared" si="10"/>
        <v>0.12068945840870879</v>
      </c>
      <c r="AB38">
        <f t="shared" si="10"/>
        <v>3.3037364833931244E-3</v>
      </c>
      <c r="AC38">
        <f t="shared" si="10"/>
        <v>1.1292382039659888E-2</v>
      </c>
      <c r="AD38">
        <f t="shared" si="17"/>
        <v>10.048243977080077</v>
      </c>
      <c r="AE38">
        <f t="shared" si="17"/>
        <v>0.27505923598310922</v>
      </c>
      <c r="AF38">
        <f t="shared" si="17"/>
        <v>0.94017001412537582</v>
      </c>
      <c r="AG38">
        <f t="shared" si="18"/>
        <v>0.20681431006493275</v>
      </c>
      <c r="AH38">
        <f t="shared" si="19"/>
        <v>5.6613062189364589E-3</v>
      </c>
      <c r="AI38">
        <f t="shared" si="20"/>
        <v>1.9350705780890112E-2</v>
      </c>
      <c r="AJ38">
        <f t="shared" si="5"/>
        <v>0.31701138306497284</v>
      </c>
      <c r="AK38">
        <f t="shared" si="6"/>
        <v>0.28271975239703734</v>
      </c>
      <c r="AL38">
        <f t="shared" si="7"/>
        <v>1.5895255153651908</v>
      </c>
      <c r="AM38">
        <f t="shared" si="11"/>
        <v>26.393421285902328</v>
      </c>
      <c r="AN38">
        <f t="shared" si="11"/>
        <v>23.538402497463771</v>
      </c>
      <c r="AO38">
        <f t="shared" si="11"/>
        <v>132.33914872743244</v>
      </c>
      <c r="AP38">
        <f t="shared" si="21"/>
        <v>0.54323294955296242</v>
      </c>
      <c r="AQ38">
        <f t="shared" si="22"/>
        <v>0.48447056855383769</v>
      </c>
      <c r="AR38">
        <f t="shared" si="23"/>
        <v>2.7238221724188088</v>
      </c>
    </row>
    <row r="39" spans="1:44" s="29" customFormat="1" x14ac:dyDescent="0.2">
      <c r="A39" s="50" t="s">
        <v>8</v>
      </c>
      <c r="B39" s="28">
        <v>48.506100353122598</v>
      </c>
      <c r="C39" s="28">
        <v>2.5906163753449958E-2</v>
      </c>
      <c r="D39" s="28">
        <v>0.20226310947562093</v>
      </c>
      <c r="E39" s="28">
        <v>0.76172953081876749</v>
      </c>
      <c r="F39" s="29">
        <f t="shared" si="12"/>
        <v>1.2566069787892709</v>
      </c>
      <c r="G39" s="29">
        <f t="shared" si="0"/>
        <v>9.8109946859590913</v>
      </c>
      <c r="H39" s="29">
        <f t="shared" si="1"/>
        <v>36.948529063832126</v>
      </c>
      <c r="I39" s="29">
        <v>-23.33</v>
      </c>
      <c r="J39" s="29">
        <v>36.43</v>
      </c>
      <c r="K39" s="29">
        <v>1.84</v>
      </c>
      <c r="L39" s="29">
        <v>1.2889999999999999</v>
      </c>
      <c r="M39" s="29">
        <v>-27.12</v>
      </c>
      <c r="N39" s="29">
        <v>2.9780000000000002</v>
      </c>
      <c r="O39" s="29">
        <v>3.45</v>
      </c>
      <c r="P39" s="29">
        <v>0.19700000000000001</v>
      </c>
      <c r="Q39" s="29">
        <v>-25.87</v>
      </c>
      <c r="R39" s="29">
        <v>4.4859999999999998</v>
      </c>
      <c r="S39" s="29">
        <v>3.66</v>
      </c>
      <c r="T39" s="29">
        <v>0.45900000000000002</v>
      </c>
      <c r="U39" s="29">
        <f t="shared" si="13"/>
        <v>0.45778192237293142</v>
      </c>
      <c r="V39" s="29">
        <f t="shared" si="14"/>
        <v>0.29217142174786176</v>
      </c>
      <c r="W39" s="29">
        <f t="shared" si="15"/>
        <v>1.6575110138035092</v>
      </c>
      <c r="X39" s="29">
        <f t="shared" si="24"/>
        <v>0.27225967887676367</v>
      </c>
      <c r="Y39" s="29">
        <f t="shared" si="25"/>
        <v>1.7500875043751194E-3</v>
      </c>
      <c r="Z39" s="29">
        <f t="shared" si="26"/>
        <v>2.4536114092927833E-3</v>
      </c>
      <c r="AA39" s="29">
        <f t="shared" si="10"/>
        <v>0.12463555918084186</v>
      </c>
      <c r="AB39" s="29">
        <f t="shared" si="10"/>
        <v>5.1132555433644586E-4</v>
      </c>
      <c r="AC39" s="29">
        <f t="shared" si="10"/>
        <v>4.0668879344967386E-3</v>
      </c>
      <c r="AD39" s="29">
        <f t="shared" si="17"/>
        <v>10.376784545903078</v>
      </c>
      <c r="AE39" s="29">
        <f t="shared" si="17"/>
        <v>4.257143904224843E-2</v>
      </c>
      <c r="AF39" s="29">
        <f t="shared" si="17"/>
        <v>0.33859694733966689</v>
      </c>
      <c r="AG39">
        <f t="shared" si="18"/>
        <v>0.21392741264213108</v>
      </c>
      <c r="AH39">
        <f t="shared" si="19"/>
        <v>8.7765123834589761E-4</v>
      </c>
      <c r="AI39">
        <f t="shared" si="20"/>
        <v>6.9805023466057619E-3</v>
      </c>
      <c r="AJ39" s="29">
        <f t="shared" si="5"/>
        <v>0.33314636319208951</v>
      </c>
      <c r="AK39" s="29">
        <f t="shared" si="6"/>
        <v>0.29166009619352534</v>
      </c>
      <c r="AL39" s="29">
        <f t="shared" si="7"/>
        <v>1.6534441258690125</v>
      </c>
      <c r="AM39" s="29">
        <f t="shared" si="11"/>
        <v>27.736771558745279</v>
      </c>
      <c r="AN39" s="29">
        <f t="shared" si="11"/>
        <v>24.282748829699887</v>
      </c>
      <c r="AO39" s="29">
        <f t="shared" si="11"/>
        <v>137.66082140279849</v>
      </c>
      <c r="AP39">
        <f t="shared" si="21"/>
        <v>0.57182027326094276</v>
      </c>
      <c r="AQ39">
        <f t="shared" si="22"/>
        <v>0.50061226635252853</v>
      </c>
      <c r="AR39">
        <f t="shared" si="23"/>
        <v>2.8380104852922181</v>
      </c>
    </row>
    <row r="40" spans="1:44" x14ac:dyDescent="0.2">
      <c r="A40" s="49" t="s">
        <v>9</v>
      </c>
      <c r="B40" s="22">
        <v>48.565894203715402</v>
      </c>
      <c r="C40" s="22">
        <v>8.1114021683766413E-2</v>
      </c>
      <c r="D40" s="22">
        <v>0.21014334570326704</v>
      </c>
      <c r="E40" s="22">
        <v>0.75311067452521274</v>
      </c>
      <c r="F40">
        <f t="shared" si="12"/>
        <v>3.9393749955316766</v>
      </c>
      <c r="G40">
        <f t="shared" si="0"/>
        <v>10.205799495039658</v>
      </c>
      <c r="H40">
        <f t="shared" si="1"/>
        <v>36.575493342680225</v>
      </c>
      <c r="I40">
        <v>-24.83</v>
      </c>
      <c r="J40">
        <v>13.8</v>
      </c>
      <c r="K40">
        <v>3.63</v>
      </c>
      <c r="L40">
        <v>0.55100000000000005</v>
      </c>
      <c r="M40">
        <v>-27.16</v>
      </c>
      <c r="N40">
        <v>2.6280000000000001</v>
      </c>
      <c r="O40">
        <v>3.96</v>
      </c>
      <c r="P40">
        <v>0.18</v>
      </c>
      <c r="Q40">
        <v>-25.84</v>
      </c>
      <c r="R40">
        <v>4.4710000000000001</v>
      </c>
      <c r="S40">
        <v>3.38</v>
      </c>
      <c r="T40">
        <v>0.46500000000000002</v>
      </c>
      <c r="U40">
        <f t="shared" si="13"/>
        <v>0.54363374938337139</v>
      </c>
      <c r="V40">
        <f t="shared" si="14"/>
        <v>0.26820841072964219</v>
      </c>
      <c r="W40">
        <f t="shared" si="15"/>
        <v>1.6352903073512328</v>
      </c>
      <c r="X40">
        <f t="shared" ref="X40:X49" si="27">(I40-LFS)/(OCS-LFS)</f>
        <v>0.16672414982410144</v>
      </c>
      <c r="Y40">
        <f t="shared" ref="Y40:Y49" si="28">(M40-POMS)/(OCS-POMS)</f>
        <v>-1.042028482111884E-3</v>
      </c>
      <c r="Z40">
        <f t="shared" ref="Z40:Z49" si="29">(Q40-SCS)/(OCS-SCS)</f>
        <v>4.7141119221409383E-3</v>
      </c>
      <c r="AA40">
        <f t="shared" si="10"/>
        <v>9.063687468163123E-2</v>
      </c>
      <c r="AB40">
        <f t="shared" si="10"/>
        <v>-2.7948080312224978E-4</v>
      </c>
      <c r="AC40">
        <f t="shared" si="10"/>
        <v>7.7089415340459658E-3</v>
      </c>
      <c r="AD40">
        <f t="shared" si="17"/>
        <v>7.5461555808534877</v>
      </c>
      <c r="AE40">
        <f t="shared" si="17"/>
        <v>-2.3268737251040696E-2</v>
      </c>
      <c r="AF40">
        <f t="shared" si="17"/>
        <v>0.64182345633552296</v>
      </c>
      <c r="AG40">
        <f t="shared" si="18"/>
        <v>0.15537973107630312</v>
      </c>
      <c r="AH40">
        <f t="shared" si="19"/>
        <v>-4.7911682946549317E-4</v>
      </c>
      <c r="AI40">
        <f t="shared" si="20"/>
        <v>1.3215518150315906E-2</v>
      </c>
      <c r="AJ40">
        <f t="shared" si="5"/>
        <v>0.45299687470174016</v>
      </c>
      <c r="AK40">
        <f t="shared" si="6"/>
        <v>0.26848789153276448</v>
      </c>
      <c r="AL40">
        <f t="shared" si="7"/>
        <v>1.6275813658171869</v>
      </c>
      <c r="AM40">
        <f t="shared" si="11"/>
        <v>37.715167321766735</v>
      </c>
      <c r="AN40">
        <f t="shared" si="11"/>
        <v>22.353500252498915</v>
      </c>
      <c r="AO40">
        <f t="shared" si="11"/>
        <v>135.50756521665033</v>
      </c>
      <c r="AP40">
        <f t="shared" si="21"/>
        <v>0.77657722441114729</v>
      </c>
      <c r="AQ40">
        <f t="shared" si="22"/>
        <v>0.46027156750649967</v>
      </c>
      <c r="AR40">
        <f t="shared" si="23"/>
        <v>2.790179557865192</v>
      </c>
    </row>
    <row r="41" spans="1:44" x14ac:dyDescent="0.2">
      <c r="A41" s="49" t="s">
        <v>9</v>
      </c>
      <c r="B41" s="22">
        <v>48.552606681361446</v>
      </c>
      <c r="C41" s="22">
        <v>3.6650322762707806E-2</v>
      </c>
      <c r="D41" s="22">
        <v>0.21806765670746764</v>
      </c>
      <c r="E41" s="22">
        <v>0.75134925394193808</v>
      </c>
      <c r="F41">
        <f t="shared" si="12"/>
        <v>1.7794687058427006</v>
      </c>
      <c r="G41">
        <f t="shared" si="0"/>
        <v>10.587753166043827</v>
      </c>
      <c r="H41">
        <f t="shared" si="1"/>
        <v>36.479964806977279</v>
      </c>
      <c r="I41">
        <v>-24.36</v>
      </c>
      <c r="J41">
        <v>28.92</v>
      </c>
      <c r="K41">
        <v>2.04</v>
      </c>
      <c r="L41">
        <v>1.075</v>
      </c>
      <c r="M41">
        <v>-27.11</v>
      </c>
      <c r="N41">
        <v>3.0059999999999998</v>
      </c>
      <c r="O41">
        <v>3.71</v>
      </c>
      <c r="P41">
        <v>0.20799999999999999</v>
      </c>
      <c r="Q41">
        <v>-25.86</v>
      </c>
      <c r="R41">
        <v>4.4829999999999997</v>
      </c>
      <c r="S41">
        <v>3.54</v>
      </c>
      <c r="T41">
        <v>0.46800000000000003</v>
      </c>
      <c r="U41">
        <f t="shared" si="13"/>
        <v>0.51462234972970899</v>
      </c>
      <c r="V41">
        <f t="shared" si="14"/>
        <v>0.31826786017127739</v>
      </c>
      <c r="W41">
        <f t="shared" si="15"/>
        <v>1.6353968222967914</v>
      </c>
      <c r="X41">
        <f t="shared" si="27"/>
        <v>0.19914465061736894</v>
      </c>
      <c r="Y41">
        <f t="shared" si="28"/>
        <v>2.4313997915943134E-3</v>
      </c>
      <c r="Z41">
        <f t="shared" si="29"/>
        <v>3.1934306569341583E-3</v>
      </c>
      <c r="AA41">
        <f t="shared" si="10"/>
        <v>0.10248428803681235</v>
      </c>
      <c r="AB41">
        <f t="shared" si="10"/>
        <v>7.7383640889161194E-4</v>
      </c>
      <c r="AC41">
        <f t="shared" si="10"/>
        <v>5.2225263485752771E-3</v>
      </c>
      <c r="AD41">
        <f t="shared" si="17"/>
        <v>8.532535845209587</v>
      </c>
      <c r="AE41">
        <f t="shared" si="17"/>
        <v>6.4427309041013403E-2</v>
      </c>
      <c r="AF41">
        <f t="shared" si="17"/>
        <v>0.43481195142579948</v>
      </c>
      <c r="AG41">
        <f t="shared" si="18"/>
        <v>0.17573795576428008</v>
      </c>
      <c r="AH41">
        <f t="shared" si="19"/>
        <v>1.3269588070488911E-3</v>
      </c>
      <c r="AI41">
        <f t="shared" si="20"/>
        <v>8.9554810986639914E-3</v>
      </c>
      <c r="AJ41">
        <f t="shared" ref="AJ41:AJ59" si="30">(1-X41)*U41</f>
        <v>0.41213806169289663</v>
      </c>
      <c r="AK41">
        <f t="shared" ref="AK41:AK59" si="31">(1-Y41)*V41</f>
        <v>0.31749402376238578</v>
      </c>
      <c r="AL41">
        <f t="shared" ref="AL41:AL59" si="32">(1-Z41)*W41</f>
        <v>1.6301742959482162</v>
      </c>
      <c r="AM41">
        <f t="shared" si="11"/>
        <v>34.313384538581019</v>
      </c>
      <c r="AN41">
        <f t="shared" si="11"/>
        <v>26.433604509398535</v>
      </c>
      <c r="AO41">
        <f t="shared" si="11"/>
        <v>135.72344483791659</v>
      </c>
      <c r="AP41">
        <f t="shared" si="21"/>
        <v>0.70672589761804416</v>
      </c>
      <c r="AQ41">
        <f t="shared" si="22"/>
        <v>0.5444322419777714</v>
      </c>
      <c r="AR41">
        <f t="shared" si="23"/>
        <v>2.7953894572259621</v>
      </c>
    </row>
    <row r="42" spans="1:44" x14ac:dyDescent="0.2">
      <c r="A42" s="49" t="s">
        <v>9</v>
      </c>
      <c r="B42" s="22">
        <v>48.399800174290931</v>
      </c>
      <c r="C42" s="22">
        <v>3.0097483885860442E-2</v>
      </c>
      <c r="D42" s="22">
        <v>0.21908127208480579</v>
      </c>
      <c r="E42" s="22">
        <v>0.75110535007191459</v>
      </c>
      <c r="F42">
        <f t="shared" si="12"/>
        <v>1.4567122058245867</v>
      </c>
      <c r="G42">
        <f t="shared" si="0"/>
        <v>10.603489790834063</v>
      </c>
      <c r="H42">
        <f t="shared" si="1"/>
        <v>36.353348853321499</v>
      </c>
      <c r="I42">
        <v>-23.42</v>
      </c>
      <c r="J42">
        <v>33.909999999999997</v>
      </c>
      <c r="K42">
        <v>2.25</v>
      </c>
      <c r="L42">
        <v>1.2070000000000001</v>
      </c>
      <c r="M42">
        <v>-27.06</v>
      </c>
      <c r="N42">
        <v>3.3380000000000001</v>
      </c>
      <c r="O42">
        <v>2.84</v>
      </c>
      <c r="P42">
        <v>0.22500000000000001</v>
      </c>
      <c r="Q42">
        <v>-25.82</v>
      </c>
      <c r="R42">
        <v>4.2679999999999998</v>
      </c>
      <c r="S42">
        <v>3.61</v>
      </c>
      <c r="T42">
        <v>0.438</v>
      </c>
      <c r="U42">
        <f t="shared" si="13"/>
        <v>0.49397110899511731</v>
      </c>
      <c r="V42">
        <f t="shared" si="14"/>
        <v>0.35394448921804106</v>
      </c>
      <c r="W42">
        <f t="shared" si="15"/>
        <v>1.5515609290597616</v>
      </c>
      <c r="X42">
        <f t="shared" si="27"/>
        <v>0.26398565220390396</v>
      </c>
      <c r="Y42">
        <f t="shared" si="28"/>
        <v>5.9048280653005106E-3</v>
      </c>
      <c r="Z42">
        <f t="shared" si="29"/>
        <v>6.2347931873477196E-3</v>
      </c>
      <c r="AA42">
        <f t="shared" si="10"/>
        <v>0.13040128537796178</v>
      </c>
      <c r="AB42">
        <f t="shared" si="10"/>
        <v>2.089981353493143E-3</v>
      </c>
      <c r="AC42">
        <f t="shared" si="10"/>
        <v>9.6736615102566998E-3</v>
      </c>
      <c r="AD42">
        <f t="shared" si="17"/>
        <v>10.856821694943118</v>
      </c>
      <c r="AE42">
        <f t="shared" si="17"/>
        <v>0.17400560765074877</v>
      </c>
      <c r="AF42">
        <f t="shared" si="17"/>
        <v>0.8054001756936725</v>
      </c>
      <c r="AG42">
        <f t="shared" si="18"/>
        <v>0.22431542394487114</v>
      </c>
      <c r="AH42">
        <f t="shared" si="19"/>
        <v>3.5951720260030597E-3</v>
      </c>
      <c r="AI42">
        <f t="shared" si="20"/>
        <v>1.664056820055811E-2</v>
      </c>
      <c r="AJ42">
        <f t="shared" si="30"/>
        <v>0.36356982361715556</v>
      </c>
      <c r="AK42">
        <f t="shared" si="31"/>
        <v>0.35185450786454792</v>
      </c>
      <c r="AL42">
        <f t="shared" si="32"/>
        <v>1.5418872675495048</v>
      </c>
      <c r="AM42">
        <f t="shared" si="11"/>
        <v>30.269738041558202</v>
      </c>
      <c r="AN42">
        <f t="shared" si="11"/>
        <v>29.294355829202225</v>
      </c>
      <c r="AO42">
        <f t="shared" si="11"/>
        <v>128.37293044288609</v>
      </c>
      <c r="AP42">
        <f t="shared" si="21"/>
        <v>0.62541039286432676</v>
      </c>
      <c r="AQ42">
        <f t="shared" si="22"/>
        <v>0.60525778461297941</v>
      </c>
      <c r="AR42">
        <f t="shared" si="23"/>
        <v>2.6523442241622184</v>
      </c>
    </row>
    <row r="43" spans="1:44" x14ac:dyDescent="0.2">
      <c r="A43" s="49" t="s">
        <v>9</v>
      </c>
      <c r="B43" s="22">
        <v>48.472881547237698</v>
      </c>
      <c r="C43" s="22">
        <v>6.1865073687222848E-2</v>
      </c>
      <c r="D43" s="22">
        <v>0.21573186435827732</v>
      </c>
      <c r="E43" s="22">
        <v>0.75833452568321669</v>
      </c>
      <c r="F43">
        <f t="shared" si="12"/>
        <v>2.9987783887518846</v>
      </c>
      <c r="G43">
        <f t="shared" si="0"/>
        <v>10.457145107003527</v>
      </c>
      <c r="H43">
        <f t="shared" si="1"/>
        <v>36.758659636623243</v>
      </c>
      <c r="I43">
        <v>-25.29</v>
      </c>
      <c r="J43">
        <v>15.42</v>
      </c>
      <c r="K43">
        <v>3.28</v>
      </c>
      <c r="L43">
        <v>0.63</v>
      </c>
      <c r="M43">
        <v>-26.85</v>
      </c>
      <c r="N43">
        <v>3.4580000000000002</v>
      </c>
      <c r="O43">
        <v>2.77</v>
      </c>
      <c r="P43">
        <v>0.23499999999999999</v>
      </c>
      <c r="Q43">
        <v>-25.75</v>
      </c>
      <c r="R43">
        <v>4.3499999999999996</v>
      </c>
      <c r="S43">
        <v>3.66</v>
      </c>
      <c r="T43">
        <v>0.44</v>
      </c>
      <c r="U43">
        <f t="shared" si="13"/>
        <v>0.4624116275455406</v>
      </c>
      <c r="V43">
        <f t="shared" si="14"/>
        <v>0.36160807780018195</v>
      </c>
      <c r="W43">
        <f t="shared" si="15"/>
        <v>1.5990016941931109</v>
      </c>
      <c r="X43">
        <f t="shared" si="27"/>
        <v>0.13499344692005227</v>
      </c>
      <c r="Y43">
        <f t="shared" si="28"/>
        <v>2.0493226814866147E-2</v>
      </c>
      <c r="Z43">
        <f t="shared" si="29"/>
        <v>1.1557177615571587E-2</v>
      </c>
      <c r="AA43">
        <f t="shared" si="10"/>
        <v>6.242253949828392E-2</v>
      </c>
      <c r="AB43">
        <f t="shared" si="10"/>
        <v>7.4105163564468926E-3</v>
      </c>
      <c r="AC43">
        <f t="shared" si="10"/>
        <v>1.8479946587389665E-2</v>
      </c>
      <c r="AD43">
        <f t="shared" si="17"/>
        <v>5.1971142701093935</v>
      </c>
      <c r="AE43">
        <f t="shared" si="17"/>
        <v>0.6169774670258007</v>
      </c>
      <c r="AF43">
        <f t="shared" si="17"/>
        <v>1.5385851792015375</v>
      </c>
      <c r="AG43">
        <f t="shared" si="18"/>
        <v>0.1072169449023721</v>
      </c>
      <c r="AH43">
        <f t="shared" si="19"/>
        <v>1.2728301832531763E-2</v>
      </c>
      <c r="AI43">
        <f t="shared" si="20"/>
        <v>3.1741153611884169E-2</v>
      </c>
      <c r="AJ43">
        <f t="shared" si="30"/>
        <v>0.39998908804725669</v>
      </c>
      <c r="AK43">
        <f t="shared" si="31"/>
        <v>0.3541975614437351</v>
      </c>
      <c r="AL43">
        <f t="shared" si="32"/>
        <v>1.5805217476057212</v>
      </c>
      <c r="AM43">
        <f t="shared" si="11"/>
        <v>33.301897264778681</v>
      </c>
      <c r="AN43">
        <f t="shared" si="11"/>
        <v>29.489431474792703</v>
      </c>
      <c r="AO43">
        <f t="shared" si="11"/>
        <v>131.58952190539682</v>
      </c>
      <c r="AP43">
        <f t="shared" si="21"/>
        <v>0.68702120034529779</v>
      </c>
      <c r="AQ43">
        <f t="shared" si="22"/>
        <v>0.60836968080914933</v>
      </c>
      <c r="AR43">
        <f t="shared" si="23"/>
        <v>2.7147039273322435</v>
      </c>
    </row>
    <row r="44" spans="1:44" x14ac:dyDescent="0.2">
      <c r="A44" s="49" t="s">
        <v>9</v>
      </c>
      <c r="B44" s="22">
        <v>48.599113009600302</v>
      </c>
      <c r="C44" s="22">
        <v>4.9760649368669384E-2</v>
      </c>
      <c r="D44" s="22">
        <v>0.19696128763701962</v>
      </c>
      <c r="E44" s="22">
        <v>0.76488136533925366</v>
      </c>
      <c r="F44">
        <f t="shared" si="12"/>
        <v>2.4183234220990593</v>
      </c>
      <c r="G44">
        <f t="shared" si="0"/>
        <v>9.5721438763879068</v>
      </c>
      <c r="H44">
        <f t="shared" si="1"/>
        <v>37.172555913059767</v>
      </c>
      <c r="I44">
        <v>-24.13</v>
      </c>
      <c r="J44">
        <v>29.27</v>
      </c>
      <c r="K44">
        <v>2.27</v>
      </c>
      <c r="L44">
        <v>1.1399999999999999</v>
      </c>
      <c r="M44">
        <v>-27.07</v>
      </c>
      <c r="N44">
        <v>2.242</v>
      </c>
      <c r="O44">
        <v>4.3899999999999997</v>
      </c>
      <c r="P44">
        <v>0.15</v>
      </c>
      <c r="Q44">
        <v>-25.72</v>
      </c>
      <c r="R44">
        <v>4.3540000000000001</v>
      </c>
      <c r="S44">
        <v>3.87</v>
      </c>
      <c r="T44">
        <v>0.44600000000000001</v>
      </c>
      <c r="U44">
        <f t="shared" si="13"/>
        <v>0.70784326564839462</v>
      </c>
      <c r="V44">
        <f t="shared" si="14"/>
        <v>0.21460746570861688</v>
      </c>
      <c r="W44">
        <f t="shared" si="15"/>
        <v>1.6184930844546224</v>
      </c>
      <c r="X44">
        <f t="shared" si="27"/>
        <v>0.21501000206939352</v>
      </c>
      <c r="Y44">
        <f t="shared" si="28"/>
        <v>5.2101424105591727E-3</v>
      </c>
      <c r="Z44">
        <f t="shared" si="29"/>
        <v>1.3838199513381891E-2</v>
      </c>
      <c r="AA44">
        <f t="shared" si="10"/>
        <v>0.15219338201186761</v>
      </c>
      <c r="AB44">
        <f t="shared" si="10"/>
        <v>1.1181354587110881E-3</v>
      </c>
      <c r="AC44">
        <f t="shared" si="10"/>
        <v>2.2397030213711911E-2</v>
      </c>
      <c r="AD44">
        <f t="shared" si="17"/>
        <v>12.671166598273883</v>
      </c>
      <c r="AE44">
        <f t="shared" si="17"/>
        <v>9.3092619990932324E-2</v>
      </c>
      <c r="AF44">
        <f t="shared" si="17"/>
        <v>1.8647098670978197</v>
      </c>
      <c r="AG44">
        <f t="shared" si="18"/>
        <v>0.26072835106621828</v>
      </c>
      <c r="AH44">
        <f t="shared" si="19"/>
        <v>1.9155209678938532E-3</v>
      </c>
      <c r="AI44">
        <f t="shared" si="20"/>
        <v>3.8369216053993897E-2</v>
      </c>
      <c r="AJ44">
        <f t="shared" si="30"/>
        <v>0.55564988363652701</v>
      </c>
      <c r="AK44">
        <f t="shared" si="31"/>
        <v>0.2134893302499058</v>
      </c>
      <c r="AL44">
        <f t="shared" si="32"/>
        <v>1.5960960542409104</v>
      </c>
      <c r="AM44">
        <f t="shared" si="11"/>
        <v>46.261750365209146</v>
      </c>
      <c r="AN44">
        <f t="shared" si="11"/>
        <v>17.774484243602185</v>
      </c>
      <c r="AO44">
        <f t="shared" si="11"/>
        <v>132.88619217724673</v>
      </c>
      <c r="AP44">
        <f t="shared" si="21"/>
        <v>0.95190524065882787</v>
      </c>
      <c r="AQ44">
        <f t="shared" si="22"/>
        <v>0.36573680346986992</v>
      </c>
      <c r="AR44">
        <f t="shared" si="23"/>
        <v>2.7343336935181575</v>
      </c>
    </row>
    <row r="45" spans="1:44" x14ac:dyDescent="0.2">
      <c r="A45" s="49" t="s">
        <v>9</v>
      </c>
      <c r="B45" s="22">
        <v>48.466237786060724</v>
      </c>
      <c r="C45" s="22">
        <v>3.6314149625756534E-2</v>
      </c>
      <c r="D45" s="22">
        <v>0.21018515202521226</v>
      </c>
      <c r="E45" s="22">
        <v>0.76102138022418819</v>
      </c>
      <c r="F45">
        <f t="shared" si="12"/>
        <v>1.7600102107605042</v>
      </c>
      <c r="G45">
        <f t="shared" si="0"/>
        <v>10.18688355715326</v>
      </c>
      <c r="H45">
        <f t="shared" si="1"/>
        <v>36.883843174221632</v>
      </c>
      <c r="I45">
        <v>-24.31</v>
      </c>
      <c r="J45">
        <v>30.61</v>
      </c>
      <c r="K45">
        <v>2.38</v>
      </c>
      <c r="L45">
        <v>1.181</v>
      </c>
      <c r="M45">
        <v>-26.85</v>
      </c>
      <c r="N45">
        <v>2.9020000000000001</v>
      </c>
      <c r="O45">
        <v>4.0999999999999996</v>
      </c>
      <c r="P45">
        <v>0.19600000000000001</v>
      </c>
      <c r="Q45">
        <v>-25.62</v>
      </c>
      <c r="R45">
        <v>4.4610000000000003</v>
      </c>
      <c r="S45">
        <v>3.3</v>
      </c>
      <c r="T45">
        <v>0.45700000000000002</v>
      </c>
      <c r="U45">
        <f t="shared" si="13"/>
        <v>0.53873912551379033</v>
      </c>
      <c r="V45">
        <f t="shared" si="14"/>
        <v>0.29562336082858764</v>
      </c>
      <c r="W45">
        <f t="shared" si="15"/>
        <v>1.6453882440020271</v>
      </c>
      <c r="X45">
        <f t="shared" si="27"/>
        <v>0.20259364006346128</v>
      </c>
      <c r="Y45">
        <f t="shared" si="28"/>
        <v>2.0493226814866147E-2</v>
      </c>
      <c r="Z45">
        <f t="shared" si="29"/>
        <v>2.1441605839415796E-2</v>
      </c>
      <c r="AA45">
        <f t="shared" si="10"/>
        <v>0.10914512048244474</v>
      </c>
      <c r="AB45">
        <f t="shared" si="10"/>
        <v>6.0582765852332625E-3</v>
      </c>
      <c r="AC45">
        <f t="shared" si="10"/>
        <v>3.5279766180699966E-2</v>
      </c>
      <c r="AD45">
        <f t="shared" si="17"/>
        <v>9.08709686807466</v>
      </c>
      <c r="AE45">
        <f t="shared" si="17"/>
        <v>0.50439402091693142</v>
      </c>
      <c r="AF45">
        <f t="shared" si="17"/>
        <v>2.9372880010573614</v>
      </c>
      <c r="AG45">
        <f t="shared" si="18"/>
        <v>0.18749334140988722</v>
      </c>
      <c r="AH45">
        <f t="shared" si="19"/>
        <v>1.0407121409823958E-2</v>
      </c>
      <c r="AI45">
        <f t="shared" si="20"/>
        <v>6.0604827922132405E-2</v>
      </c>
      <c r="AJ45">
        <f t="shared" si="30"/>
        <v>0.42959400503134559</v>
      </c>
      <c r="AK45">
        <f t="shared" si="31"/>
        <v>0.28956508424335442</v>
      </c>
      <c r="AL45">
        <f t="shared" si="32"/>
        <v>1.610108477821327</v>
      </c>
      <c r="AM45">
        <f t="shared" si="11"/>
        <v>35.766714264536304</v>
      </c>
      <c r="AN45">
        <f t="shared" si="11"/>
        <v>24.108324389589079</v>
      </c>
      <c r="AO45">
        <f t="shared" si="11"/>
        <v>134.05282472910889</v>
      </c>
      <c r="AP45">
        <f t="shared" si="21"/>
        <v>0.73797174896094564</v>
      </c>
      <c r="AQ45">
        <f t="shared" si="22"/>
        <v>0.49742512501192787</v>
      </c>
      <c r="AR45">
        <f t="shared" si="23"/>
        <v>2.7659011892122467</v>
      </c>
    </row>
    <row r="46" spans="1:44" x14ac:dyDescent="0.2">
      <c r="A46" s="49" t="s">
        <v>9</v>
      </c>
      <c r="B46" s="22">
        <v>48.492812830768635</v>
      </c>
      <c r="C46" s="22">
        <v>3.8975539370619698E-2</v>
      </c>
      <c r="D46" s="22">
        <v>0.209272364985571</v>
      </c>
      <c r="E46" s="22">
        <v>0.75752370482341624</v>
      </c>
      <c r="F46">
        <f t="shared" si="12"/>
        <v>1.8900335356777149</v>
      </c>
      <c r="G46">
        <f t="shared" si="0"/>
        <v>10.148205625897594</v>
      </c>
      <c r="H46">
        <f t="shared" si="1"/>
        <v>36.734455232872349</v>
      </c>
      <c r="I46">
        <v>-24.02</v>
      </c>
      <c r="J46">
        <v>28.08</v>
      </c>
      <c r="K46">
        <v>2.2599999999999998</v>
      </c>
      <c r="L46">
        <v>1.054</v>
      </c>
      <c r="M46">
        <v>-26.96</v>
      </c>
      <c r="N46">
        <v>2.6859999999999999</v>
      </c>
      <c r="O46">
        <v>4.2300000000000004</v>
      </c>
      <c r="P46">
        <v>0.183</v>
      </c>
      <c r="Q46">
        <v>-25.76</v>
      </c>
      <c r="R46">
        <v>3.2789999999999999</v>
      </c>
      <c r="S46">
        <v>4.16</v>
      </c>
      <c r="T46">
        <v>0.33400000000000002</v>
      </c>
      <c r="U46">
        <f t="shared" si="13"/>
        <v>0.53072141681830232</v>
      </c>
      <c r="V46">
        <f t="shared" si="14"/>
        <v>0.27258080311160937</v>
      </c>
      <c r="W46">
        <f t="shared" si="15"/>
        <v>1.2045227870858843</v>
      </c>
      <c r="X46">
        <f t="shared" si="27"/>
        <v>0.22259777885079654</v>
      </c>
      <c r="Y46">
        <f t="shared" si="28"/>
        <v>1.2851684612712659E-2</v>
      </c>
      <c r="Z46">
        <f t="shared" si="29"/>
        <v>1.079683698296806E-2</v>
      </c>
      <c r="AA46">
        <f t="shared" si="10"/>
        <v>0.11813740857230187</v>
      </c>
      <c r="AB46">
        <f t="shared" si="10"/>
        <v>3.5031225130703289E-3</v>
      </c>
      <c r="AC46">
        <f t="shared" si="10"/>
        <v>1.3005036174436638E-2</v>
      </c>
      <c r="AD46">
        <f t="shared" si="17"/>
        <v>9.8357679270919895</v>
      </c>
      <c r="AE46">
        <f t="shared" si="17"/>
        <v>0.29165952152779362</v>
      </c>
      <c r="AF46">
        <f t="shared" si="17"/>
        <v>1.082760484092635</v>
      </c>
      <c r="AG46">
        <f t="shared" si="18"/>
        <v>0.20282939579968448</v>
      </c>
      <c r="AH46">
        <f t="shared" si="19"/>
        <v>6.0144896635638337E-3</v>
      </c>
      <c r="AI46">
        <f t="shared" si="20"/>
        <v>2.2328267239751138E-2</v>
      </c>
      <c r="AJ46">
        <f t="shared" si="30"/>
        <v>0.41258400824600044</v>
      </c>
      <c r="AK46">
        <f t="shared" si="31"/>
        <v>0.26907768059853904</v>
      </c>
      <c r="AL46">
        <f t="shared" si="32"/>
        <v>1.1915177509114476</v>
      </c>
      <c r="AM46">
        <f t="shared" si="11"/>
        <v>34.350512717175967</v>
      </c>
      <c r="AN46">
        <f t="shared" si="11"/>
        <v>22.402604329243115</v>
      </c>
      <c r="AO46">
        <f t="shared" si="11"/>
        <v>99.202210549616822</v>
      </c>
      <c r="AP46">
        <f t="shared" si="21"/>
        <v>0.7083629658080095</v>
      </c>
      <c r="AQ46">
        <f t="shared" si="22"/>
        <v>0.46197782767158202</v>
      </c>
      <c r="AR46">
        <f t="shared" si="23"/>
        <v>2.0457095548533148</v>
      </c>
    </row>
    <row r="47" spans="1:44" x14ac:dyDescent="0.2">
      <c r="A47" s="49" t="s">
        <v>9</v>
      </c>
      <c r="B47" s="22">
        <v>48.632331815485195</v>
      </c>
      <c r="C47" s="22">
        <v>5.9508270004470239E-2</v>
      </c>
      <c r="D47" s="22">
        <v>0.21103263299061248</v>
      </c>
      <c r="E47" s="22">
        <v>0.7545820295037996</v>
      </c>
      <c r="F47">
        <f t="shared" si="12"/>
        <v>2.8940259326228812</v>
      </c>
      <c r="G47">
        <f t="shared" si="0"/>
        <v>10.263009031494974</v>
      </c>
      <c r="H47">
        <f t="shared" si="1"/>
        <v>36.697083640831018</v>
      </c>
      <c r="I47">
        <v>-23.63</v>
      </c>
      <c r="J47">
        <v>17.72</v>
      </c>
      <c r="K47">
        <v>2.92</v>
      </c>
      <c r="L47">
        <v>0.65700000000000003</v>
      </c>
      <c r="M47">
        <v>-26.89</v>
      </c>
      <c r="N47">
        <v>2.7690000000000001</v>
      </c>
      <c r="O47">
        <v>4.18</v>
      </c>
      <c r="P47">
        <v>0.186</v>
      </c>
      <c r="Q47">
        <v>-25.69</v>
      </c>
      <c r="R47">
        <v>4.298</v>
      </c>
      <c r="S47">
        <v>3.75</v>
      </c>
      <c r="T47">
        <v>0.45500000000000002</v>
      </c>
      <c r="U47">
        <f t="shared" si="13"/>
        <v>0.51282139526077453</v>
      </c>
      <c r="V47">
        <f t="shared" si="14"/>
        <v>0.28418272008209583</v>
      </c>
      <c r="W47">
        <f t="shared" si="15"/>
        <v>1.5772406548829172</v>
      </c>
      <c r="X47">
        <f t="shared" si="27"/>
        <v>0.24949989653031648</v>
      </c>
      <c r="Y47">
        <f t="shared" si="28"/>
        <v>1.7714484195901287E-2</v>
      </c>
      <c r="Z47">
        <f t="shared" si="29"/>
        <v>1.6119221411191927E-2</v>
      </c>
      <c r="AA47">
        <f t="shared" si="10"/>
        <v>0.12794888505609578</v>
      </c>
      <c r="AB47">
        <f t="shared" si="10"/>
        <v>5.0341503036425263E-3</v>
      </c>
      <c r="AC47">
        <f t="shared" si="10"/>
        <v>2.5423891334791095E-2</v>
      </c>
      <c r="AD47">
        <f t="shared" si="17"/>
        <v>10.652642166022462</v>
      </c>
      <c r="AE47">
        <f t="shared" si="17"/>
        <v>0.41912832433956593</v>
      </c>
      <c r="AF47">
        <f t="shared" si="17"/>
        <v>2.1167172870527931</v>
      </c>
      <c r="AG47">
        <f t="shared" si="18"/>
        <v>0.21904444570824622</v>
      </c>
      <c r="AH47">
        <f t="shared" si="19"/>
        <v>8.6183061492870836E-3</v>
      </c>
      <c r="AI47">
        <f t="shared" si="20"/>
        <v>4.3524898108603577E-2</v>
      </c>
      <c r="AJ47">
        <f t="shared" si="30"/>
        <v>0.38487251020467877</v>
      </c>
      <c r="AK47">
        <f t="shared" si="31"/>
        <v>0.27914856977845331</v>
      </c>
      <c r="AL47">
        <f t="shared" si="32"/>
        <v>1.5518167635481261</v>
      </c>
      <c r="AM47">
        <f t="shared" si="11"/>
        <v>32.043336125608093</v>
      </c>
      <c r="AN47">
        <f t="shared" si="11"/>
        <v>23.241076494750924</v>
      </c>
      <c r="AO47">
        <f t="shared" si="11"/>
        <v>129.19963063426246</v>
      </c>
      <c r="AP47">
        <f t="shared" si="21"/>
        <v>0.65888956851139635</v>
      </c>
      <c r="AQ47">
        <f t="shared" si="22"/>
        <v>0.47789352529772489</v>
      </c>
      <c r="AR47">
        <f t="shared" si="23"/>
        <v>2.6566612336100968</v>
      </c>
    </row>
    <row r="48" spans="1:44" x14ac:dyDescent="0.2">
      <c r="A48" s="49" t="s">
        <v>9</v>
      </c>
      <c r="B48" s="22">
        <v>48.532675397830509</v>
      </c>
      <c r="C48" s="22">
        <v>3.0717255717255833E-2</v>
      </c>
      <c r="D48" s="22">
        <v>0.20559598059598061</v>
      </c>
      <c r="E48" s="22">
        <v>0.76749826749826744</v>
      </c>
      <c r="F48">
        <f t="shared" si="12"/>
        <v>1.4907906008377307</v>
      </c>
      <c r="G48">
        <f t="shared" si="0"/>
        <v>9.9781229893633867</v>
      </c>
      <c r="H48">
        <f t="shared" si="1"/>
        <v>37.248744284890705</v>
      </c>
      <c r="I48">
        <v>-24.58</v>
      </c>
      <c r="J48">
        <v>32.43</v>
      </c>
      <c r="K48">
        <v>2.39</v>
      </c>
      <c r="L48">
        <v>1.244</v>
      </c>
      <c r="M48">
        <v>-26.87</v>
      </c>
      <c r="N48">
        <v>3.0419999999999998</v>
      </c>
      <c r="O48">
        <v>4.08</v>
      </c>
      <c r="P48">
        <v>0.19</v>
      </c>
      <c r="Q48">
        <v>-25.65</v>
      </c>
      <c r="R48">
        <v>4.3979999999999997</v>
      </c>
      <c r="S48">
        <v>3.53</v>
      </c>
      <c r="T48">
        <v>0.46100000000000002</v>
      </c>
      <c r="U48">
        <f t="shared" si="13"/>
        <v>0.48346339185167608</v>
      </c>
      <c r="V48">
        <f t="shared" si="14"/>
        <v>0.30353450133643423</v>
      </c>
      <c r="W48">
        <f t="shared" si="15"/>
        <v>1.6381997736494929</v>
      </c>
      <c r="X48">
        <f t="shared" si="27"/>
        <v>0.18396909705456294</v>
      </c>
      <c r="Y48">
        <f t="shared" si="28"/>
        <v>1.9103855505383717E-2</v>
      </c>
      <c r="Z48">
        <f t="shared" si="29"/>
        <v>1.9160583941605761E-2</v>
      </c>
      <c r="AA48">
        <f t="shared" si="10"/>
        <v>8.8942323657889191E-2</v>
      </c>
      <c r="AB48">
        <f t="shared" si="10"/>
        <v>5.7986792544299399E-3</v>
      </c>
      <c r="AC48">
        <f t="shared" si="10"/>
        <v>3.1388864276130662E-2</v>
      </c>
      <c r="AD48">
        <f t="shared" si="17"/>
        <v>7.4050723218623924</v>
      </c>
      <c r="AE48">
        <f t="shared" si="17"/>
        <v>0.48278072220713847</v>
      </c>
      <c r="AF48">
        <f t="shared" si="17"/>
        <v>2.6133431251461712</v>
      </c>
      <c r="AG48">
        <f t="shared" si="18"/>
        <v>0.15257910801664587</v>
      </c>
      <c r="AH48">
        <f t="shared" si="19"/>
        <v>9.9475398429965719E-3</v>
      </c>
      <c r="AI48">
        <f t="shared" si="20"/>
        <v>5.3847085571198328E-2</v>
      </c>
      <c r="AJ48">
        <f t="shared" si="30"/>
        <v>0.39452106819378691</v>
      </c>
      <c r="AK48">
        <f t="shared" si="31"/>
        <v>0.29773582208200428</v>
      </c>
      <c r="AL48">
        <f t="shared" si="32"/>
        <v>1.6068109093733622</v>
      </c>
      <c r="AM48">
        <f t="shared" si="11"/>
        <v>32.846646257079918</v>
      </c>
      <c r="AN48">
        <f t="shared" si="11"/>
        <v>24.788595627508474</v>
      </c>
      <c r="AO48">
        <f t="shared" si="11"/>
        <v>133.77827902534031</v>
      </c>
      <c r="AP48">
        <f t="shared" si="21"/>
        <v>0.67679446863026671</v>
      </c>
      <c r="AQ48">
        <f t="shared" si="22"/>
        <v>0.51076095484768114</v>
      </c>
      <c r="AR48">
        <f t="shared" si="23"/>
        <v>2.756457951858974</v>
      </c>
    </row>
    <row r="49" spans="1:44" s="29" customFormat="1" x14ac:dyDescent="0.2">
      <c r="A49" s="50" t="s">
        <v>9</v>
      </c>
      <c r="B49" s="28">
        <v>48.539319159007491</v>
      </c>
      <c r="C49" s="28">
        <v>4.0023905362886997E-2</v>
      </c>
      <c r="D49" s="28">
        <v>0.19335219982070967</v>
      </c>
      <c r="E49" s="28">
        <v>0.66442846847480275</v>
      </c>
      <c r="F49" s="29">
        <f t="shared" si="12"/>
        <v>1.9427331163990835</v>
      </c>
      <c r="G49" s="29">
        <f t="shared" si="0"/>
        <v>9.3851841371936171</v>
      </c>
      <c r="H49" s="29">
        <f t="shared" si="1"/>
        <v>32.250905489628998</v>
      </c>
      <c r="I49" s="29">
        <v>-24.1</v>
      </c>
      <c r="J49" s="29">
        <v>33.950000000000003</v>
      </c>
      <c r="K49" s="29">
        <v>1.87</v>
      </c>
      <c r="L49" s="29">
        <v>1.3140000000000001</v>
      </c>
      <c r="M49" s="29">
        <v>-26.81</v>
      </c>
      <c r="N49" s="29">
        <v>2.149</v>
      </c>
      <c r="O49" s="29">
        <v>4.8499999999999996</v>
      </c>
      <c r="P49" s="29">
        <v>0.14299999999999999</v>
      </c>
      <c r="Q49" s="29">
        <v>-25.78</v>
      </c>
      <c r="R49" s="29">
        <v>3.8180000000000001</v>
      </c>
      <c r="S49" s="29">
        <v>3.73</v>
      </c>
      <c r="T49" s="29">
        <v>0.38800000000000001</v>
      </c>
      <c r="U49" s="29">
        <f t="shared" si="13"/>
        <v>0.65955789301748891</v>
      </c>
      <c r="V49" s="29">
        <f t="shared" si="14"/>
        <v>0.20168760710829084</v>
      </c>
      <c r="W49" s="29">
        <f t="shared" si="15"/>
        <v>1.2313395715940352</v>
      </c>
      <c r="X49" s="29">
        <f t="shared" si="27"/>
        <v>0.21707939573704874</v>
      </c>
      <c r="Y49" s="29">
        <f t="shared" si="28"/>
        <v>2.3271969433831252E-2</v>
      </c>
      <c r="Z49" s="29">
        <f t="shared" si="29"/>
        <v>9.2761557177612804E-3</v>
      </c>
      <c r="AA49" s="29">
        <f t="shared" si="10"/>
        <v>0.14317642886983753</v>
      </c>
      <c r="AB49" s="29">
        <f t="shared" si="10"/>
        <v>4.6936678278067115E-3</v>
      </c>
      <c r="AC49" s="29">
        <f t="shared" si="10"/>
        <v>1.1422097607547735E-2</v>
      </c>
      <c r="AD49" s="29">
        <f t="shared" si="17"/>
        <v>11.92044200065253</v>
      </c>
      <c r="AE49" s="29">
        <f t="shared" si="17"/>
        <v>0.39078076994477662</v>
      </c>
      <c r="AF49" s="29">
        <f t="shared" si="17"/>
        <v>0.95096974502936771</v>
      </c>
      <c r="AG49">
        <f t="shared" si="18"/>
        <v>0.24558321392195387</v>
      </c>
      <c r="AH49">
        <f t="shared" si="19"/>
        <v>8.0508086375220417E-3</v>
      </c>
      <c r="AI49">
        <f t="shared" si="20"/>
        <v>1.9591740500399978E-2</v>
      </c>
      <c r="AJ49" s="29">
        <f t="shared" si="30"/>
        <v>0.5163814641476514</v>
      </c>
      <c r="AK49" s="29">
        <f t="shared" si="31"/>
        <v>0.19699393928048411</v>
      </c>
      <c r="AL49" s="29">
        <f t="shared" si="32"/>
        <v>1.2199174739864873</v>
      </c>
      <c r="AM49" s="29">
        <f t="shared" si="11"/>
        <v>42.992378998222584</v>
      </c>
      <c r="AN49" s="29">
        <f t="shared" si="11"/>
        <v>16.401127240070281</v>
      </c>
      <c r="AO49" s="29">
        <f t="shared" si="11"/>
        <v>101.56668670272978</v>
      </c>
      <c r="AP49">
        <f t="shared" si="21"/>
        <v>0.88572274484085844</v>
      </c>
      <c r="AQ49">
        <f t="shared" si="22"/>
        <v>0.33789364013002865</v>
      </c>
      <c r="AR49">
        <f t="shared" si="23"/>
        <v>2.0924621206575362</v>
      </c>
    </row>
    <row r="50" spans="1:44" x14ac:dyDescent="0.2">
      <c r="A50" s="49" t="s">
        <v>10</v>
      </c>
      <c r="B50" s="22">
        <v>48.599113009600302</v>
      </c>
      <c r="C50" s="22">
        <v>2.9713629512667674E-2</v>
      </c>
      <c r="D50" s="22">
        <v>0.22940142108662884</v>
      </c>
      <c r="E50" s="22">
        <v>0.6979832053398406</v>
      </c>
      <c r="F50">
        <f t="shared" si="12"/>
        <v>1.4440560386115311</v>
      </c>
      <c r="G50">
        <f t="shared" si="0"/>
        <v>11.14870558795198</v>
      </c>
      <c r="H50">
        <f t="shared" si="1"/>
        <v>33.921364675113963</v>
      </c>
      <c r="I50">
        <v>-23.63</v>
      </c>
      <c r="J50">
        <v>34.99</v>
      </c>
      <c r="K50">
        <v>1.86</v>
      </c>
      <c r="L50">
        <v>1.3220000000000001</v>
      </c>
      <c r="M50">
        <v>-26.88</v>
      </c>
      <c r="N50">
        <v>3.0419999999999998</v>
      </c>
      <c r="O50">
        <v>3.86</v>
      </c>
      <c r="P50">
        <v>0.20799999999999999</v>
      </c>
      <c r="Q50">
        <v>-25.84</v>
      </c>
      <c r="R50">
        <v>4.3280000000000003</v>
      </c>
      <c r="S50">
        <v>3.41</v>
      </c>
      <c r="T50">
        <v>0.441</v>
      </c>
      <c r="U50">
        <f t="shared" si="13"/>
        <v>0.50527520791017477</v>
      </c>
      <c r="V50">
        <f t="shared" si="14"/>
        <v>0.33914362398549919</v>
      </c>
      <c r="W50">
        <f t="shared" si="15"/>
        <v>1.4681166631389326</v>
      </c>
      <c r="X50">
        <f t="shared" ref="X50:X59" si="33">(I50-LFS)/(OCL-LFS)</f>
        <v>0.24660803163564451</v>
      </c>
      <c r="Y50">
        <f t="shared" ref="Y50:Y59" si="34">(M50-POMS)/(OCL-POMS)</f>
        <v>1.8194301407483734E-2</v>
      </c>
      <c r="Z50">
        <f t="shared" ref="Z50:Z59" si="35">(Q50-SCS)/(OCL-SCS)</f>
        <v>4.6539558624829327E-3</v>
      </c>
      <c r="AA50">
        <f t="shared" si="10"/>
        <v>0.12460492445701923</v>
      </c>
      <c r="AB50">
        <f t="shared" si="10"/>
        <v>6.1704813152185017E-3</v>
      </c>
      <c r="AC50">
        <f t="shared" si="10"/>
        <v>6.8325501512243167E-3</v>
      </c>
      <c r="AD50">
        <f t="shared" si="17"/>
        <v>10.374233990260532</v>
      </c>
      <c r="AE50">
        <f t="shared" si="17"/>
        <v>0.51373585173744918</v>
      </c>
      <c r="AF50">
        <f t="shared" si="17"/>
        <v>0.56885772635286969</v>
      </c>
      <c r="AG50">
        <f t="shared" si="18"/>
        <v>0.21346550066070544</v>
      </c>
      <c r="AH50">
        <f t="shared" si="19"/>
        <v>1.0570889465327596E-2</v>
      </c>
      <c r="AI50">
        <f t="shared" si="20"/>
        <v>1.1705105116640651E-2</v>
      </c>
      <c r="AJ50">
        <f t="shared" si="30"/>
        <v>0.38067028345315557</v>
      </c>
      <c r="AK50">
        <f t="shared" si="31"/>
        <v>0.33297314267028072</v>
      </c>
      <c r="AL50">
        <f t="shared" si="32"/>
        <v>1.4612841129877083</v>
      </c>
      <c r="AM50">
        <f t="shared" si="11"/>
        <v>31.693471272429907</v>
      </c>
      <c r="AN50">
        <f t="shared" si="11"/>
        <v>27.722349735266068</v>
      </c>
      <c r="AO50">
        <f t="shared" si="11"/>
        <v>121.66215244257002</v>
      </c>
      <c r="AP50">
        <f t="shared" si="21"/>
        <v>0.65214094064163597</v>
      </c>
      <c r="AQ50">
        <f t="shared" si="22"/>
        <v>0.5704291296384314</v>
      </c>
      <c r="AR50">
        <f t="shared" si="23"/>
        <v>2.5033821588171126</v>
      </c>
    </row>
    <row r="51" spans="1:44" x14ac:dyDescent="0.2">
      <c r="A51" s="49" t="s">
        <v>10</v>
      </c>
      <c r="B51" s="22">
        <v>48.466237786060724</v>
      </c>
      <c r="C51" s="22">
        <v>4.8647324397158229E-2</v>
      </c>
      <c r="D51" s="22">
        <v>0.2388793616351102</v>
      </c>
      <c r="E51" s="22">
        <v>0.72795996220207848</v>
      </c>
      <c r="F51">
        <f t="shared" si="12"/>
        <v>2.3577527918883039</v>
      </c>
      <c r="G51">
        <f t="shared" si="0"/>
        <v>11.577583943189643</v>
      </c>
      <c r="H51">
        <f t="shared" si="1"/>
        <v>35.281480626817711</v>
      </c>
      <c r="I51">
        <v>-22.87</v>
      </c>
      <c r="J51">
        <v>22.56</v>
      </c>
      <c r="K51">
        <v>2.4900000000000002</v>
      </c>
      <c r="L51">
        <v>0.79600000000000004</v>
      </c>
      <c r="M51">
        <v>-26.85</v>
      </c>
      <c r="N51">
        <v>4.5350000000000001</v>
      </c>
      <c r="O51">
        <v>2.67</v>
      </c>
      <c r="P51">
        <v>0.33300000000000002</v>
      </c>
      <c r="Q51">
        <v>-25.93</v>
      </c>
      <c r="R51">
        <v>3.2610000000000001</v>
      </c>
      <c r="S51">
        <v>4.12</v>
      </c>
      <c r="T51">
        <v>0.32100000000000001</v>
      </c>
      <c r="U51">
        <f t="shared" si="13"/>
        <v>0.53190902985000132</v>
      </c>
      <c r="V51">
        <f t="shared" si="14"/>
        <v>0.52504343182365032</v>
      </c>
      <c r="W51">
        <f t="shared" si="15"/>
        <v>1.1505290832405255</v>
      </c>
      <c r="X51">
        <f t="shared" si="33"/>
        <v>0.2984250357946408</v>
      </c>
      <c r="Y51">
        <f t="shared" si="34"/>
        <v>2.0254033642293043E-2</v>
      </c>
      <c r="Z51">
        <f t="shared" si="35"/>
        <v>-2.1017865185409285E-3</v>
      </c>
      <c r="AA51">
        <f t="shared" si="10"/>
        <v>0.15873497127247932</v>
      </c>
      <c r="AB51">
        <f t="shared" si="10"/>
        <v>1.0634247331821207E-2</v>
      </c>
      <c r="AC51">
        <f t="shared" si="10"/>
        <v>-2.4181665163441903E-3</v>
      </c>
      <c r="AD51">
        <f t="shared" si="17"/>
        <v>13.215799789566175</v>
      </c>
      <c r="AE51">
        <f t="shared" si="17"/>
        <v>0.88537568327543159</v>
      </c>
      <c r="AF51">
        <f t="shared" si="17"/>
        <v>-0.20132932448124138</v>
      </c>
      <c r="AG51">
        <f t="shared" si="18"/>
        <v>0.27268053790152336</v>
      </c>
      <c r="AH51">
        <f t="shared" si="19"/>
        <v>1.8267885516174164E-2</v>
      </c>
      <c r="AI51">
        <f t="shared" si="20"/>
        <v>-4.1540118168434626E-3</v>
      </c>
      <c r="AJ51">
        <f t="shared" si="30"/>
        <v>0.37317405857752206</v>
      </c>
      <c r="AK51">
        <f t="shared" si="31"/>
        <v>0.51440918449182915</v>
      </c>
      <c r="AL51">
        <f t="shared" si="32"/>
        <v>1.1529472497568696</v>
      </c>
      <c r="AM51">
        <f t="shared" si="11"/>
        <v>31.069357969987685</v>
      </c>
      <c r="AN51">
        <f t="shared" si="11"/>
        <v>42.828172882510131</v>
      </c>
      <c r="AO51">
        <f t="shared" si="11"/>
        <v>95.990945779441304</v>
      </c>
      <c r="AP51">
        <f t="shared" si="21"/>
        <v>0.64105157299672799</v>
      </c>
      <c r="AQ51">
        <f t="shared" si="22"/>
        <v>0.8836702586976507</v>
      </c>
      <c r="AR51">
        <f t="shared" si="23"/>
        <v>1.9805734912448489</v>
      </c>
    </row>
    <row r="52" spans="1:44" x14ac:dyDescent="0.2">
      <c r="A52" s="49" t="s">
        <v>10</v>
      </c>
      <c r="B52" s="22">
        <v>48.532675397830509</v>
      </c>
      <c r="C52" s="22">
        <v>4.3058699389008991E-2</v>
      </c>
      <c r="D52" s="22">
        <v>0.2141021495311197</v>
      </c>
      <c r="E52" s="22">
        <v>0.73523154687952075</v>
      </c>
      <c r="F52">
        <f t="shared" si="12"/>
        <v>2.0897538804995364</v>
      </c>
      <c r="G52">
        <f t="shared" si="0"/>
        <v>10.390950125171601</v>
      </c>
      <c r="H52">
        <f t="shared" si="1"/>
        <v>35.682754006948585</v>
      </c>
      <c r="I52">
        <v>-23.39</v>
      </c>
      <c r="J52">
        <v>24.16</v>
      </c>
      <c r="K52">
        <v>2.15</v>
      </c>
      <c r="L52">
        <v>0.86199999999999999</v>
      </c>
      <c r="M52">
        <v>-26.68</v>
      </c>
      <c r="N52">
        <v>2.843</v>
      </c>
      <c r="O52">
        <v>3.64</v>
      </c>
      <c r="P52">
        <v>0.188</v>
      </c>
      <c r="Q52">
        <v>-25.76</v>
      </c>
      <c r="R52">
        <v>3.9990000000000001</v>
      </c>
      <c r="S52">
        <v>3.68</v>
      </c>
      <c r="T52">
        <v>0.40899999999999997</v>
      </c>
      <c r="U52">
        <f t="shared" si="13"/>
        <v>0.504884537528688</v>
      </c>
      <c r="V52">
        <f t="shared" si="14"/>
        <v>0.29541471205862863</v>
      </c>
      <c r="W52">
        <f t="shared" si="15"/>
        <v>1.4269533327378738</v>
      </c>
      <c r="X52">
        <f t="shared" si="33"/>
        <v>0.26297129610690645</v>
      </c>
      <c r="Y52">
        <f t="shared" si="34"/>
        <v>3.1925849639546852E-2</v>
      </c>
      <c r="Z52">
        <f t="shared" si="35"/>
        <v>1.0659060201170691E-2</v>
      </c>
      <c r="AA52">
        <f t="shared" si="10"/>
        <v>0.13277014121825514</v>
      </c>
      <c r="AB52">
        <f t="shared" si="10"/>
        <v>9.4313656784938051E-3</v>
      </c>
      <c r="AC52">
        <f t="shared" si="10"/>
        <v>1.520998147791415E-2</v>
      </c>
      <c r="AD52">
        <f t="shared" si="17"/>
        <v>11.054045559758151</v>
      </c>
      <c r="AE52">
        <f t="shared" si="17"/>
        <v>0.78522734813869</v>
      </c>
      <c r="AF52">
        <f t="shared" si="17"/>
        <v>1.2663376469831114</v>
      </c>
      <c r="AG52">
        <f t="shared" si="18"/>
        <v>0.22776501540758426</v>
      </c>
      <c r="AH52">
        <f t="shared" si="19"/>
        <v>1.6179354253645594E-2</v>
      </c>
      <c r="AI52">
        <f t="shared" si="20"/>
        <v>2.6092475566259814E-2</v>
      </c>
      <c r="AJ52">
        <f t="shared" si="30"/>
        <v>0.37211439631043292</v>
      </c>
      <c r="AK52">
        <f t="shared" si="31"/>
        <v>0.28598334638013484</v>
      </c>
      <c r="AL52">
        <f t="shared" si="32"/>
        <v>1.4117433512599598</v>
      </c>
      <c r="AM52">
        <f t="shared" si="11"/>
        <v>30.981133653353837</v>
      </c>
      <c r="AN52">
        <f t="shared" si="11"/>
        <v>23.810119588721577</v>
      </c>
      <c r="AO52">
        <f t="shared" si="11"/>
        <v>117.53753652984429</v>
      </c>
      <c r="AP52">
        <f t="shared" si="21"/>
        <v>0.63835618785480641</v>
      </c>
      <c r="AQ52">
        <f t="shared" si="22"/>
        <v>0.49059977414280209</v>
      </c>
      <c r="AR52">
        <f t="shared" si="23"/>
        <v>2.421822732136016</v>
      </c>
    </row>
    <row r="53" spans="1:44" x14ac:dyDescent="0.2">
      <c r="A53" s="49" t="s">
        <v>10</v>
      </c>
      <c r="B53" s="22">
        <v>48.486169069591661</v>
      </c>
      <c r="C53" s="22">
        <v>3.3430577699379196E-2</v>
      </c>
      <c r="D53" s="22">
        <v>0.20957291631330791</v>
      </c>
      <c r="E53" s="22">
        <v>0.72594050001696153</v>
      </c>
      <c r="F53">
        <f t="shared" si="12"/>
        <v>1.6209206424262204</v>
      </c>
      <c r="G53">
        <f t="shared" si="0"/>
        <v>10.161387852774432</v>
      </c>
      <c r="H53">
        <f t="shared" si="1"/>
        <v>35.198073818286304</v>
      </c>
      <c r="I53">
        <v>-23.59</v>
      </c>
      <c r="J53">
        <v>29.48</v>
      </c>
      <c r="K53">
        <v>2.12</v>
      </c>
      <c r="L53">
        <v>1.0489999999999999</v>
      </c>
      <c r="M53">
        <v>-26.63</v>
      </c>
      <c r="N53">
        <v>3.056</v>
      </c>
      <c r="O53">
        <v>3.95</v>
      </c>
      <c r="P53">
        <v>0.19800000000000001</v>
      </c>
      <c r="Q53">
        <v>-25.72</v>
      </c>
      <c r="R53">
        <v>4.1959999999999997</v>
      </c>
      <c r="S53">
        <v>3.58</v>
      </c>
      <c r="T53">
        <v>0.436</v>
      </c>
      <c r="U53">
        <f t="shared" si="13"/>
        <v>0.47784740538724974</v>
      </c>
      <c r="V53">
        <f t="shared" si="14"/>
        <v>0.31053201278078663</v>
      </c>
      <c r="W53">
        <f t="shared" si="15"/>
        <v>1.4769111774152932</v>
      </c>
      <c r="X53">
        <f t="shared" si="33"/>
        <v>0.2493352423808548</v>
      </c>
      <c r="Y53">
        <f t="shared" si="34"/>
        <v>3.535873669756269E-2</v>
      </c>
      <c r="Z53">
        <f t="shared" si="35"/>
        <v>1.3661612370514836E-2</v>
      </c>
      <c r="AA53">
        <f t="shared" si="10"/>
        <v>0.1191441986432925</v>
      </c>
      <c r="AB53">
        <f t="shared" si="10"/>
        <v>1.0980019676080007E-2</v>
      </c>
      <c r="AC53">
        <f t="shared" si="10"/>
        <v>2.01769880115284E-2</v>
      </c>
      <c r="AD53">
        <f t="shared" si="17"/>
        <v>9.9195902625337187</v>
      </c>
      <c r="AE53">
        <f t="shared" si="17"/>
        <v>0.91416365632170571</v>
      </c>
      <c r="AF53">
        <f t="shared" si="17"/>
        <v>1.6798757814943304</v>
      </c>
      <c r="AG53">
        <f t="shared" si="18"/>
        <v>0.20458597684416438</v>
      </c>
      <c r="AH53">
        <f t="shared" si="19"/>
        <v>1.8854111881052446E-2</v>
      </c>
      <c r="AI53">
        <f t="shared" si="20"/>
        <v>3.464649432466449E-2</v>
      </c>
      <c r="AJ53">
        <f t="shared" si="30"/>
        <v>0.35870320674395723</v>
      </c>
      <c r="AK53">
        <f t="shared" si="31"/>
        <v>0.29955199310470659</v>
      </c>
      <c r="AL53">
        <f t="shared" si="32"/>
        <v>1.4567341894037646</v>
      </c>
      <c r="AM53">
        <f t="shared" si="11"/>
        <v>29.864558050450192</v>
      </c>
      <c r="AN53">
        <f t="shared" si="11"/>
        <v>24.939804604504754</v>
      </c>
      <c r="AO53">
        <f t="shared" si="11"/>
        <v>121.28333938920694</v>
      </c>
      <c r="AP53">
        <f t="shared" si="21"/>
        <v>0.61593973340285813</v>
      </c>
      <c r="AQ53">
        <f t="shared" si="22"/>
        <v>0.51436946005589612</v>
      </c>
      <c r="AR53">
        <f t="shared" si="23"/>
        <v>2.5014007440994215</v>
      </c>
    </row>
    <row r="54" spans="1:44" x14ac:dyDescent="0.2">
      <c r="A54" s="49" t="s">
        <v>10</v>
      </c>
      <c r="B54" s="22">
        <v>48.499456591945616</v>
      </c>
      <c r="C54" s="22">
        <v>4.8592181230211778E-2</v>
      </c>
      <c r="D54" s="22">
        <v>0.22020554323349642</v>
      </c>
      <c r="E54" s="22">
        <v>0.75004656045239837</v>
      </c>
      <c r="F54">
        <f t="shared" si="12"/>
        <v>2.3566943842826107</v>
      </c>
      <c r="G54">
        <f t="shared" si="0"/>
        <v>10.679849185358764</v>
      </c>
      <c r="H54">
        <f t="shared" si="1"/>
        <v>36.376850600599205</v>
      </c>
      <c r="I54">
        <v>-23.38</v>
      </c>
      <c r="J54">
        <v>21.25</v>
      </c>
      <c r="K54">
        <v>2.36</v>
      </c>
      <c r="L54">
        <v>0.77</v>
      </c>
      <c r="M54">
        <v>-26.52</v>
      </c>
      <c r="N54">
        <v>2.516</v>
      </c>
      <c r="O54">
        <v>4.62</v>
      </c>
      <c r="P54">
        <v>0.17599999999999999</v>
      </c>
      <c r="Q54">
        <v>-25.69</v>
      </c>
      <c r="R54">
        <v>4.2030000000000003</v>
      </c>
      <c r="S54">
        <v>3.4</v>
      </c>
      <c r="T54">
        <v>0.434</v>
      </c>
      <c r="U54">
        <f t="shared" si="13"/>
        <v>0.50079755666005477</v>
      </c>
      <c r="V54">
        <f t="shared" si="14"/>
        <v>0.26870500550362647</v>
      </c>
      <c r="W54">
        <f t="shared" si="15"/>
        <v>1.5289190307431846</v>
      </c>
      <c r="X54">
        <f t="shared" si="33"/>
        <v>0.26365309879320914</v>
      </c>
      <c r="Y54">
        <f t="shared" si="34"/>
        <v>4.2911088225197395E-2</v>
      </c>
      <c r="Z54">
        <f t="shared" si="35"/>
        <v>1.5913526497522611E-2</v>
      </c>
      <c r="AA54">
        <f t="shared" si="10"/>
        <v>0.13203682768149116</v>
      </c>
      <c r="AB54">
        <f t="shared" si="10"/>
        <v>1.1530424197718268E-2</v>
      </c>
      <c r="AC54">
        <f t="shared" si="10"/>
        <v>2.4330493508298256E-2</v>
      </c>
      <c r="AD54">
        <f t="shared" si="17"/>
        <v>10.992992064065538</v>
      </c>
      <c r="AE54">
        <f t="shared" si="17"/>
        <v>0.95998869350747384</v>
      </c>
      <c r="AF54">
        <f t="shared" si="17"/>
        <v>2.0256842484637629</v>
      </c>
      <c r="AG54">
        <f t="shared" si="18"/>
        <v>0.2266621697755509</v>
      </c>
      <c r="AH54">
        <f t="shared" si="19"/>
        <v>1.9793803084938083E-2</v>
      </c>
      <c r="AI54">
        <f t="shared" si="20"/>
        <v>4.1767153506626541E-2</v>
      </c>
      <c r="AJ54">
        <f t="shared" si="30"/>
        <v>0.3687607289785636</v>
      </c>
      <c r="AK54">
        <f t="shared" si="31"/>
        <v>0.2571745813059082</v>
      </c>
      <c r="AL54">
        <f t="shared" si="32"/>
        <v>1.5045885372348862</v>
      </c>
      <c r="AM54">
        <f t="shared" si="11"/>
        <v>30.701917323999968</v>
      </c>
      <c r="AN54">
        <f t="shared" si="11"/>
        <v>21.411587819990693</v>
      </c>
      <c r="AO54">
        <f t="shared" si="11"/>
        <v>125.26754951585097</v>
      </c>
      <c r="AP54">
        <f t="shared" si="21"/>
        <v>0.63303631589758236</v>
      </c>
      <c r="AQ54">
        <f t="shared" si="22"/>
        <v>0.44148098400645897</v>
      </c>
      <c r="AR54">
        <f t="shared" si="23"/>
        <v>2.5828650116598286</v>
      </c>
    </row>
    <row r="55" spans="1:44" x14ac:dyDescent="0.2">
      <c r="A55" s="49" t="s">
        <v>10</v>
      </c>
      <c r="B55" s="22">
        <v>48.486169069591661</v>
      </c>
      <c r="C55" s="22">
        <v>5.8659027351476746E-2</v>
      </c>
      <c r="D55" s="22">
        <v>0.2326069163085738</v>
      </c>
      <c r="E55" s="22">
        <v>0.73323784189345875</v>
      </c>
      <c r="F55">
        <f t="shared" si="12"/>
        <v>2.8441515176215031</v>
      </c>
      <c r="G55">
        <f t="shared" si="0"/>
        <v>11.278218270893866</v>
      </c>
      <c r="H55">
        <f t="shared" si="1"/>
        <v>35.551893970268758</v>
      </c>
      <c r="I55">
        <v>-23.08</v>
      </c>
      <c r="J55">
        <v>18.23</v>
      </c>
      <c r="K55">
        <v>2.69</v>
      </c>
      <c r="L55">
        <v>0.64100000000000001</v>
      </c>
      <c r="M55">
        <v>-26.85</v>
      </c>
      <c r="N55">
        <v>3.3959999999999999</v>
      </c>
      <c r="O55">
        <v>3.03</v>
      </c>
      <c r="P55">
        <v>0.23899999999999999</v>
      </c>
      <c r="Q55">
        <v>-25.72</v>
      </c>
      <c r="R55">
        <v>3.69</v>
      </c>
      <c r="S55">
        <v>3.73</v>
      </c>
      <c r="T55">
        <v>0.374</v>
      </c>
      <c r="U55">
        <f t="shared" si="13"/>
        <v>0.51848882166240007</v>
      </c>
      <c r="V55">
        <f t="shared" si="14"/>
        <v>0.3830082924795557</v>
      </c>
      <c r="W55">
        <f t="shared" si="15"/>
        <v>1.3118648875029171</v>
      </c>
      <c r="X55">
        <f t="shared" si="33"/>
        <v>0.28410717938228669</v>
      </c>
      <c r="Y55">
        <f t="shared" si="34"/>
        <v>2.0254033642293043E-2</v>
      </c>
      <c r="Z55">
        <f t="shared" si="35"/>
        <v>1.3661612370514836E-2</v>
      </c>
      <c r="AA55">
        <f t="shared" si="10"/>
        <v>0.14730639666374995</v>
      </c>
      <c r="AB55">
        <f t="shared" si="10"/>
        <v>7.757462841158135E-3</v>
      </c>
      <c r="AC55">
        <f t="shared" si="10"/>
        <v>1.7922189575553905E-2</v>
      </c>
      <c r="AD55">
        <f t="shared" si="17"/>
        <v>12.264290788756137</v>
      </c>
      <c r="AE55">
        <f t="shared" si="17"/>
        <v>0.64586319550063576</v>
      </c>
      <c r="AF55">
        <f t="shared" si="17"/>
        <v>1.4921479956334949</v>
      </c>
      <c r="AG55">
        <f t="shared" si="18"/>
        <v>0.25294410806416434</v>
      </c>
      <c r="AH55">
        <f t="shared" si="19"/>
        <v>1.3320565594151922E-2</v>
      </c>
      <c r="AI55">
        <f t="shared" si="20"/>
        <v>3.0774714197193666E-2</v>
      </c>
      <c r="AJ55">
        <f t="shared" si="30"/>
        <v>0.37118242499865012</v>
      </c>
      <c r="AK55">
        <f t="shared" si="31"/>
        <v>0.37525082963839757</v>
      </c>
      <c r="AL55">
        <f t="shared" si="32"/>
        <v>1.2939426979273632</v>
      </c>
      <c r="AM55">
        <f t="shared" si="11"/>
        <v>30.903540504425123</v>
      </c>
      <c r="AN55">
        <f t="shared" si="11"/>
        <v>31.242263728115692</v>
      </c>
      <c r="AO55">
        <f t="shared" si="11"/>
        <v>107.72980583859488</v>
      </c>
      <c r="AP55">
        <f t="shared" si="21"/>
        <v>0.63736816286866493</v>
      </c>
      <c r="AQ55">
        <f t="shared" si="22"/>
        <v>0.64435413907982741</v>
      </c>
      <c r="AR55">
        <f t="shared" si="23"/>
        <v>2.2218667283029001</v>
      </c>
    </row>
    <row r="56" spans="1:44" x14ac:dyDescent="0.2">
      <c r="A56" s="49" t="s">
        <v>10</v>
      </c>
      <c r="B56" s="22">
        <v>48.526031636653535</v>
      </c>
      <c r="C56" s="22">
        <v>5.6089525879635831E-2</v>
      </c>
      <c r="D56" s="22">
        <v>0.22846759951093604</v>
      </c>
      <c r="E56" s="22">
        <v>0.74208667300638487</v>
      </c>
      <c r="F56">
        <f t="shared" si="12"/>
        <v>2.7218021073201055</v>
      </c>
      <c r="G56">
        <f t="shared" si="0"/>
        <v>11.086625961817973</v>
      </c>
      <c r="H56">
        <f t="shared" si="1"/>
        <v>36.010521371446799</v>
      </c>
      <c r="I56">
        <v>-22.52</v>
      </c>
      <c r="J56">
        <v>21.8</v>
      </c>
      <c r="K56">
        <v>2.67</v>
      </c>
      <c r="L56">
        <v>0.72399999999999998</v>
      </c>
      <c r="M56">
        <v>-27.02</v>
      </c>
      <c r="N56">
        <v>3.109</v>
      </c>
      <c r="O56">
        <v>3.55</v>
      </c>
      <c r="P56">
        <v>0.221</v>
      </c>
      <c r="Q56">
        <v>-25.83</v>
      </c>
      <c r="R56">
        <v>4.7130000000000001</v>
      </c>
      <c r="S56">
        <v>3.59</v>
      </c>
      <c r="T56">
        <v>0.49</v>
      </c>
      <c r="U56">
        <f t="shared" si="13"/>
        <v>0.59335285939578308</v>
      </c>
      <c r="V56">
        <f t="shared" si="14"/>
        <v>0.34468320115292073</v>
      </c>
      <c r="W56">
        <f t="shared" si="15"/>
        <v>1.6971758722362875</v>
      </c>
      <c r="X56">
        <f t="shared" si="33"/>
        <v>0.32228812981523131</v>
      </c>
      <c r="Y56">
        <f t="shared" si="34"/>
        <v>8.5822176450394781E-3</v>
      </c>
      <c r="Z56">
        <f t="shared" si="35"/>
        <v>5.4045939048190357E-3</v>
      </c>
      <c r="AA56">
        <f t="shared" si="10"/>
        <v>0.19123058337518684</v>
      </c>
      <c r="AB56">
        <f t="shared" si="10"/>
        <v>2.9581462508832881E-3</v>
      </c>
      <c r="AC56">
        <f t="shared" si="10"/>
        <v>9.1725463744941702E-3</v>
      </c>
      <c r="AD56">
        <f t="shared" si="17"/>
        <v>15.921287434450658</v>
      </c>
      <c r="AE56">
        <f t="shared" si="17"/>
        <v>0.24628642501734149</v>
      </c>
      <c r="AF56">
        <f t="shared" si="17"/>
        <v>0.76367882561769795</v>
      </c>
      <c r="AG56">
        <f t="shared" si="18"/>
        <v>0.32809786618580017</v>
      </c>
      <c r="AH56">
        <f t="shared" si="19"/>
        <v>5.0753465039435064E-3</v>
      </c>
      <c r="AI56">
        <f t="shared" si="20"/>
        <v>1.5737508299377662E-2</v>
      </c>
      <c r="AJ56">
        <f t="shared" si="30"/>
        <v>0.40212227602059625</v>
      </c>
      <c r="AK56">
        <f t="shared" si="31"/>
        <v>0.34172505490203742</v>
      </c>
      <c r="AL56">
        <f t="shared" si="32"/>
        <v>1.6880033258617932</v>
      </c>
      <c r="AM56">
        <f t="shared" si="11"/>
        <v>33.479500126600307</v>
      </c>
      <c r="AN56">
        <f t="shared" si="11"/>
        <v>28.451007818003283</v>
      </c>
      <c r="AO56">
        <f t="shared" si="11"/>
        <v>140.53811721436961</v>
      </c>
      <c r="AP56">
        <f t="shared" si="21"/>
        <v>0.68992866297585276</v>
      </c>
      <c r="AQ56">
        <f t="shared" si="22"/>
        <v>0.58630402813555371</v>
      </c>
      <c r="AR56">
        <f t="shared" si="23"/>
        <v>2.8961386800938382</v>
      </c>
    </row>
    <row r="57" spans="1:44" x14ac:dyDescent="0.2">
      <c r="A57" s="49" t="s">
        <v>10</v>
      </c>
      <c r="B57" s="22">
        <v>48.572537964892383</v>
      </c>
      <c r="C57" s="22">
        <v>3.8323332994338752E-2</v>
      </c>
      <c r="D57" s="22">
        <v>0.23334689311502096</v>
      </c>
      <c r="E57" s="22">
        <v>0.7356181565476797</v>
      </c>
      <c r="F57">
        <f t="shared" si="12"/>
        <v>1.8614615468087319</v>
      </c>
      <c r="G57">
        <f t="shared" si="0"/>
        <v>11.334250824819041</v>
      </c>
      <c r="H57">
        <f t="shared" si="1"/>
        <v>35.73084083657632</v>
      </c>
      <c r="I57">
        <v>-23.68</v>
      </c>
      <c r="J57">
        <v>28.51</v>
      </c>
      <c r="K57">
        <v>2.15</v>
      </c>
      <c r="L57">
        <v>1.0489999999999999</v>
      </c>
      <c r="M57">
        <v>-26.7</v>
      </c>
      <c r="N57">
        <v>4.09</v>
      </c>
      <c r="O57">
        <v>3.05</v>
      </c>
      <c r="P57">
        <v>0.29599999999999999</v>
      </c>
      <c r="Q57">
        <v>-25.81</v>
      </c>
      <c r="R57">
        <v>4.4169999999999998</v>
      </c>
      <c r="S57">
        <v>3.41</v>
      </c>
      <c r="T57">
        <v>0.45500000000000002</v>
      </c>
      <c r="U57">
        <f t="shared" si="13"/>
        <v>0.53070268699516954</v>
      </c>
      <c r="V57">
        <f t="shared" si="14"/>
        <v>0.46357085873509873</v>
      </c>
      <c r="W57">
        <f t="shared" si="15"/>
        <v>1.5782312397515759</v>
      </c>
      <c r="X57">
        <f t="shared" si="33"/>
        <v>0.24319901820413156</v>
      </c>
      <c r="Y57">
        <f t="shared" si="34"/>
        <v>3.0552694816340563E-2</v>
      </c>
      <c r="Z57">
        <f t="shared" si="35"/>
        <v>6.9058699894909746E-3</v>
      </c>
      <c r="AA57">
        <f t="shared" si="10"/>
        <v>0.12906637243551977</v>
      </c>
      <c r="AB57">
        <f t="shared" si="10"/>
        <v>1.4163338972682394E-2</v>
      </c>
      <c r="AC57">
        <f t="shared" si="10"/>
        <v>1.0899059755077543E-2</v>
      </c>
      <c r="AD57">
        <f t="shared" si="17"/>
        <v>10.745680828866854</v>
      </c>
      <c r="AE57">
        <f t="shared" si="17"/>
        <v>1.179197316849754</v>
      </c>
      <c r="AF57">
        <f t="shared" si="17"/>
        <v>0.90742317501270042</v>
      </c>
      <c r="AG57">
        <f t="shared" si="18"/>
        <v>0.22122955231686053</v>
      </c>
      <c r="AH57">
        <f t="shared" si="19"/>
        <v>2.4277037318948886E-2</v>
      </c>
      <c r="AI57">
        <f t="shared" si="20"/>
        <v>1.8681815137363719E-2</v>
      </c>
      <c r="AJ57">
        <f t="shared" si="30"/>
        <v>0.40163631455964977</v>
      </c>
      <c r="AK57">
        <f t="shared" si="31"/>
        <v>0.44940751976241633</v>
      </c>
      <c r="AL57">
        <f t="shared" si="32"/>
        <v>1.5673321799964983</v>
      </c>
      <c r="AM57">
        <f t="shared" si="11"/>
        <v>33.439040426246756</v>
      </c>
      <c r="AN57">
        <f t="shared" si="11"/>
        <v>37.416328345884303</v>
      </c>
      <c r="AO57">
        <f t="shared" si="11"/>
        <v>130.4913978849803</v>
      </c>
      <c r="AP57">
        <f t="shared" si="21"/>
        <v>0.68843510813489039</v>
      </c>
      <c r="AQ57">
        <f t="shared" si="22"/>
        <v>0.77031857740125398</v>
      </c>
      <c r="AR57">
        <f t="shared" si="23"/>
        <v>2.6865262420361447</v>
      </c>
    </row>
    <row r="58" spans="1:44" x14ac:dyDescent="0.2">
      <c r="A58" s="49" t="s">
        <v>10</v>
      </c>
      <c r="B58" s="22">
        <v>48.452950263706768</v>
      </c>
      <c r="C58" s="22">
        <v>3.4529961329180986E-2</v>
      </c>
      <c r="D58" s="22">
        <v>0.23751753875637374</v>
      </c>
      <c r="E58" s="22">
        <v>0.73235002224427614</v>
      </c>
      <c r="F58">
        <f t="shared" si="12"/>
        <v>1.6730784988905243</v>
      </c>
      <c r="G58">
        <f t="shared" si="0"/>
        <v>11.508425492120622</v>
      </c>
      <c r="H58">
        <f t="shared" si="1"/>
        <v>35.484519203426458</v>
      </c>
      <c r="I58">
        <v>-23.07</v>
      </c>
      <c r="J58">
        <v>28.73</v>
      </c>
      <c r="K58">
        <v>1.99</v>
      </c>
      <c r="L58">
        <v>0.96799999999999997</v>
      </c>
      <c r="M58">
        <v>-26.96</v>
      </c>
      <c r="N58">
        <v>4.07</v>
      </c>
      <c r="O58">
        <v>2.92</v>
      </c>
      <c r="P58">
        <v>0.29199999999999998</v>
      </c>
      <c r="Q58">
        <v>-25.86</v>
      </c>
      <c r="R58">
        <v>3.8380000000000001</v>
      </c>
      <c r="S58">
        <v>3.73</v>
      </c>
      <c r="T58">
        <v>0.39</v>
      </c>
      <c r="U58">
        <f t="shared" si="13"/>
        <v>0.48067545273124762</v>
      </c>
      <c r="V58">
        <f t="shared" si="14"/>
        <v>0.46839291752930934</v>
      </c>
      <c r="W58">
        <f t="shared" si="15"/>
        <v>1.3618958470275075</v>
      </c>
      <c r="X58">
        <f t="shared" si="33"/>
        <v>0.28478898206858916</v>
      </c>
      <c r="Y58">
        <f t="shared" si="34"/>
        <v>1.2701682114658341E-2</v>
      </c>
      <c r="Z58">
        <f t="shared" si="35"/>
        <v>3.1526797778109929E-3</v>
      </c>
      <c r="AA58">
        <f t="shared" si="10"/>
        <v>0.13689107288869026</v>
      </c>
      <c r="AB58">
        <f t="shared" si="10"/>
        <v>5.9493779432146674E-3</v>
      </c>
      <c r="AC58">
        <f t="shared" si="10"/>
        <v>4.2936214964083962E-3</v>
      </c>
      <c r="AD58">
        <f t="shared" si="17"/>
        <v>11.397142027199257</v>
      </c>
      <c r="AE58">
        <f t="shared" si="17"/>
        <v>0.49532744510987164</v>
      </c>
      <c r="AF58">
        <f t="shared" si="17"/>
        <v>0.35747410676949432</v>
      </c>
      <c r="AG58">
        <f t="shared" si="18"/>
        <v>0.23522080627020517</v>
      </c>
      <c r="AH58">
        <f t="shared" si="19"/>
        <v>1.0222854179446985E-2</v>
      </c>
      <c r="AI58">
        <f t="shared" si="20"/>
        <v>7.3777572846220876E-3</v>
      </c>
      <c r="AJ58">
        <f t="shared" si="30"/>
        <v>0.34378437984255739</v>
      </c>
      <c r="AK58">
        <f t="shared" si="31"/>
        <v>0.46244353958609463</v>
      </c>
      <c r="AL58">
        <f t="shared" si="32"/>
        <v>1.3576022255310991</v>
      </c>
      <c r="AM58">
        <f t="shared" si="11"/>
        <v>28.622461064237566</v>
      </c>
      <c r="AN58">
        <f t="shared" si="11"/>
        <v>38.501668436108126</v>
      </c>
      <c r="AO58">
        <f t="shared" si="11"/>
        <v>113.02990804521681</v>
      </c>
      <c r="AP58">
        <f t="shared" si="21"/>
        <v>0.59072689915596233</v>
      </c>
      <c r="AQ58">
        <f t="shared" si="22"/>
        <v>0.79461969243485764</v>
      </c>
      <c r="AR58">
        <f t="shared" si="23"/>
        <v>2.3327765890425214</v>
      </c>
    </row>
    <row r="59" spans="1:44" x14ac:dyDescent="0.2">
      <c r="A59" s="49" t="s">
        <v>10</v>
      </c>
      <c r="B59" s="22">
        <v>48.605756770777276</v>
      </c>
      <c r="C59" s="22">
        <v>2.924595988930264E-2</v>
      </c>
      <c r="D59" s="22">
        <v>0.24081793023335271</v>
      </c>
      <c r="E59" s="22">
        <v>0.74310704157982821</v>
      </c>
      <c r="F59">
        <f t="shared" si="12"/>
        <v>1.4215220129073525</v>
      </c>
      <c r="G59">
        <f t="shared" si="0"/>
        <v>11.705137742964354</v>
      </c>
      <c r="H59">
        <f t="shared" si="1"/>
        <v>36.119280117681008</v>
      </c>
      <c r="I59">
        <v>-22.4</v>
      </c>
      <c r="J59">
        <v>35.03</v>
      </c>
      <c r="K59">
        <v>2.2799999999999998</v>
      </c>
      <c r="L59">
        <v>1.141</v>
      </c>
      <c r="M59">
        <v>-26.89</v>
      </c>
      <c r="N59">
        <v>4.5010000000000003</v>
      </c>
      <c r="O59">
        <v>2.5499999999999998</v>
      </c>
      <c r="P59">
        <v>0.311</v>
      </c>
      <c r="Q59">
        <v>-25.83</v>
      </c>
      <c r="R59">
        <v>5.6550000000000002</v>
      </c>
      <c r="S59">
        <v>3.33</v>
      </c>
      <c r="T59">
        <v>0.58699999999999997</v>
      </c>
      <c r="U59">
        <f t="shared" si="13"/>
        <v>0.49795916112144561</v>
      </c>
      <c r="V59">
        <f t="shared" si="14"/>
        <v>0.52684824981082568</v>
      </c>
      <c r="W59">
        <f t="shared" si="15"/>
        <v>2.0425452906548611</v>
      </c>
      <c r="X59">
        <f t="shared" si="33"/>
        <v>0.33046976205086243</v>
      </c>
      <c r="Y59">
        <f t="shared" si="34"/>
        <v>1.7507723995880468E-2</v>
      </c>
      <c r="Z59">
        <f t="shared" si="35"/>
        <v>5.4045939048190357E-3</v>
      </c>
      <c r="AA59">
        <f t="shared" si="10"/>
        <v>0.1645604454868512</v>
      </c>
      <c r="AB59">
        <f t="shared" si="10"/>
        <v>9.22391374540062E-3</v>
      </c>
      <c r="AC59">
        <f t="shared" si="10"/>
        <v>1.1039127828190089E-2</v>
      </c>
      <c r="AD59">
        <f t="shared" si="17"/>
        <v>13.70081138013914</v>
      </c>
      <c r="AE59">
        <f t="shared" si="17"/>
        <v>0.76795551955712438</v>
      </c>
      <c r="AF59">
        <f t="shared" si="17"/>
        <v>0.91908482459329688</v>
      </c>
      <c r="AG59">
        <f t="shared" si="18"/>
        <v>0.28187631034635663</v>
      </c>
      <c r="AH59">
        <f t="shared" si="19"/>
        <v>1.5799682395210318E-2</v>
      </c>
      <c r="AI59">
        <f t="shared" si="20"/>
        <v>1.8908970575803655E-2</v>
      </c>
      <c r="AJ59">
        <f t="shared" si="30"/>
        <v>0.33339871563459444</v>
      </c>
      <c r="AK59">
        <f t="shared" si="31"/>
        <v>0.51762433606542502</v>
      </c>
      <c r="AL59">
        <f t="shared" si="32"/>
        <v>2.0315061628266711</v>
      </c>
      <c r="AM59">
        <f t="shared" si="11"/>
        <v>27.757781669685659</v>
      </c>
      <c r="AN59">
        <f t="shared" si="11"/>
        <v>43.095856803382318</v>
      </c>
      <c r="AO59">
        <f t="shared" si="11"/>
        <v>169.13713785918503</v>
      </c>
      <c r="AP59">
        <f t="shared" si="21"/>
        <v>0.5710801253561425</v>
      </c>
      <c r="AQ59">
        <f t="shared" si="22"/>
        <v>0.88664100029592341</v>
      </c>
      <c r="AR59">
        <f t="shared" si="23"/>
        <v>3.4797758351305736</v>
      </c>
    </row>
    <row r="60" spans="1:44" x14ac:dyDescent="0.2">
      <c r="A60" s="22"/>
      <c r="B60" s="22"/>
      <c r="C60" s="22"/>
      <c r="D60" s="22"/>
      <c r="E60" s="22"/>
      <c r="AJ60" s="22"/>
    </row>
    <row r="61" spans="1:44" x14ac:dyDescent="0.2">
      <c r="A61" s="22"/>
      <c r="B61" s="22"/>
      <c r="C61" s="22"/>
      <c r="D61" s="22"/>
      <c r="E61" s="22"/>
      <c r="AJ61" s="22"/>
    </row>
    <row r="62" spans="1:44" x14ac:dyDescent="0.2">
      <c r="A62" s="22"/>
      <c r="B62" s="22"/>
      <c r="C62" s="22"/>
      <c r="D62" s="22"/>
      <c r="E62" s="22"/>
      <c r="AJ62" s="22"/>
    </row>
    <row r="63" spans="1:44" x14ac:dyDescent="0.2">
      <c r="A63" s="22"/>
      <c r="B63" s="22"/>
      <c r="C63" s="22"/>
      <c r="D63" s="22"/>
      <c r="E63" s="22"/>
      <c r="AJ63" s="22"/>
    </row>
    <row r="64" spans="1:44" x14ac:dyDescent="0.2">
      <c r="A64" s="22"/>
      <c r="B64" s="22"/>
      <c r="C64" s="22"/>
      <c r="D64" s="22"/>
      <c r="E64" s="22"/>
      <c r="AJ64" s="22"/>
    </row>
    <row r="65" spans="1:36" x14ac:dyDescent="0.2">
      <c r="A65" s="22"/>
      <c r="B65" s="22"/>
      <c r="C65" s="22"/>
      <c r="D65" s="22"/>
      <c r="E65" s="22"/>
      <c r="AJ65" s="22"/>
    </row>
    <row r="66" spans="1:36" x14ac:dyDescent="0.2">
      <c r="A66" s="22"/>
      <c r="B66" s="22"/>
      <c r="C66" s="22"/>
      <c r="D66" s="22"/>
      <c r="E66" s="22"/>
      <c r="AJ66" s="22"/>
    </row>
    <row r="67" spans="1:36" x14ac:dyDescent="0.2">
      <c r="A67" s="22"/>
      <c r="B67" s="22"/>
      <c r="C67" s="22"/>
      <c r="D67" s="22"/>
      <c r="E67" s="22"/>
      <c r="AJ67" s="22"/>
    </row>
    <row r="68" spans="1:36" x14ac:dyDescent="0.2">
      <c r="A68" s="22"/>
      <c r="B68" s="22"/>
      <c r="C68" s="22"/>
      <c r="D68" s="22"/>
      <c r="E68" s="22"/>
      <c r="AJ68" s="22"/>
    </row>
    <row r="69" spans="1:36" x14ac:dyDescent="0.2">
      <c r="A69" s="22"/>
      <c r="B69" s="22"/>
      <c r="C69" s="22"/>
      <c r="D69" s="22"/>
      <c r="E69" s="22"/>
      <c r="AJ69" s="22"/>
    </row>
    <row r="70" spans="1:36" x14ac:dyDescent="0.2">
      <c r="A70" s="22"/>
      <c r="B70" s="22"/>
      <c r="C70" s="22"/>
      <c r="D70" s="22"/>
      <c r="E70" s="22"/>
      <c r="AJ70" s="22"/>
    </row>
    <row r="71" spans="1:36" x14ac:dyDescent="0.2">
      <c r="A71" s="22"/>
      <c r="B71" s="22"/>
      <c r="C71" s="22"/>
      <c r="D71" s="22"/>
      <c r="E71" s="22"/>
      <c r="AJ71" s="22"/>
    </row>
    <row r="72" spans="1:36" x14ac:dyDescent="0.2">
      <c r="A72" s="22"/>
      <c r="B72" s="22"/>
      <c r="C72" s="22"/>
      <c r="D72" s="22"/>
      <c r="E72" s="22"/>
      <c r="AJ72" s="22"/>
    </row>
    <row r="73" spans="1:36" x14ac:dyDescent="0.2">
      <c r="A73" s="22"/>
      <c r="B73" s="22"/>
      <c r="C73" s="22"/>
      <c r="D73" s="22"/>
      <c r="E73" s="22"/>
      <c r="AJ73" s="22"/>
    </row>
    <row r="74" spans="1:36" x14ac:dyDescent="0.2">
      <c r="A74" s="22"/>
      <c r="B74" s="22"/>
      <c r="C74" s="22"/>
      <c r="D74" s="22"/>
      <c r="E74" s="22"/>
      <c r="AJ74" s="22"/>
    </row>
    <row r="75" spans="1:36" x14ac:dyDescent="0.2">
      <c r="A75" s="22"/>
      <c r="B75" s="22"/>
      <c r="C75" s="22"/>
      <c r="D75" s="22"/>
      <c r="E75" s="22"/>
      <c r="AJ75" s="22"/>
    </row>
    <row r="76" spans="1:36" x14ac:dyDescent="0.2">
      <c r="A76" s="22"/>
      <c r="B76" s="22"/>
      <c r="C76" s="22"/>
      <c r="D76" s="22"/>
      <c r="E76" s="22"/>
      <c r="AJ76" s="22"/>
    </row>
    <row r="77" spans="1:36" x14ac:dyDescent="0.2">
      <c r="A77" s="22"/>
      <c r="B77" s="22"/>
      <c r="C77" s="22"/>
      <c r="D77" s="22"/>
      <c r="E77" s="22"/>
      <c r="AJ77" s="22"/>
    </row>
    <row r="78" spans="1:36" x14ac:dyDescent="0.2">
      <c r="A78" s="22"/>
      <c r="B78" s="22"/>
      <c r="C78" s="22"/>
      <c r="D78" s="22"/>
      <c r="E78" s="22"/>
      <c r="AJ78" s="22"/>
    </row>
    <row r="79" spans="1:36" x14ac:dyDescent="0.2">
      <c r="A79" s="22"/>
      <c r="B79" s="22"/>
      <c r="C79" s="22"/>
      <c r="D79" s="22"/>
      <c r="E79" s="22"/>
      <c r="AJ79" s="22"/>
    </row>
    <row r="80" spans="1:36" x14ac:dyDescent="0.2">
      <c r="A80" s="22"/>
      <c r="B80" s="22"/>
      <c r="C80" s="22"/>
      <c r="D80" s="22"/>
      <c r="E80" s="22"/>
      <c r="AJ80" s="22"/>
    </row>
    <row r="81" spans="1:36" x14ac:dyDescent="0.2">
      <c r="A81" s="22"/>
      <c r="B81" s="22"/>
      <c r="C81" s="22"/>
      <c r="D81" s="22"/>
      <c r="E81" s="22"/>
      <c r="AJ81" s="22"/>
    </row>
    <row r="82" spans="1:36" x14ac:dyDescent="0.2">
      <c r="A82" s="22"/>
      <c r="B82" s="22"/>
      <c r="C82" s="22"/>
      <c r="D82" s="22"/>
      <c r="E82" s="22"/>
      <c r="AJ82" s="22"/>
    </row>
    <row r="83" spans="1:36" x14ac:dyDescent="0.2">
      <c r="A83" s="22"/>
      <c r="B83" s="22"/>
      <c r="C83" s="22"/>
      <c r="D83" s="22"/>
      <c r="E83" s="22"/>
      <c r="AJ83" s="22"/>
    </row>
    <row r="84" spans="1:36" x14ac:dyDescent="0.2">
      <c r="A84" s="22"/>
      <c r="B84" s="22"/>
      <c r="C84" s="22"/>
      <c r="D84" s="22"/>
      <c r="E84" s="22"/>
      <c r="AJ84" s="22"/>
    </row>
    <row r="85" spans="1:36" x14ac:dyDescent="0.2">
      <c r="A85" s="22"/>
      <c r="B85" s="22"/>
      <c r="C85" s="22"/>
      <c r="D85" s="22"/>
      <c r="E85" s="22"/>
      <c r="AJ85" s="22"/>
    </row>
    <row r="86" spans="1:36" x14ac:dyDescent="0.2">
      <c r="A86" s="22"/>
      <c r="B86" s="22"/>
      <c r="C86" s="22"/>
      <c r="D86" s="22"/>
      <c r="E86" s="22"/>
      <c r="AJ86" s="22"/>
    </row>
    <row r="87" spans="1:36" x14ac:dyDescent="0.2">
      <c r="A87" s="22"/>
      <c r="B87" s="22"/>
      <c r="C87" s="22"/>
      <c r="D87" s="22"/>
      <c r="E87" s="22"/>
      <c r="AJ87" s="22"/>
    </row>
    <row r="88" spans="1:36" x14ac:dyDescent="0.2">
      <c r="A88" s="22"/>
      <c r="B88" s="22"/>
      <c r="C88" s="22"/>
      <c r="D88" s="22"/>
      <c r="E88" s="22"/>
      <c r="AJ88" s="22"/>
    </row>
    <row r="89" spans="1:36" x14ac:dyDescent="0.2">
      <c r="A89" s="22"/>
      <c r="B89" s="22"/>
      <c r="C89" s="22"/>
      <c r="D89" s="22"/>
      <c r="E89" s="22"/>
      <c r="AJ89" s="22"/>
    </row>
    <row r="90" spans="1:36" x14ac:dyDescent="0.2">
      <c r="A90" s="22"/>
      <c r="B90" s="22"/>
      <c r="C90" s="22"/>
      <c r="D90" s="22"/>
      <c r="E90" s="22"/>
      <c r="AJ90" s="22"/>
    </row>
    <row r="91" spans="1:36" x14ac:dyDescent="0.2">
      <c r="A91" s="22"/>
      <c r="B91" s="22"/>
      <c r="C91" s="22"/>
      <c r="D91" s="22"/>
      <c r="E91" s="22"/>
      <c r="AJ91" s="22"/>
    </row>
    <row r="92" spans="1:36" x14ac:dyDescent="0.2">
      <c r="A92" s="22"/>
      <c r="B92" s="22"/>
      <c r="C92" s="22"/>
      <c r="D92" s="22"/>
      <c r="E92" s="22"/>
      <c r="AJ92" s="22"/>
    </row>
    <row r="93" spans="1:36" x14ac:dyDescent="0.2">
      <c r="A93" s="22"/>
      <c r="B93" s="22"/>
      <c r="C93" s="22"/>
      <c r="D93" s="22"/>
      <c r="E93" s="22"/>
      <c r="AJ93" s="22"/>
    </row>
    <row r="94" spans="1:36" x14ac:dyDescent="0.2">
      <c r="A94" s="22"/>
      <c r="B94" s="22"/>
      <c r="C94" s="22"/>
      <c r="D94" s="22"/>
      <c r="E94" s="22"/>
      <c r="AJ94" s="22"/>
    </row>
    <row r="95" spans="1:36" x14ac:dyDescent="0.2">
      <c r="A95" s="22"/>
      <c r="B95" s="22"/>
      <c r="C95" s="22"/>
      <c r="D95" s="22"/>
      <c r="E95" s="22"/>
      <c r="AJ95" s="22"/>
    </row>
    <row r="96" spans="1:36" x14ac:dyDescent="0.2">
      <c r="A96" s="22"/>
      <c r="B96" s="22"/>
      <c r="C96" s="22"/>
      <c r="D96" s="22"/>
      <c r="E96" s="22"/>
      <c r="AJ96" s="22"/>
    </row>
    <row r="97" spans="1:36" x14ac:dyDescent="0.2">
      <c r="A97" s="22"/>
      <c r="B97" s="22"/>
      <c r="C97" s="22"/>
      <c r="D97" s="22"/>
      <c r="E97" s="22"/>
      <c r="AJ97" s="22"/>
    </row>
    <row r="98" spans="1:36" x14ac:dyDescent="0.2">
      <c r="A98" s="22"/>
      <c r="B98" s="22"/>
      <c r="AJ98" s="22"/>
    </row>
    <row r="99" spans="1:36" x14ac:dyDescent="0.2">
      <c r="A99" s="22"/>
      <c r="AJ99" s="22"/>
    </row>
    <row r="100" spans="1:36" x14ac:dyDescent="0.2">
      <c r="AJ100" s="22"/>
    </row>
    <row r="101" spans="1:36" x14ac:dyDescent="0.2">
      <c r="AJ101" s="22"/>
    </row>
    <row r="102" spans="1:36" x14ac:dyDescent="0.2">
      <c r="AJ102" s="22"/>
    </row>
    <row r="103" spans="1:36" x14ac:dyDescent="0.2">
      <c r="AJ103" s="22"/>
    </row>
    <row r="104" spans="1:36" x14ac:dyDescent="0.2">
      <c r="AJ104" s="22"/>
    </row>
    <row r="105" spans="1:36" x14ac:dyDescent="0.2">
      <c r="AJ105" s="22"/>
    </row>
    <row r="106" spans="1:36" x14ac:dyDescent="0.2">
      <c r="AJ106" s="22"/>
    </row>
    <row r="107" spans="1:36" x14ac:dyDescent="0.2">
      <c r="AJ107" s="22"/>
    </row>
    <row r="108" spans="1:36" x14ac:dyDescent="0.2">
      <c r="AJ108" s="22"/>
    </row>
    <row r="109" spans="1:36" x14ac:dyDescent="0.2">
      <c r="AJ109" s="22"/>
    </row>
    <row r="110" spans="1:36" x14ac:dyDescent="0.2">
      <c r="AJ110" s="22"/>
    </row>
    <row r="111" spans="1:36" x14ac:dyDescent="0.2">
      <c r="AJ111" s="22"/>
    </row>
    <row r="112" spans="1:36" x14ac:dyDescent="0.2">
      <c r="AJ112" s="22"/>
    </row>
    <row r="113" spans="36:36" x14ac:dyDescent="0.2">
      <c r="AJ113" s="22"/>
    </row>
    <row r="114" spans="36:36" x14ac:dyDescent="0.2">
      <c r="AJ114" s="22"/>
    </row>
    <row r="115" spans="36:36" x14ac:dyDescent="0.2">
      <c r="AJ115" s="22"/>
    </row>
    <row r="116" spans="36:36" x14ac:dyDescent="0.2">
      <c r="AJ116" s="22"/>
    </row>
    <row r="117" spans="36:36" x14ac:dyDescent="0.2">
      <c r="AJ117" s="22"/>
    </row>
    <row r="118" spans="36:36" x14ac:dyDescent="0.2">
      <c r="AJ118" s="22"/>
    </row>
    <row r="119" spans="36:36" x14ac:dyDescent="0.2">
      <c r="AJ119" s="22"/>
    </row>
    <row r="120" spans="36:36" x14ac:dyDescent="0.2">
      <c r="AJ120" s="22"/>
    </row>
    <row r="121" spans="36:36" x14ac:dyDescent="0.2">
      <c r="AJ121" s="22"/>
    </row>
    <row r="122" spans="36:36" x14ac:dyDescent="0.2">
      <c r="AJ122" s="22"/>
    </row>
    <row r="123" spans="36:36" x14ac:dyDescent="0.2">
      <c r="AJ123" s="22"/>
    </row>
    <row r="124" spans="36:36" x14ac:dyDescent="0.2">
      <c r="AJ124" s="22"/>
    </row>
    <row r="125" spans="36:36" x14ac:dyDescent="0.2">
      <c r="AJ125" s="22"/>
    </row>
    <row r="126" spans="36:36" x14ac:dyDescent="0.2">
      <c r="AJ126" s="22"/>
    </row>
    <row r="127" spans="36:36" x14ac:dyDescent="0.2">
      <c r="AJ127" s="22"/>
    </row>
    <row r="128" spans="36:36" x14ac:dyDescent="0.2">
      <c r="AJ128" s="22"/>
    </row>
    <row r="129" spans="36:36" x14ac:dyDescent="0.2">
      <c r="AJ129" s="22"/>
    </row>
    <row r="130" spans="36:36" x14ac:dyDescent="0.2">
      <c r="AJ130" s="22"/>
    </row>
    <row r="131" spans="36:36" x14ac:dyDescent="0.2">
      <c r="AJ131" s="22"/>
    </row>
    <row r="132" spans="36:36" x14ac:dyDescent="0.2">
      <c r="AJ132" s="22"/>
    </row>
    <row r="133" spans="36:36" x14ac:dyDescent="0.2">
      <c r="AJ133" s="22"/>
    </row>
    <row r="134" spans="36:36" x14ac:dyDescent="0.2">
      <c r="AJ134" s="22"/>
    </row>
    <row r="135" spans="36:36" x14ac:dyDescent="0.2">
      <c r="AJ135" s="22"/>
    </row>
    <row r="136" spans="36:36" x14ac:dyDescent="0.2">
      <c r="AJ136" s="22"/>
    </row>
    <row r="137" spans="36:36" x14ac:dyDescent="0.2">
      <c r="AJ137" s="22"/>
    </row>
    <row r="138" spans="36:36" x14ac:dyDescent="0.2">
      <c r="AJ138" s="22"/>
    </row>
    <row r="139" spans="36:36" x14ac:dyDescent="0.2">
      <c r="AJ139" s="22"/>
    </row>
    <row r="140" spans="36:36" x14ac:dyDescent="0.2">
      <c r="AJ140" s="22"/>
    </row>
    <row r="141" spans="36:36" x14ac:dyDescent="0.2">
      <c r="AJ141" s="22"/>
    </row>
    <row r="142" spans="36:36" x14ac:dyDescent="0.2">
      <c r="AJ142" s="22"/>
    </row>
    <row r="143" spans="36:36" x14ac:dyDescent="0.2">
      <c r="AJ143" s="22"/>
    </row>
    <row r="144" spans="36:36" x14ac:dyDescent="0.2">
      <c r="AJ144" s="22"/>
    </row>
    <row r="145" spans="36:36" x14ac:dyDescent="0.2">
      <c r="AJ145" s="22"/>
    </row>
    <row r="146" spans="36:36" x14ac:dyDescent="0.2">
      <c r="AJ146" s="22"/>
    </row>
    <row r="147" spans="36:36" x14ac:dyDescent="0.2">
      <c r="AJ147" s="22"/>
    </row>
    <row r="148" spans="36:36" x14ac:dyDescent="0.2">
      <c r="AJ148" s="22"/>
    </row>
    <row r="149" spans="36:36" x14ac:dyDescent="0.2">
      <c r="AJ149" s="22"/>
    </row>
    <row r="150" spans="36:36" x14ac:dyDescent="0.2">
      <c r="AJ150" s="22"/>
    </row>
    <row r="151" spans="36:36" x14ac:dyDescent="0.2">
      <c r="AJ151" s="22"/>
    </row>
    <row r="152" spans="36:36" x14ac:dyDescent="0.2">
      <c r="AJ152" s="22"/>
    </row>
    <row r="153" spans="36:36" x14ac:dyDescent="0.2">
      <c r="AJ153" s="22"/>
    </row>
    <row r="154" spans="36:36" x14ac:dyDescent="0.2">
      <c r="AJ154" s="22"/>
    </row>
    <row r="155" spans="36:36" x14ac:dyDescent="0.2">
      <c r="AJ155" s="22"/>
    </row>
    <row r="156" spans="36:36" x14ac:dyDescent="0.2">
      <c r="AJ156" s="22"/>
    </row>
    <row r="157" spans="36:36" x14ac:dyDescent="0.2">
      <c r="AJ157" s="22"/>
    </row>
    <row r="158" spans="36:36" x14ac:dyDescent="0.2">
      <c r="AJ158" s="22"/>
    </row>
    <row r="159" spans="36:36" x14ac:dyDescent="0.2">
      <c r="AJ159" s="22"/>
    </row>
    <row r="160" spans="36:36" x14ac:dyDescent="0.2">
      <c r="AJ160" s="22"/>
    </row>
    <row r="161" spans="36:36" x14ac:dyDescent="0.2">
      <c r="AJ161" s="22"/>
    </row>
    <row r="162" spans="36:36" x14ac:dyDescent="0.2">
      <c r="AJ162" s="22"/>
    </row>
    <row r="163" spans="36:36" x14ac:dyDescent="0.2">
      <c r="AJ163" s="22"/>
    </row>
    <row r="164" spans="36:36" x14ac:dyDescent="0.2">
      <c r="AJ164" s="22"/>
    </row>
    <row r="165" spans="36:36" x14ac:dyDescent="0.2">
      <c r="AJ165" s="22"/>
    </row>
    <row r="166" spans="36:36" x14ac:dyDescent="0.2">
      <c r="AJ166" s="22"/>
    </row>
    <row r="167" spans="36:36" x14ac:dyDescent="0.2">
      <c r="AJ167" s="22"/>
    </row>
    <row r="168" spans="36:36" x14ac:dyDescent="0.2">
      <c r="AJ168" s="22"/>
    </row>
    <row r="169" spans="36:36" x14ac:dyDescent="0.2">
      <c r="AJ169" s="22"/>
    </row>
    <row r="170" spans="36:36" x14ac:dyDescent="0.2">
      <c r="AJ170" s="22"/>
    </row>
    <row r="171" spans="36:36" x14ac:dyDescent="0.2">
      <c r="AJ171" s="22"/>
    </row>
    <row r="172" spans="36:36" x14ac:dyDescent="0.2">
      <c r="AJ172" s="22"/>
    </row>
    <row r="173" spans="36:36" x14ac:dyDescent="0.2">
      <c r="AJ173" s="22"/>
    </row>
    <row r="174" spans="36:36" x14ac:dyDescent="0.2">
      <c r="AJ174" s="22"/>
    </row>
    <row r="175" spans="36:36" x14ac:dyDescent="0.2">
      <c r="AJ175" s="22"/>
    </row>
    <row r="176" spans="36:36" x14ac:dyDescent="0.2">
      <c r="AJ176" s="22"/>
    </row>
    <row r="177" spans="36:36" x14ac:dyDescent="0.2">
      <c r="AJ177" s="22"/>
    </row>
    <row r="178" spans="36:36" x14ac:dyDescent="0.2">
      <c r="AJ178" s="22"/>
    </row>
    <row r="179" spans="36:36" x14ac:dyDescent="0.2">
      <c r="AJ179" s="22"/>
    </row>
    <row r="180" spans="36:36" x14ac:dyDescent="0.2">
      <c r="AJ180" s="22"/>
    </row>
    <row r="181" spans="36:36" x14ac:dyDescent="0.2">
      <c r="AJ181" s="22"/>
    </row>
    <row r="182" spans="36:36" x14ac:dyDescent="0.2">
      <c r="AJ182" s="22"/>
    </row>
    <row r="183" spans="36:36" x14ac:dyDescent="0.2">
      <c r="AJ183" s="22"/>
    </row>
    <row r="184" spans="36:36" x14ac:dyDescent="0.2">
      <c r="AJ184" s="22"/>
    </row>
    <row r="185" spans="36:36" x14ac:dyDescent="0.2">
      <c r="AJ185" s="22"/>
    </row>
    <row r="186" spans="36:36" x14ac:dyDescent="0.2">
      <c r="AJ186" s="22"/>
    </row>
    <row r="187" spans="36:36" x14ac:dyDescent="0.2">
      <c r="AJ187" s="22"/>
    </row>
    <row r="188" spans="36:36" x14ac:dyDescent="0.2">
      <c r="AJ188" s="22"/>
    </row>
    <row r="189" spans="36:36" x14ac:dyDescent="0.2">
      <c r="AJ189" s="22"/>
    </row>
    <row r="190" spans="36:36" x14ac:dyDescent="0.2">
      <c r="AJ190" s="22"/>
    </row>
    <row r="191" spans="36:36" x14ac:dyDescent="0.2">
      <c r="AJ191" s="22"/>
    </row>
    <row r="192" spans="36:36" x14ac:dyDescent="0.2">
      <c r="AJ192" s="22"/>
    </row>
    <row r="193" spans="36:36" x14ac:dyDescent="0.2">
      <c r="AJ193" s="22"/>
    </row>
    <row r="194" spans="36:36" x14ac:dyDescent="0.2">
      <c r="AJ194" s="22"/>
    </row>
    <row r="195" spans="36:36" x14ac:dyDescent="0.2">
      <c r="AJ195" s="22"/>
    </row>
    <row r="196" spans="36:36" x14ac:dyDescent="0.2">
      <c r="AJ196" s="22"/>
    </row>
    <row r="197" spans="36:36" x14ac:dyDescent="0.2">
      <c r="AJ197" s="22"/>
    </row>
    <row r="198" spans="36:36" x14ac:dyDescent="0.2">
      <c r="AJ198" s="22"/>
    </row>
    <row r="199" spans="36:36" x14ac:dyDescent="0.2">
      <c r="AJ199" s="22"/>
    </row>
    <row r="200" spans="36:36" x14ac:dyDescent="0.2">
      <c r="AJ200" s="22"/>
    </row>
    <row r="201" spans="36:36" x14ac:dyDescent="0.2">
      <c r="AJ201" s="22"/>
    </row>
    <row r="202" spans="36:36" x14ac:dyDescent="0.2">
      <c r="AJ202" s="22"/>
    </row>
    <row r="203" spans="36:36" x14ac:dyDescent="0.2">
      <c r="AJ203" s="22"/>
    </row>
    <row r="204" spans="36:36" x14ac:dyDescent="0.2">
      <c r="AJ204" s="22"/>
    </row>
    <row r="205" spans="36:36" x14ac:dyDescent="0.2">
      <c r="AJ205" s="22"/>
    </row>
    <row r="206" spans="36:36" x14ac:dyDescent="0.2">
      <c r="AJ206" s="22"/>
    </row>
    <row r="207" spans="36:36" x14ac:dyDescent="0.2">
      <c r="AJ207" s="22"/>
    </row>
    <row r="208" spans="36:36" x14ac:dyDescent="0.2">
      <c r="AJ208" s="22"/>
    </row>
    <row r="209" spans="36:36" x14ac:dyDescent="0.2">
      <c r="AJ209" s="22"/>
    </row>
    <row r="210" spans="36:36" x14ac:dyDescent="0.2">
      <c r="AJ210" s="22"/>
    </row>
    <row r="211" spans="36:36" x14ac:dyDescent="0.2">
      <c r="AJ211" s="22"/>
    </row>
    <row r="212" spans="36:36" x14ac:dyDescent="0.2">
      <c r="AJ212" s="22"/>
    </row>
    <row r="213" spans="36:36" x14ac:dyDescent="0.2">
      <c r="AJ213" s="22"/>
    </row>
    <row r="214" spans="36:36" x14ac:dyDescent="0.2">
      <c r="AJ214" s="22"/>
    </row>
    <row r="215" spans="36:36" x14ac:dyDescent="0.2">
      <c r="AJ215" s="22"/>
    </row>
    <row r="216" spans="36:36" x14ac:dyDescent="0.2">
      <c r="AJ216" s="22"/>
    </row>
    <row r="217" spans="36:36" x14ac:dyDescent="0.2">
      <c r="AJ217" s="22"/>
    </row>
    <row r="218" spans="36:36" x14ac:dyDescent="0.2">
      <c r="AJ218" s="22"/>
    </row>
    <row r="219" spans="36:36" x14ac:dyDescent="0.2">
      <c r="AJ219" s="22"/>
    </row>
    <row r="220" spans="36:36" x14ac:dyDescent="0.2">
      <c r="AJ220" s="22"/>
    </row>
    <row r="221" spans="36:36" x14ac:dyDescent="0.2">
      <c r="AJ221" s="22"/>
    </row>
    <row r="222" spans="36:36" x14ac:dyDescent="0.2">
      <c r="AJ222" s="22"/>
    </row>
    <row r="223" spans="36:36" x14ac:dyDescent="0.2">
      <c r="AJ223" s="22"/>
    </row>
    <row r="224" spans="36:36" x14ac:dyDescent="0.2">
      <c r="AJ224" s="22"/>
    </row>
    <row r="225" spans="36:36" x14ac:dyDescent="0.2">
      <c r="AJ225" s="22"/>
    </row>
    <row r="226" spans="36:36" x14ac:dyDescent="0.2">
      <c r="AJ226" s="22"/>
    </row>
    <row r="227" spans="36:36" x14ac:dyDescent="0.2">
      <c r="AJ227" s="22"/>
    </row>
    <row r="228" spans="36:36" x14ac:dyDescent="0.2">
      <c r="AJ228" s="22"/>
    </row>
    <row r="229" spans="36:36" x14ac:dyDescent="0.2">
      <c r="AJ229" s="22"/>
    </row>
    <row r="230" spans="36:36" x14ac:dyDescent="0.2">
      <c r="AJ230" s="22"/>
    </row>
    <row r="231" spans="36:36" x14ac:dyDescent="0.2">
      <c r="AJ231" s="22"/>
    </row>
    <row r="232" spans="36:36" x14ac:dyDescent="0.2">
      <c r="AJ232" s="22"/>
    </row>
    <row r="233" spans="36:36" x14ac:dyDescent="0.2">
      <c r="AJ233" s="22"/>
    </row>
    <row r="234" spans="36:36" x14ac:dyDescent="0.2">
      <c r="AJ234" s="22"/>
    </row>
    <row r="235" spans="36:36" x14ac:dyDescent="0.2">
      <c r="AJ235" s="22"/>
    </row>
    <row r="236" spans="36:36" x14ac:dyDescent="0.2">
      <c r="AJ236" s="22"/>
    </row>
    <row r="237" spans="36:36" x14ac:dyDescent="0.2">
      <c r="AJ237" s="22"/>
    </row>
    <row r="238" spans="36:36" x14ac:dyDescent="0.2">
      <c r="AJ238" s="22"/>
    </row>
    <row r="239" spans="36:36" x14ac:dyDescent="0.2">
      <c r="AJ239" s="22"/>
    </row>
    <row r="240" spans="36:36" x14ac:dyDescent="0.2">
      <c r="AJ240" s="22"/>
    </row>
    <row r="241" spans="36:36" x14ac:dyDescent="0.2">
      <c r="AJ241" s="22"/>
    </row>
    <row r="242" spans="36:36" x14ac:dyDescent="0.2">
      <c r="AJ242" s="22"/>
    </row>
    <row r="243" spans="36:36" x14ac:dyDescent="0.2">
      <c r="AJ243" s="22"/>
    </row>
    <row r="244" spans="36:36" x14ac:dyDescent="0.2">
      <c r="AJ244" s="22"/>
    </row>
    <row r="245" spans="36:36" x14ac:dyDescent="0.2">
      <c r="AJ245" s="22"/>
    </row>
    <row r="246" spans="36:36" x14ac:dyDescent="0.2">
      <c r="AJ246" s="22"/>
    </row>
    <row r="247" spans="36:36" x14ac:dyDescent="0.2">
      <c r="AJ247" s="22"/>
    </row>
    <row r="248" spans="36:36" x14ac:dyDescent="0.2">
      <c r="AJ248" s="22"/>
    </row>
    <row r="249" spans="36:36" x14ac:dyDescent="0.2">
      <c r="AJ249" s="22"/>
    </row>
    <row r="250" spans="36:36" x14ac:dyDescent="0.2">
      <c r="AJ250" s="22"/>
    </row>
    <row r="251" spans="36:36" x14ac:dyDescent="0.2">
      <c r="AJ251" s="22"/>
    </row>
    <row r="252" spans="36:36" x14ac:dyDescent="0.2">
      <c r="AJ252" s="22"/>
    </row>
    <row r="253" spans="36:36" x14ac:dyDescent="0.2">
      <c r="AJ253" s="22"/>
    </row>
    <row r="254" spans="36:36" x14ac:dyDescent="0.2">
      <c r="AJ254" s="22"/>
    </row>
    <row r="255" spans="36:36" x14ac:dyDescent="0.2">
      <c r="AJ255" s="22"/>
    </row>
    <row r="256" spans="36:36" x14ac:dyDescent="0.2">
      <c r="AJ256" s="22"/>
    </row>
    <row r="257" spans="36:36" x14ac:dyDescent="0.2">
      <c r="AJ257" s="22"/>
    </row>
    <row r="258" spans="36:36" x14ac:dyDescent="0.2">
      <c r="AJ258" s="22"/>
    </row>
    <row r="259" spans="36:36" x14ac:dyDescent="0.2">
      <c r="AJ259" s="22"/>
    </row>
    <row r="260" spans="36:36" x14ac:dyDescent="0.2">
      <c r="AJ260" s="22"/>
    </row>
    <row r="261" spans="36:36" x14ac:dyDescent="0.2">
      <c r="AJ261" s="22"/>
    </row>
    <row r="262" spans="36:36" x14ac:dyDescent="0.2">
      <c r="AJ262" s="22"/>
    </row>
    <row r="263" spans="36:36" x14ac:dyDescent="0.2">
      <c r="AJ263" s="22"/>
    </row>
    <row r="264" spans="36:36" x14ac:dyDescent="0.2">
      <c r="AJ264" s="22"/>
    </row>
    <row r="265" spans="36:36" x14ac:dyDescent="0.2">
      <c r="AJ265" s="22"/>
    </row>
    <row r="266" spans="36:36" x14ac:dyDescent="0.2">
      <c r="AJ266" s="22"/>
    </row>
    <row r="267" spans="36:36" x14ac:dyDescent="0.2">
      <c r="AJ267" s="22"/>
    </row>
    <row r="268" spans="36:36" x14ac:dyDescent="0.2">
      <c r="AJ268" s="22"/>
    </row>
    <row r="269" spans="36:36" x14ac:dyDescent="0.2">
      <c r="AJ269" s="22"/>
    </row>
    <row r="270" spans="36:36" x14ac:dyDescent="0.2">
      <c r="AJ270" s="22"/>
    </row>
    <row r="271" spans="36:36" x14ac:dyDescent="0.2">
      <c r="AJ271" s="22"/>
    </row>
    <row r="272" spans="36:36" x14ac:dyDescent="0.2">
      <c r="AJ272" s="22"/>
    </row>
    <row r="273" spans="36:36" x14ac:dyDescent="0.2">
      <c r="AJ273" s="22"/>
    </row>
    <row r="274" spans="36:36" x14ac:dyDescent="0.2">
      <c r="AJ274" s="22"/>
    </row>
    <row r="275" spans="36:36" x14ac:dyDescent="0.2">
      <c r="AJ275" s="22"/>
    </row>
    <row r="276" spans="36:36" x14ac:dyDescent="0.2">
      <c r="AJ276" s="22"/>
    </row>
    <row r="277" spans="36:36" x14ac:dyDescent="0.2">
      <c r="AJ277" s="22"/>
    </row>
    <row r="278" spans="36:36" x14ac:dyDescent="0.2">
      <c r="AJ278" s="22"/>
    </row>
    <row r="279" spans="36:36" x14ac:dyDescent="0.2">
      <c r="AJ279" s="22"/>
    </row>
    <row r="280" spans="36:36" x14ac:dyDescent="0.2">
      <c r="AJ280" s="22"/>
    </row>
    <row r="281" spans="36:36" x14ac:dyDescent="0.2">
      <c r="AJ281" s="22"/>
    </row>
    <row r="282" spans="36:36" x14ac:dyDescent="0.2">
      <c r="AJ282" s="22"/>
    </row>
    <row r="283" spans="36:36" x14ac:dyDescent="0.2">
      <c r="AJ283" s="22"/>
    </row>
    <row r="284" spans="36:36" x14ac:dyDescent="0.2">
      <c r="AJ284" s="22"/>
    </row>
    <row r="285" spans="36:36" x14ac:dyDescent="0.2">
      <c r="AJ285" s="22"/>
    </row>
    <row r="286" spans="36:36" x14ac:dyDescent="0.2">
      <c r="AJ286" s="22"/>
    </row>
    <row r="287" spans="36:36" x14ac:dyDescent="0.2">
      <c r="AJ287" s="22"/>
    </row>
    <row r="288" spans="36:36" x14ac:dyDescent="0.2">
      <c r="AJ288" s="22"/>
    </row>
    <row r="289" spans="36:36" x14ac:dyDescent="0.2">
      <c r="AJ289" s="22"/>
    </row>
    <row r="290" spans="36:36" x14ac:dyDescent="0.2">
      <c r="AJ290" s="22"/>
    </row>
    <row r="291" spans="36:36" x14ac:dyDescent="0.2">
      <c r="AJ291" s="22"/>
    </row>
    <row r="292" spans="36:36" x14ac:dyDescent="0.2">
      <c r="AJ292" s="22"/>
    </row>
    <row r="293" spans="36:36" x14ac:dyDescent="0.2">
      <c r="AJ293" s="22"/>
    </row>
    <row r="294" spans="36:36" x14ac:dyDescent="0.2">
      <c r="AJ294" s="22"/>
    </row>
    <row r="295" spans="36:36" x14ac:dyDescent="0.2">
      <c r="AJ295" s="22"/>
    </row>
    <row r="296" spans="36:36" x14ac:dyDescent="0.2">
      <c r="AJ296" s="22"/>
    </row>
    <row r="297" spans="36:36" x14ac:dyDescent="0.2">
      <c r="AJ297" s="22"/>
    </row>
    <row r="298" spans="36:36" x14ac:dyDescent="0.2">
      <c r="AJ298" s="22"/>
    </row>
    <row r="299" spans="36:36" x14ac:dyDescent="0.2">
      <c r="AJ299" s="22"/>
    </row>
    <row r="300" spans="36:36" x14ac:dyDescent="0.2">
      <c r="AJ300" s="22"/>
    </row>
    <row r="301" spans="36:36" x14ac:dyDescent="0.2">
      <c r="AJ301" s="22"/>
    </row>
    <row r="302" spans="36:36" x14ac:dyDescent="0.2">
      <c r="AJ302" s="22"/>
    </row>
    <row r="303" spans="36:36" x14ac:dyDescent="0.2">
      <c r="AJ303" s="22"/>
    </row>
    <row r="304" spans="36:36" x14ac:dyDescent="0.2">
      <c r="AJ304" s="22"/>
    </row>
    <row r="305" spans="36:36" x14ac:dyDescent="0.2">
      <c r="AJ305" s="22"/>
    </row>
    <row r="306" spans="36:36" x14ac:dyDescent="0.2">
      <c r="AJ306" s="22"/>
    </row>
    <row r="307" spans="36:36" x14ac:dyDescent="0.2">
      <c r="AJ307" s="22"/>
    </row>
    <row r="308" spans="36:36" x14ac:dyDescent="0.2">
      <c r="AJ308" s="22"/>
    </row>
    <row r="309" spans="36:36" x14ac:dyDescent="0.2">
      <c r="AJ309" s="22"/>
    </row>
    <row r="310" spans="36:36" x14ac:dyDescent="0.2">
      <c r="AJ310" s="22"/>
    </row>
    <row r="311" spans="36:36" x14ac:dyDescent="0.2">
      <c r="AJ311" s="22"/>
    </row>
    <row r="312" spans="36:36" x14ac:dyDescent="0.2">
      <c r="AJ312" s="22"/>
    </row>
    <row r="313" spans="36:36" x14ac:dyDescent="0.2">
      <c r="AJ313" s="22"/>
    </row>
    <row r="314" spans="36:36" x14ac:dyDescent="0.2">
      <c r="AJ314" s="22"/>
    </row>
    <row r="315" spans="36:36" x14ac:dyDescent="0.2">
      <c r="AJ315" s="22"/>
    </row>
    <row r="316" spans="36:36" x14ac:dyDescent="0.2">
      <c r="AJ316" s="22"/>
    </row>
    <row r="317" spans="36:36" x14ac:dyDescent="0.2">
      <c r="AJ317" s="22"/>
    </row>
    <row r="318" spans="36:36" x14ac:dyDescent="0.2">
      <c r="AJ318" s="22"/>
    </row>
    <row r="319" spans="36:36" x14ac:dyDescent="0.2">
      <c r="AJ319" s="22"/>
    </row>
    <row r="320" spans="36:36" x14ac:dyDescent="0.2">
      <c r="AJ320" s="22"/>
    </row>
    <row r="321" spans="36:36" x14ac:dyDescent="0.2">
      <c r="AJ321" s="22"/>
    </row>
    <row r="322" spans="36:36" x14ac:dyDescent="0.2">
      <c r="AJ322" s="22"/>
    </row>
    <row r="323" spans="36:36" x14ac:dyDescent="0.2">
      <c r="AJ323" s="22"/>
    </row>
    <row r="324" spans="36:36" x14ac:dyDescent="0.2">
      <c r="AJ324" s="22"/>
    </row>
    <row r="325" spans="36:36" x14ac:dyDescent="0.2">
      <c r="AJ325" s="22"/>
    </row>
    <row r="326" spans="36:36" x14ac:dyDescent="0.2">
      <c r="AJ326" s="22"/>
    </row>
    <row r="327" spans="36:36" x14ac:dyDescent="0.2">
      <c r="AJ327" s="22"/>
    </row>
    <row r="328" spans="36:36" x14ac:dyDescent="0.2">
      <c r="AJ328" s="22"/>
    </row>
    <row r="329" spans="36:36" x14ac:dyDescent="0.2">
      <c r="AJ329" s="22"/>
    </row>
    <row r="330" spans="36:36" x14ac:dyDescent="0.2">
      <c r="AJ330" s="22"/>
    </row>
    <row r="331" spans="36:36" x14ac:dyDescent="0.2">
      <c r="AJ331" s="22"/>
    </row>
    <row r="332" spans="36:36" x14ac:dyDescent="0.2">
      <c r="AJ332" s="22"/>
    </row>
    <row r="333" spans="36:36" x14ac:dyDescent="0.2">
      <c r="AJ333" s="22"/>
    </row>
    <row r="334" spans="36:36" x14ac:dyDescent="0.2">
      <c r="AJ334" s="22"/>
    </row>
    <row r="335" spans="36:36" x14ac:dyDescent="0.2">
      <c r="AJ335" s="22"/>
    </row>
    <row r="336" spans="36:36" x14ac:dyDescent="0.2">
      <c r="AJ336" s="22"/>
    </row>
    <row r="337" spans="36:36" x14ac:dyDescent="0.2">
      <c r="AJ337" s="22"/>
    </row>
    <row r="338" spans="36:36" x14ac:dyDescent="0.2">
      <c r="AJ338" s="22"/>
    </row>
    <row r="339" spans="36:36" x14ac:dyDescent="0.2">
      <c r="AJ339" s="22"/>
    </row>
    <row r="340" spans="36:36" x14ac:dyDescent="0.2">
      <c r="AJ340" s="22"/>
    </row>
    <row r="341" spans="36:36" x14ac:dyDescent="0.2">
      <c r="AJ341" s="22"/>
    </row>
    <row r="342" spans="36:36" x14ac:dyDescent="0.2">
      <c r="AJ342" s="22"/>
    </row>
    <row r="343" spans="36:36" x14ac:dyDescent="0.2">
      <c r="AJ343" s="22"/>
    </row>
    <row r="344" spans="36:36" x14ac:dyDescent="0.2">
      <c r="AJ344" s="22"/>
    </row>
    <row r="345" spans="36:36" x14ac:dyDescent="0.2">
      <c r="AJ345" s="22"/>
    </row>
    <row r="346" spans="36:36" x14ac:dyDescent="0.2">
      <c r="AJ346" s="22"/>
    </row>
    <row r="347" spans="36:36" x14ac:dyDescent="0.2">
      <c r="AJ347" s="22"/>
    </row>
    <row r="348" spans="36:36" x14ac:dyDescent="0.2">
      <c r="AJ348" s="22"/>
    </row>
    <row r="349" spans="36:36" x14ac:dyDescent="0.2">
      <c r="AJ349" s="22"/>
    </row>
    <row r="350" spans="36:36" x14ac:dyDescent="0.2">
      <c r="AJ350" s="22"/>
    </row>
    <row r="351" spans="36:36" x14ac:dyDescent="0.2">
      <c r="AJ351" s="22"/>
    </row>
    <row r="352" spans="36:36" x14ac:dyDescent="0.2">
      <c r="AJ352" s="22"/>
    </row>
    <row r="353" spans="36:36" x14ac:dyDescent="0.2">
      <c r="AJ353" s="22"/>
    </row>
    <row r="354" spans="36:36" x14ac:dyDescent="0.2">
      <c r="AJ354" s="22"/>
    </row>
    <row r="355" spans="36:36" x14ac:dyDescent="0.2">
      <c r="AJ355" s="22"/>
    </row>
    <row r="356" spans="36:36" x14ac:dyDescent="0.2">
      <c r="AJ356" s="22"/>
    </row>
    <row r="357" spans="36:36" x14ac:dyDescent="0.2">
      <c r="AJ357" s="22"/>
    </row>
    <row r="358" spans="36:36" x14ac:dyDescent="0.2">
      <c r="AJ358" s="22"/>
    </row>
    <row r="359" spans="36:36" x14ac:dyDescent="0.2">
      <c r="AJ359" s="22"/>
    </row>
    <row r="360" spans="36:36" x14ac:dyDescent="0.2">
      <c r="AJ360" s="22"/>
    </row>
    <row r="361" spans="36:36" x14ac:dyDescent="0.2">
      <c r="AJ361" s="22"/>
    </row>
    <row r="362" spans="36:36" x14ac:dyDescent="0.2">
      <c r="AJ362" s="22"/>
    </row>
    <row r="363" spans="36:36" x14ac:dyDescent="0.2">
      <c r="AJ363" s="22"/>
    </row>
    <row r="364" spans="36:36" x14ac:dyDescent="0.2">
      <c r="AJ364" s="22"/>
    </row>
    <row r="365" spans="36:36" x14ac:dyDescent="0.2">
      <c r="AJ365" s="22"/>
    </row>
    <row r="366" spans="36:36" x14ac:dyDescent="0.2">
      <c r="AJ366" s="22"/>
    </row>
    <row r="367" spans="36:36" x14ac:dyDescent="0.2">
      <c r="AJ367" s="22"/>
    </row>
    <row r="368" spans="36:36" x14ac:dyDescent="0.2">
      <c r="AJ368" s="22"/>
    </row>
    <row r="369" spans="36:36" x14ac:dyDescent="0.2">
      <c r="AJ369" s="22"/>
    </row>
    <row r="370" spans="36:36" x14ac:dyDescent="0.2">
      <c r="AJ370" s="22"/>
    </row>
    <row r="371" spans="36:36" x14ac:dyDescent="0.2">
      <c r="AJ371" s="22"/>
    </row>
    <row r="372" spans="36:36" x14ac:dyDescent="0.2">
      <c r="AJ372" s="22"/>
    </row>
    <row r="373" spans="36:36" x14ac:dyDescent="0.2">
      <c r="AJ373" s="22"/>
    </row>
    <row r="374" spans="36:36" x14ac:dyDescent="0.2">
      <c r="AJ374" s="22"/>
    </row>
    <row r="375" spans="36:36" x14ac:dyDescent="0.2">
      <c r="AJ375" s="22"/>
    </row>
    <row r="376" spans="36:36" x14ac:dyDescent="0.2">
      <c r="AJ376" s="22"/>
    </row>
    <row r="377" spans="36:36" x14ac:dyDescent="0.2">
      <c r="AJ377" s="22"/>
    </row>
    <row r="378" spans="36:36" x14ac:dyDescent="0.2">
      <c r="AJ378" s="22"/>
    </row>
    <row r="379" spans="36:36" x14ac:dyDescent="0.2">
      <c r="AJ379" s="22"/>
    </row>
    <row r="380" spans="36:36" x14ac:dyDescent="0.2">
      <c r="AJ380" s="22"/>
    </row>
    <row r="381" spans="36:36" x14ac:dyDescent="0.2">
      <c r="AJ381" s="22"/>
    </row>
    <row r="382" spans="36:36" x14ac:dyDescent="0.2">
      <c r="AJ382" s="22"/>
    </row>
    <row r="383" spans="36:36" x14ac:dyDescent="0.2">
      <c r="AJ383" s="22"/>
    </row>
    <row r="384" spans="36:36" x14ac:dyDescent="0.2">
      <c r="AJ384" s="22"/>
    </row>
    <row r="385" spans="36:36" x14ac:dyDescent="0.2">
      <c r="AJ385" s="22"/>
    </row>
    <row r="386" spans="36:36" x14ac:dyDescent="0.2">
      <c r="AJ386" s="22"/>
    </row>
    <row r="387" spans="36:36" x14ac:dyDescent="0.2">
      <c r="AJ387" s="22"/>
    </row>
    <row r="388" spans="36:36" x14ac:dyDescent="0.2">
      <c r="AJ388" s="22"/>
    </row>
    <row r="389" spans="36:36" x14ac:dyDescent="0.2">
      <c r="AJ389" s="22"/>
    </row>
    <row r="390" spans="36:36" x14ac:dyDescent="0.2">
      <c r="AJ390" s="22"/>
    </row>
    <row r="391" spans="36:36" x14ac:dyDescent="0.2">
      <c r="AJ391" s="22"/>
    </row>
    <row r="392" spans="36:36" x14ac:dyDescent="0.2">
      <c r="AJ392" s="22"/>
    </row>
    <row r="393" spans="36:36" x14ac:dyDescent="0.2">
      <c r="AJ393" s="22"/>
    </row>
    <row r="394" spans="36:36" x14ac:dyDescent="0.2">
      <c r="AJ394" s="22"/>
    </row>
    <row r="395" spans="36:36" x14ac:dyDescent="0.2">
      <c r="AJ395" s="22"/>
    </row>
    <row r="396" spans="36:36" x14ac:dyDescent="0.2">
      <c r="AJ396" s="22"/>
    </row>
    <row r="397" spans="36:36" x14ac:dyDescent="0.2">
      <c r="AJ397" s="22"/>
    </row>
    <row r="398" spans="36:36" x14ac:dyDescent="0.2">
      <c r="AJ398" s="22"/>
    </row>
    <row r="399" spans="36:36" x14ac:dyDescent="0.2">
      <c r="AJ399" s="22"/>
    </row>
    <row r="400" spans="36:36" x14ac:dyDescent="0.2">
      <c r="AJ400" s="22"/>
    </row>
    <row r="401" spans="36:36" x14ac:dyDescent="0.2">
      <c r="AJ401" s="22"/>
    </row>
    <row r="402" spans="36:36" x14ac:dyDescent="0.2">
      <c r="AJ402" s="22"/>
    </row>
    <row r="403" spans="36:36" x14ac:dyDescent="0.2">
      <c r="AJ403" s="22"/>
    </row>
    <row r="404" spans="36:36" x14ac:dyDescent="0.2">
      <c r="AJ404" s="22"/>
    </row>
    <row r="405" spans="36:36" x14ac:dyDescent="0.2">
      <c r="AJ405" s="22"/>
    </row>
    <row r="406" spans="36:36" x14ac:dyDescent="0.2">
      <c r="AJ406" s="22"/>
    </row>
    <row r="407" spans="36:36" x14ac:dyDescent="0.2">
      <c r="AJ407" s="22"/>
    </row>
    <row r="408" spans="36:36" x14ac:dyDescent="0.2">
      <c r="AJ408" s="22"/>
    </row>
    <row r="409" spans="36:36" x14ac:dyDescent="0.2">
      <c r="AJ409" s="22"/>
    </row>
    <row r="410" spans="36:36" x14ac:dyDescent="0.2">
      <c r="AJ410" s="22"/>
    </row>
    <row r="411" spans="36:36" x14ac:dyDescent="0.2">
      <c r="AJ411" s="22"/>
    </row>
    <row r="412" spans="36:36" x14ac:dyDescent="0.2">
      <c r="AJ412" s="22"/>
    </row>
    <row r="413" spans="36:36" x14ac:dyDescent="0.2">
      <c r="AJ413" s="22"/>
    </row>
    <row r="414" spans="36:36" x14ac:dyDescent="0.2">
      <c r="AJ414" s="22"/>
    </row>
    <row r="415" spans="36:36" x14ac:dyDescent="0.2">
      <c r="AJ415" s="22"/>
    </row>
    <row r="416" spans="36:36" x14ac:dyDescent="0.2">
      <c r="AJ416" s="22"/>
    </row>
    <row r="417" spans="36:36" x14ac:dyDescent="0.2">
      <c r="AJ417" s="22"/>
    </row>
    <row r="418" spans="36:36" x14ac:dyDescent="0.2">
      <c r="AJ418" s="22"/>
    </row>
    <row r="419" spans="36:36" x14ac:dyDescent="0.2">
      <c r="AJ419" s="22"/>
    </row>
    <row r="420" spans="36:36" x14ac:dyDescent="0.2">
      <c r="AJ420" s="22"/>
    </row>
    <row r="421" spans="36:36" x14ac:dyDescent="0.2">
      <c r="AJ421" s="22"/>
    </row>
    <row r="422" spans="36:36" x14ac:dyDescent="0.2">
      <c r="AJ422" s="22"/>
    </row>
    <row r="423" spans="36:36" x14ac:dyDescent="0.2">
      <c r="AJ423" s="22"/>
    </row>
    <row r="424" spans="36:36" x14ac:dyDescent="0.2">
      <c r="AJ424" s="22"/>
    </row>
    <row r="425" spans="36:36" x14ac:dyDescent="0.2">
      <c r="AJ425" s="22"/>
    </row>
    <row r="426" spans="36:36" x14ac:dyDescent="0.2">
      <c r="AJ426" s="22"/>
    </row>
    <row r="427" spans="36:36" x14ac:dyDescent="0.2">
      <c r="AJ427" s="22"/>
    </row>
    <row r="428" spans="36:36" x14ac:dyDescent="0.2">
      <c r="AJ428" s="22"/>
    </row>
    <row r="429" spans="36:36" x14ac:dyDescent="0.2">
      <c r="AJ429" s="22"/>
    </row>
    <row r="430" spans="36:36" x14ac:dyDescent="0.2">
      <c r="AJ430" s="22"/>
    </row>
    <row r="431" spans="36:36" x14ac:dyDescent="0.2">
      <c r="AJ431" s="22"/>
    </row>
    <row r="432" spans="36:36" x14ac:dyDescent="0.2">
      <c r="AJ432" s="22"/>
    </row>
    <row r="433" spans="36:36" x14ac:dyDescent="0.2">
      <c r="AJ433" s="22"/>
    </row>
    <row r="434" spans="36:36" x14ac:dyDescent="0.2">
      <c r="AJ434" s="22"/>
    </row>
    <row r="435" spans="36:36" x14ac:dyDescent="0.2">
      <c r="AJ435" s="22"/>
    </row>
    <row r="436" spans="36:36" x14ac:dyDescent="0.2">
      <c r="AJ436" s="22"/>
    </row>
    <row r="437" spans="36:36" x14ac:dyDescent="0.2">
      <c r="AJ437" s="22"/>
    </row>
    <row r="438" spans="36:36" x14ac:dyDescent="0.2">
      <c r="AJ438" s="22"/>
    </row>
    <row r="439" spans="36:36" x14ac:dyDescent="0.2">
      <c r="AJ439" s="22"/>
    </row>
    <row r="440" spans="36:36" x14ac:dyDescent="0.2">
      <c r="AJ440" s="22"/>
    </row>
    <row r="441" spans="36:36" x14ac:dyDescent="0.2">
      <c r="AJ441" s="22"/>
    </row>
    <row r="442" spans="36:36" x14ac:dyDescent="0.2">
      <c r="AJ442" s="22"/>
    </row>
    <row r="443" spans="36:36" x14ac:dyDescent="0.2">
      <c r="AJ443" s="22"/>
    </row>
    <row r="444" spans="36:36" x14ac:dyDescent="0.2">
      <c r="AJ444" s="22"/>
    </row>
    <row r="445" spans="36:36" x14ac:dyDescent="0.2">
      <c r="AJ445" s="22"/>
    </row>
    <row r="446" spans="36:36" x14ac:dyDescent="0.2">
      <c r="AJ446" s="22"/>
    </row>
    <row r="447" spans="36:36" x14ac:dyDescent="0.2">
      <c r="AJ447" s="22"/>
    </row>
    <row r="448" spans="36:36" x14ac:dyDescent="0.2">
      <c r="AJ448" s="22"/>
    </row>
    <row r="449" spans="36:36" x14ac:dyDescent="0.2">
      <c r="AJ449" s="22"/>
    </row>
    <row r="450" spans="36:36" x14ac:dyDescent="0.2">
      <c r="AJ450" s="22"/>
    </row>
    <row r="451" spans="36:36" x14ac:dyDescent="0.2">
      <c r="AJ451" s="22"/>
    </row>
    <row r="452" spans="36:36" x14ac:dyDescent="0.2">
      <c r="AJ452" s="22"/>
    </row>
    <row r="453" spans="36:36" x14ac:dyDescent="0.2">
      <c r="AJ453" s="22"/>
    </row>
    <row r="454" spans="36:36" x14ac:dyDescent="0.2">
      <c r="AJ454" s="22"/>
    </row>
    <row r="455" spans="36:36" x14ac:dyDescent="0.2">
      <c r="AJ455" s="22"/>
    </row>
    <row r="456" spans="36:36" x14ac:dyDescent="0.2">
      <c r="AJ456" s="22"/>
    </row>
    <row r="457" spans="36:36" x14ac:dyDescent="0.2">
      <c r="AJ457" s="22"/>
    </row>
    <row r="458" spans="36:36" x14ac:dyDescent="0.2">
      <c r="AJ458" s="22"/>
    </row>
    <row r="459" spans="36:36" x14ac:dyDescent="0.2">
      <c r="AJ459" s="22"/>
    </row>
    <row r="460" spans="36:36" x14ac:dyDescent="0.2">
      <c r="AJ460" s="22"/>
    </row>
    <row r="461" spans="36:36" x14ac:dyDescent="0.2">
      <c r="AJ461" s="22"/>
    </row>
    <row r="462" spans="36:36" x14ac:dyDescent="0.2">
      <c r="AJ462" s="22"/>
    </row>
    <row r="463" spans="36:36" x14ac:dyDescent="0.2">
      <c r="AJ463" s="22"/>
    </row>
    <row r="464" spans="36:36" x14ac:dyDescent="0.2">
      <c r="AJ464" s="22"/>
    </row>
    <row r="465" spans="36:36" x14ac:dyDescent="0.2">
      <c r="AJ465" s="22"/>
    </row>
    <row r="466" spans="36:36" x14ac:dyDescent="0.2">
      <c r="AJ466" s="22"/>
    </row>
    <row r="467" spans="36:36" x14ac:dyDescent="0.2">
      <c r="AJ467" s="22"/>
    </row>
    <row r="468" spans="36:36" x14ac:dyDescent="0.2">
      <c r="AJ468" s="22"/>
    </row>
    <row r="469" spans="36:36" x14ac:dyDescent="0.2">
      <c r="AJ469" s="22"/>
    </row>
    <row r="470" spans="36:36" x14ac:dyDescent="0.2">
      <c r="AJ470" s="22"/>
    </row>
    <row r="471" spans="36:36" x14ac:dyDescent="0.2">
      <c r="AJ471" s="22"/>
    </row>
    <row r="472" spans="36:36" x14ac:dyDescent="0.2">
      <c r="AJ472" s="22"/>
    </row>
    <row r="473" spans="36:36" x14ac:dyDescent="0.2">
      <c r="AJ473" s="22"/>
    </row>
    <row r="474" spans="36:36" x14ac:dyDescent="0.2">
      <c r="AJ474" s="22"/>
    </row>
    <row r="475" spans="36:36" x14ac:dyDescent="0.2">
      <c r="AJ475" s="22"/>
    </row>
    <row r="476" spans="36:36" x14ac:dyDescent="0.2">
      <c r="AJ476" s="22"/>
    </row>
    <row r="477" spans="36:36" x14ac:dyDescent="0.2">
      <c r="AJ477" s="22"/>
    </row>
    <row r="478" spans="36:36" x14ac:dyDescent="0.2">
      <c r="AJ478" s="22"/>
    </row>
    <row r="479" spans="36:36" x14ac:dyDescent="0.2">
      <c r="AJ479" s="22"/>
    </row>
    <row r="480" spans="36:36" x14ac:dyDescent="0.2">
      <c r="AJ480" s="22"/>
    </row>
    <row r="481" spans="36:36" x14ac:dyDescent="0.2">
      <c r="AJ481" s="22"/>
    </row>
    <row r="482" spans="36:36" x14ac:dyDescent="0.2">
      <c r="AJ482" s="22"/>
    </row>
    <row r="483" spans="36:36" x14ac:dyDescent="0.2">
      <c r="AJ483" s="22"/>
    </row>
    <row r="484" spans="36:36" x14ac:dyDescent="0.2">
      <c r="AJ484" s="22"/>
    </row>
    <row r="485" spans="36:36" x14ac:dyDescent="0.2">
      <c r="AJ485" s="22"/>
    </row>
    <row r="486" spans="36:36" x14ac:dyDescent="0.2">
      <c r="AJ486" s="22"/>
    </row>
    <row r="487" spans="36:36" x14ac:dyDescent="0.2">
      <c r="AJ487" s="22"/>
    </row>
    <row r="488" spans="36:36" x14ac:dyDescent="0.2">
      <c r="AJ488" s="22"/>
    </row>
    <row r="489" spans="36:36" x14ac:dyDescent="0.2">
      <c r="AJ489" s="22"/>
    </row>
    <row r="490" spans="36:36" x14ac:dyDescent="0.2">
      <c r="AJ490" s="22"/>
    </row>
    <row r="491" spans="36:36" x14ac:dyDescent="0.2">
      <c r="AJ491" s="22"/>
    </row>
    <row r="492" spans="36:36" x14ac:dyDescent="0.2">
      <c r="AJ492" s="22"/>
    </row>
    <row r="493" spans="36:36" x14ac:dyDescent="0.2">
      <c r="AJ493" s="22"/>
    </row>
    <row r="494" spans="36:36" x14ac:dyDescent="0.2">
      <c r="AJ494" s="22"/>
    </row>
    <row r="495" spans="36:36" x14ac:dyDescent="0.2">
      <c r="AJ495" s="22"/>
    </row>
    <row r="496" spans="36:36" x14ac:dyDescent="0.2">
      <c r="AJ496" s="22"/>
    </row>
    <row r="497" spans="36:36" x14ac:dyDescent="0.2">
      <c r="AJ497" s="22"/>
    </row>
    <row r="498" spans="36:36" x14ac:dyDescent="0.2">
      <c r="AJ498" s="22"/>
    </row>
    <row r="499" spans="36:36" x14ac:dyDescent="0.2">
      <c r="AJ499" s="22"/>
    </row>
    <row r="500" spans="36:36" x14ac:dyDescent="0.2">
      <c r="AJ500" s="22"/>
    </row>
    <row r="501" spans="36:36" x14ac:dyDescent="0.2">
      <c r="AJ501" s="22"/>
    </row>
    <row r="502" spans="36:36" x14ac:dyDescent="0.2">
      <c r="AJ502" s="22"/>
    </row>
    <row r="503" spans="36:36" x14ac:dyDescent="0.2">
      <c r="AJ503" s="22"/>
    </row>
    <row r="504" spans="36:36" x14ac:dyDescent="0.2">
      <c r="AJ504" s="22"/>
    </row>
    <row r="505" spans="36:36" x14ac:dyDescent="0.2">
      <c r="AJ505" s="22"/>
    </row>
    <row r="506" spans="36:36" x14ac:dyDescent="0.2">
      <c r="AJ506" s="22"/>
    </row>
    <row r="507" spans="36:36" x14ac:dyDescent="0.2">
      <c r="AJ507" s="22"/>
    </row>
    <row r="508" spans="36:36" x14ac:dyDescent="0.2">
      <c r="AJ508" s="22"/>
    </row>
    <row r="509" spans="36:36" x14ac:dyDescent="0.2">
      <c r="AJ509" s="22"/>
    </row>
    <row r="510" spans="36:36" x14ac:dyDescent="0.2">
      <c r="AJ510" s="22"/>
    </row>
    <row r="511" spans="36:36" x14ac:dyDescent="0.2">
      <c r="AJ511" s="22"/>
    </row>
    <row r="512" spans="36:36" x14ac:dyDescent="0.2">
      <c r="AJ512" s="22"/>
    </row>
    <row r="513" spans="36:36" x14ac:dyDescent="0.2">
      <c r="AJ513" s="22"/>
    </row>
    <row r="514" spans="36:36" x14ac:dyDescent="0.2">
      <c r="AJ514" s="22"/>
    </row>
    <row r="515" spans="36:36" x14ac:dyDescent="0.2">
      <c r="AJ515" s="22"/>
    </row>
    <row r="516" spans="36:36" x14ac:dyDescent="0.2">
      <c r="AJ516" s="22"/>
    </row>
    <row r="517" spans="36:36" x14ac:dyDescent="0.2">
      <c r="AJ517" s="22"/>
    </row>
    <row r="518" spans="36:36" x14ac:dyDescent="0.2">
      <c r="AJ518" s="22"/>
    </row>
    <row r="519" spans="36:36" x14ac:dyDescent="0.2">
      <c r="AJ519" s="22"/>
    </row>
    <row r="520" spans="36:36" x14ac:dyDescent="0.2">
      <c r="AJ520" s="22"/>
    </row>
    <row r="521" spans="36:36" x14ac:dyDescent="0.2">
      <c r="AJ521" s="22"/>
    </row>
    <row r="522" spans="36:36" x14ac:dyDescent="0.2">
      <c r="AJ522" s="22"/>
    </row>
    <row r="523" spans="36:36" x14ac:dyDescent="0.2">
      <c r="AJ523" s="22"/>
    </row>
    <row r="524" spans="36:36" x14ac:dyDescent="0.2">
      <c r="AJ524" s="22"/>
    </row>
    <row r="525" spans="36:36" x14ac:dyDescent="0.2">
      <c r="AJ525" s="22"/>
    </row>
    <row r="526" spans="36:36" x14ac:dyDescent="0.2">
      <c r="AJ526" s="22"/>
    </row>
    <row r="527" spans="36:36" x14ac:dyDescent="0.2">
      <c r="AJ527" s="22"/>
    </row>
    <row r="528" spans="36:36" x14ac:dyDescent="0.2">
      <c r="AJ528" s="22"/>
    </row>
    <row r="529" spans="36:36" x14ac:dyDescent="0.2">
      <c r="AJ529" s="22"/>
    </row>
    <row r="530" spans="36:36" x14ac:dyDescent="0.2">
      <c r="AJ530" s="22"/>
    </row>
    <row r="531" spans="36:36" x14ac:dyDescent="0.2">
      <c r="AJ531" s="22"/>
    </row>
    <row r="532" spans="36:36" x14ac:dyDescent="0.2">
      <c r="AJ532" s="22"/>
    </row>
    <row r="533" spans="36:36" x14ac:dyDescent="0.2">
      <c r="AJ533" s="22"/>
    </row>
    <row r="534" spans="36:36" x14ac:dyDescent="0.2">
      <c r="AJ534" s="22"/>
    </row>
    <row r="535" spans="36:36" x14ac:dyDescent="0.2">
      <c r="AJ535" s="22"/>
    </row>
    <row r="536" spans="36:36" x14ac:dyDescent="0.2">
      <c r="AJ536" s="22"/>
    </row>
    <row r="537" spans="36:36" x14ac:dyDescent="0.2">
      <c r="AJ537" s="22"/>
    </row>
    <row r="538" spans="36:36" x14ac:dyDescent="0.2">
      <c r="AJ538" s="22"/>
    </row>
    <row r="539" spans="36:36" x14ac:dyDescent="0.2">
      <c r="AJ539" s="22"/>
    </row>
    <row r="540" spans="36:36" x14ac:dyDescent="0.2">
      <c r="AJ540" s="22"/>
    </row>
    <row r="541" spans="36:36" x14ac:dyDescent="0.2">
      <c r="AJ541" s="22"/>
    </row>
    <row r="542" spans="36:36" x14ac:dyDescent="0.2">
      <c r="AJ542" s="22"/>
    </row>
    <row r="543" spans="36:36" x14ac:dyDescent="0.2">
      <c r="AJ543" s="22"/>
    </row>
    <row r="544" spans="36:36" x14ac:dyDescent="0.2">
      <c r="AJ544" s="22"/>
    </row>
    <row r="545" spans="36:36" x14ac:dyDescent="0.2">
      <c r="AJ545" s="22"/>
    </row>
    <row r="546" spans="36:36" x14ac:dyDescent="0.2">
      <c r="AJ546" s="22"/>
    </row>
    <row r="547" spans="36:36" x14ac:dyDescent="0.2">
      <c r="AJ547" s="22"/>
    </row>
    <row r="548" spans="36:36" x14ac:dyDescent="0.2">
      <c r="AJ548" s="22"/>
    </row>
    <row r="549" spans="36:36" x14ac:dyDescent="0.2">
      <c r="AJ549" s="22"/>
    </row>
    <row r="550" spans="36:36" x14ac:dyDescent="0.2">
      <c r="AJ550" s="22"/>
    </row>
    <row r="551" spans="36:36" x14ac:dyDescent="0.2">
      <c r="AJ551" s="22"/>
    </row>
    <row r="552" spans="36:36" x14ac:dyDescent="0.2">
      <c r="AJ552" s="22"/>
    </row>
    <row r="553" spans="36:36" x14ac:dyDescent="0.2">
      <c r="AJ553" s="22"/>
    </row>
    <row r="554" spans="36:36" x14ac:dyDescent="0.2">
      <c r="AJ554" s="22"/>
    </row>
    <row r="555" spans="36:36" x14ac:dyDescent="0.2">
      <c r="AJ555" s="22"/>
    </row>
    <row r="556" spans="36:36" x14ac:dyDescent="0.2">
      <c r="AJ556" s="22"/>
    </row>
    <row r="557" spans="36:36" x14ac:dyDescent="0.2">
      <c r="AJ557" s="22"/>
    </row>
    <row r="558" spans="36:36" x14ac:dyDescent="0.2">
      <c r="AJ558" s="22"/>
    </row>
    <row r="559" spans="36:36" x14ac:dyDescent="0.2">
      <c r="AJ559" s="22"/>
    </row>
    <row r="560" spans="36:36" x14ac:dyDescent="0.2">
      <c r="AJ560" s="22"/>
    </row>
    <row r="561" spans="36:36" x14ac:dyDescent="0.2">
      <c r="AJ561" s="22"/>
    </row>
    <row r="562" spans="36:36" x14ac:dyDescent="0.2">
      <c r="AJ562" s="22"/>
    </row>
    <row r="563" spans="36:36" x14ac:dyDescent="0.2">
      <c r="AJ563" s="22"/>
    </row>
    <row r="564" spans="36:36" x14ac:dyDescent="0.2">
      <c r="AJ564" s="22"/>
    </row>
    <row r="565" spans="36:36" x14ac:dyDescent="0.2">
      <c r="AJ565" s="22"/>
    </row>
    <row r="566" spans="36:36" x14ac:dyDescent="0.2">
      <c r="AJ566" s="22"/>
    </row>
    <row r="567" spans="36:36" x14ac:dyDescent="0.2">
      <c r="AJ567" s="22"/>
    </row>
    <row r="568" spans="36:36" x14ac:dyDescent="0.2">
      <c r="AJ568" s="22"/>
    </row>
    <row r="569" spans="36:36" x14ac:dyDescent="0.2">
      <c r="AJ569" s="22"/>
    </row>
    <row r="570" spans="36:36" x14ac:dyDescent="0.2">
      <c r="AJ570" s="22"/>
    </row>
    <row r="571" spans="36:36" x14ac:dyDescent="0.2">
      <c r="AJ571" s="22"/>
    </row>
    <row r="572" spans="36:36" x14ac:dyDescent="0.2">
      <c r="AJ572" s="22"/>
    </row>
    <row r="573" spans="36:36" x14ac:dyDescent="0.2">
      <c r="AJ573" s="22"/>
    </row>
    <row r="574" spans="36:36" x14ac:dyDescent="0.2">
      <c r="AJ574" s="22"/>
    </row>
    <row r="575" spans="36:36" x14ac:dyDescent="0.2">
      <c r="AJ575" s="22"/>
    </row>
    <row r="576" spans="36:36" x14ac:dyDescent="0.2">
      <c r="AJ576" s="22"/>
    </row>
    <row r="577" spans="36:36" x14ac:dyDescent="0.2">
      <c r="AJ577" s="22"/>
    </row>
    <row r="578" spans="36:36" x14ac:dyDescent="0.2">
      <c r="AJ578" s="22"/>
    </row>
    <row r="579" spans="36:36" x14ac:dyDescent="0.2">
      <c r="AJ579" s="22"/>
    </row>
    <row r="580" spans="36:36" x14ac:dyDescent="0.2">
      <c r="AJ580" s="22"/>
    </row>
    <row r="581" spans="36:36" x14ac:dyDescent="0.2">
      <c r="AJ581" s="22"/>
    </row>
    <row r="582" spans="36:36" x14ac:dyDescent="0.2">
      <c r="AJ582" s="22"/>
    </row>
    <row r="583" spans="36:36" x14ac:dyDescent="0.2">
      <c r="AJ583" s="22"/>
    </row>
    <row r="584" spans="36:36" x14ac:dyDescent="0.2">
      <c r="AJ584" s="22"/>
    </row>
    <row r="585" spans="36:36" x14ac:dyDescent="0.2">
      <c r="AJ585" s="22"/>
    </row>
    <row r="586" spans="36:36" x14ac:dyDescent="0.2">
      <c r="AJ586" s="22"/>
    </row>
    <row r="587" spans="36:36" x14ac:dyDescent="0.2">
      <c r="AJ587" s="22"/>
    </row>
    <row r="588" spans="36:36" x14ac:dyDescent="0.2">
      <c r="AJ588" s="22"/>
    </row>
    <row r="589" spans="36:36" x14ac:dyDescent="0.2">
      <c r="AJ589" s="22"/>
    </row>
    <row r="590" spans="36:36" x14ac:dyDescent="0.2">
      <c r="AJ590" s="22"/>
    </row>
    <row r="591" spans="36:36" x14ac:dyDescent="0.2">
      <c r="AJ591" s="22"/>
    </row>
    <row r="592" spans="36:36" x14ac:dyDescent="0.2">
      <c r="AJ592" s="22"/>
    </row>
    <row r="593" spans="36:36" x14ac:dyDescent="0.2">
      <c r="AJ593" s="22"/>
    </row>
    <row r="594" spans="36:36" x14ac:dyDescent="0.2">
      <c r="AJ594" s="22"/>
    </row>
    <row r="595" spans="36:36" x14ac:dyDescent="0.2">
      <c r="AJ595" s="22"/>
    </row>
    <row r="596" spans="36:36" x14ac:dyDescent="0.2">
      <c r="AJ596" s="22"/>
    </row>
    <row r="597" spans="36:36" x14ac:dyDescent="0.2">
      <c r="AJ597" s="22"/>
    </row>
    <row r="598" spans="36:36" x14ac:dyDescent="0.2">
      <c r="AJ598" s="22"/>
    </row>
    <row r="599" spans="36:36" x14ac:dyDescent="0.2">
      <c r="AJ599" s="22"/>
    </row>
    <row r="600" spans="36:36" x14ac:dyDescent="0.2">
      <c r="AJ600" s="22"/>
    </row>
    <row r="601" spans="36:36" x14ac:dyDescent="0.2">
      <c r="AJ601" s="22"/>
    </row>
    <row r="602" spans="36:36" x14ac:dyDescent="0.2">
      <c r="AJ602" s="22"/>
    </row>
    <row r="603" spans="36:36" x14ac:dyDescent="0.2">
      <c r="AJ603" s="22"/>
    </row>
    <row r="604" spans="36:36" x14ac:dyDescent="0.2">
      <c r="AJ604" s="22"/>
    </row>
    <row r="605" spans="36:36" x14ac:dyDescent="0.2">
      <c r="AJ605" s="22"/>
    </row>
    <row r="606" spans="36:36" x14ac:dyDescent="0.2">
      <c r="AJ606" s="22"/>
    </row>
    <row r="607" spans="36:36" x14ac:dyDescent="0.2">
      <c r="AJ607" s="22"/>
    </row>
    <row r="608" spans="36:36" x14ac:dyDescent="0.2">
      <c r="AJ608" s="22"/>
    </row>
    <row r="609" spans="36:36" x14ac:dyDescent="0.2">
      <c r="AJ609" s="22"/>
    </row>
    <row r="610" spans="36:36" x14ac:dyDescent="0.2">
      <c r="AJ610" s="22"/>
    </row>
    <row r="611" spans="36:36" x14ac:dyDescent="0.2">
      <c r="AJ611" s="22"/>
    </row>
    <row r="612" spans="36:36" x14ac:dyDescent="0.2">
      <c r="AJ612" s="22"/>
    </row>
    <row r="613" spans="36:36" x14ac:dyDescent="0.2">
      <c r="AJ613" s="22"/>
    </row>
    <row r="614" spans="36:36" x14ac:dyDescent="0.2">
      <c r="AJ614" s="22"/>
    </row>
    <row r="615" spans="36:36" x14ac:dyDescent="0.2">
      <c r="AJ615" s="22"/>
    </row>
    <row r="616" spans="36:36" x14ac:dyDescent="0.2">
      <c r="AJ616" s="22"/>
    </row>
    <row r="617" spans="36:36" x14ac:dyDescent="0.2">
      <c r="AJ617" s="22"/>
    </row>
    <row r="618" spans="36:36" x14ac:dyDescent="0.2">
      <c r="AJ618" s="22"/>
    </row>
    <row r="619" spans="36:36" x14ac:dyDescent="0.2">
      <c r="AJ619" s="22"/>
    </row>
    <row r="620" spans="36:36" x14ac:dyDescent="0.2">
      <c r="AJ620" s="22"/>
    </row>
    <row r="621" spans="36:36" x14ac:dyDescent="0.2">
      <c r="AJ621" s="22"/>
    </row>
    <row r="622" spans="36:36" x14ac:dyDescent="0.2">
      <c r="AJ622" s="22"/>
    </row>
    <row r="623" spans="36:36" x14ac:dyDescent="0.2">
      <c r="AJ623" s="22"/>
    </row>
    <row r="624" spans="36:36" x14ac:dyDescent="0.2">
      <c r="AJ624" s="22"/>
    </row>
    <row r="625" spans="36:36" x14ac:dyDescent="0.2">
      <c r="AJ625" s="22"/>
    </row>
    <row r="626" spans="36:36" x14ac:dyDescent="0.2">
      <c r="AJ626" s="22"/>
    </row>
    <row r="627" spans="36:36" x14ac:dyDescent="0.2">
      <c r="AJ627" s="22"/>
    </row>
    <row r="628" spans="36:36" x14ac:dyDescent="0.2">
      <c r="AJ628" s="22"/>
    </row>
    <row r="629" spans="36:36" x14ac:dyDescent="0.2">
      <c r="AJ629" s="22"/>
    </row>
    <row r="630" spans="36:36" x14ac:dyDescent="0.2">
      <c r="AJ630" s="22"/>
    </row>
    <row r="631" spans="36:36" x14ac:dyDescent="0.2">
      <c r="AJ631" s="22"/>
    </row>
    <row r="632" spans="36:36" x14ac:dyDescent="0.2">
      <c r="AJ632" s="22"/>
    </row>
    <row r="633" spans="36:36" x14ac:dyDescent="0.2">
      <c r="AJ633" s="22"/>
    </row>
    <row r="634" spans="36:36" x14ac:dyDescent="0.2">
      <c r="AJ634" s="22"/>
    </row>
    <row r="635" spans="36:36" x14ac:dyDescent="0.2">
      <c r="AJ635" s="22"/>
    </row>
    <row r="636" spans="36:36" x14ac:dyDescent="0.2">
      <c r="AJ636" s="22"/>
    </row>
    <row r="637" spans="36:36" x14ac:dyDescent="0.2">
      <c r="AJ637" s="22"/>
    </row>
    <row r="638" spans="36:36" x14ac:dyDescent="0.2">
      <c r="AJ638" s="22"/>
    </row>
    <row r="639" spans="36:36" x14ac:dyDescent="0.2">
      <c r="AJ639" s="22"/>
    </row>
    <row r="640" spans="36:36" x14ac:dyDescent="0.2">
      <c r="AJ640" s="22"/>
    </row>
    <row r="641" spans="36:36" x14ac:dyDescent="0.2">
      <c r="AJ641" s="22"/>
    </row>
    <row r="642" spans="36:36" x14ac:dyDescent="0.2">
      <c r="AJ642" s="22"/>
    </row>
    <row r="643" spans="36:36" x14ac:dyDescent="0.2">
      <c r="AJ643" s="22"/>
    </row>
    <row r="644" spans="36:36" x14ac:dyDescent="0.2">
      <c r="AJ644" s="22"/>
    </row>
    <row r="645" spans="36:36" x14ac:dyDescent="0.2">
      <c r="AJ645" s="22"/>
    </row>
    <row r="646" spans="36:36" x14ac:dyDescent="0.2">
      <c r="AJ646" s="22"/>
    </row>
    <row r="647" spans="36:36" x14ac:dyDescent="0.2">
      <c r="AJ647" s="22"/>
    </row>
    <row r="648" spans="36:36" x14ac:dyDescent="0.2">
      <c r="AJ648" s="22"/>
    </row>
    <row r="649" spans="36:36" x14ac:dyDescent="0.2">
      <c r="AJ649" s="22"/>
    </row>
    <row r="650" spans="36:36" x14ac:dyDescent="0.2">
      <c r="AJ650" s="22"/>
    </row>
    <row r="651" spans="36:36" x14ac:dyDescent="0.2">
      <c r="AJ651" s="22"/>
    </row>
    <row r="652" spans="36:36" x14ac:dyDescent="0.2">
      <c r="AJ652" s="22"/>
    </row>
    <row r="653" spans="36:36" x14ac:dyDescent="0.2">
      <c r="AJ653" s="22"/>
    </row>
    <row r="654" spans="36:36" x14ac:dyDescent="0.2">
      <c r="AJ654" s="22"/>
    </row>
    <row r="655" spans="36:36" x14ac:dyDescent="0.2">
      <c r="AJ655" s="22"/>
    </row>
    <row r="656" spans="36:36" x14ac:dyDescent="0.2">
      <c r="AJ656" s="22"/>
    </row>
    <row r="657" spans="36:36" x14ac:dyDescent="0.2">
      <c r="AJ657" s="22"/>
    </row>
    <row r="658" spans="36:36" x14ac:dyDescent="0.2">
      <c r="AJ658" s="22"/>
    </row>
    <row r="659" spans="36:36" x14ac:dyDescent="0.2">
      <c r="AJ659" s="22"/>
    </row>
    <row r="660" spans="36:36" x14ac:dyDescent="0.2">
      <c r="AJ660" s="22"/>
    </row>
    <row r="661" spans="36:36" x14ac:dyDescent="0.2">
      <c r="AJ661" s="22"/>
    </row>
    <row r="662" spans="36:36" x14ac:dyDescent="0.2">
      <c r="AJ662" s="22"/>
    </row>
    <row r="663" spans="36:36" x14ac:dyDescent="0.2">
      <c r="AJ663" s="22"/>
    </row>
    <row r="664" spans="36:36" x14ac:dyDescent="0.2">
      <c r="AJ664" s="22"/>
    </row>
    <row r="665" spans="36:36" x14ac:dyDescent="0.2">
      <c r="AJ665" s="22"/>
    </row>
    <row r="666" spans="36:36" x14ac:dyDescent="0.2">
      <c r="AJ666" s="22"/>
    </row>
    <row r="667" spans="36:36" x14ac:dyDescent="0.2">
      <c r="AJ667" s="22"/>
    </row>
    <row r="668" spans="36:36" x14ac:dyDescent="0.2">
      <c r="AJ668" s="22"/>
    </row>
    <row r="669" spans="36:36" x14ac:dyDescent="0.2">
      <c r="AJ669" s="22"/>
    </row>
    <row r="670" spans="36:36" x14ac:dyDescent="0.2">
      <c r="AJ670" s="22"/>
    </row>
    <row r="671" spans="36:36" x14ac:dyDescent="0.2">
      <c r="AJ671" s="22"/>
    </row>
    <row r="672" spans="36:36" x14ac:dyDescent="0.2">
      <c r="AJ672" s="22"/>
    </row>
    <row r="673" spans="36:36" x14ac:dyDescent="0.2">
      <c r="AJ673" s="22"/>
    </row>
    <row r="674" spans="36:36" x14ac:dyDescent="0.2">
      <c r="AJ674" s="22"/>
    </row>
    <row r="675" spans="36:36" x14ac:dyDescent="0.2">
      <c r="AJ675" s="22"/>
    </row>
    <row r="676" spans="36:36" x14ac:dyDescent="0.2">
      <c r="AJ676" s="22"/>
    </row>
    <row r="677" spans="36:36" x14ac:dyDescent="0.2">
      <c r="AJ677" s="22"/>
    </row>
    <row r="678" spans="36:36" x14ac:dyDescent="0.2">
      <c r="AJ678" s="22"/>
    </row>
    <row r="679" spans="36:36" x14ac:dyDescent="0.2">
      <c r="AJ679" s="22"/>
    </row>
    <row r="680" spans="36:36" x14ac:dyDescent="0.2">
      <c r="AJ680" s="22"/>
    </row>
    <row r="681" spans="36:36" x14ac:dyDescent="0.2">
      <c r="AJ681" s="22"/>
    </row>
    <row r="682" spans="36:36" x14ac:dyDescent="0.2">
      <c r="AJ682" s="22"/>
    </row>
    <row r="683" spans="36:36" x14ac:dyDescent="0.2">
      <c r="AJ683" s="22"/>
    </row>
    <row r="684" spans="36:36" x14ac:dyDescent="0.2">
      <c r="AJ684" s="22"/>
    </row>
    <row r="685" spans="36:36" x14ac:dyDescent="0.2">
      <c r="AJ685" s="22"/>
    </row>
    <row r="686" spans="36:36" x14ac:dyDescent="0.2">
      <c r="AJ686" s="22"/>
    </row>
    <row r="687" spans="36:36" x14ac:dyDescent="0.2">
      <c r="AJ687" s="22"/>
    </row>
    <row r="688" spans="36:36" x14ac:dyDescent="0.2">
      <c r="AJ688" s="22"/>
    </row>
    <row r="689" spans="36:36" x14ac:dyDescent="0.2">
      <c r="AJ689" s="22"/>
    </row>
    <row r="690" spans="36:36" x14ac:dyDescent="0.2">
      <c r="AJ690" s="22"/>
    </row>
    <row r="691" spans="36:36" x14ac:dyDescent="0.2">
      <c r="AJ691" s="22"/>
    </row>
    <row r="692" spans="36:36" x14ac:dyDescent="0.2">
      <c r="AJ692" s="22"/>
    </row>
    <row r="693" spans="36:36" x14ac:dyDescent="0.2">
      <c r="AJ693" s="22"/>
    </row>
    <row r="694" spans="36:36" x14ac:dyDescent="0.2">
      <c r="AJ694" s="22"/>
    </row>
    <row r="695" spans="36:36" x14ac:dyDescent="0.2">
      <c r="AJ695" s="22"/>
    </row>
    <row r="696" spans="36:36" x14ac:dyDescent="0.2">
      <c r="AJ696" s="22"/>
    </row>
    <row r="697" spans="36:36" x14ac:dyDescent="0.2">
      <c r="AJ697" s="22"/>
    </row>
    <row r="698" spans="36:36" x14ac:dyDescent="0.2">
      <c r="AJ698" s="22"/>
    </row>
    <row r="699" spans="36:36" x14ac:dyDescent="0.2">
      <c r="AJ699" s="22"/>
    </row>
    <row r="700" spans="36:36" x14ac:dyDescent="0.2">
      <c r="AJ700" s="22"/>
    </row>
    <row r="701" spans="36:36" x14ac:dyDescent="0.2">
      <c r="AJ701" s="22"/>
    </row>
    <row r="702" spans="36:36" x14ac:dyDescent="0.2">
      <c r="AJ702" s="22"/>
    </row>
    <row r="703" spans="36:36" x14ac:dyDescent="0.2">
      <c r="AJ703" s="22"/>
    </row>
    <row r="704" spans="36:36" x14ac:dyDescent="0.2">
      <c r="AJ704" s="22"/>
    </row>
    <row r="705" spans="36:36" x14ac:dyDescent="0.2">
      <c r="AJ705" s="22"/>
    </row>
    <row r="706" spans="36:36" x14ac:dyDescent="0.2">
      <c r="AJ706" s="22"/>
    </row>
    <row r="707" spans="36:36" x14ac:dyDescent="0.2">
      <c r="AJ707" s="22"/>
    </row>
    <row r="708" spans="36:36" x14ac:dyDescent="0.2">
      <c r="AJ708" s="22"/>
    </row>
    <row r="709" spans="36:36" x14ac:dyDescent="0.2">
      <c r="AJ709" s="22"/>
    </row>
    <row r="710" spans="36:36" x14ac:dyDescent="0.2">
      <c r="AJ710" s="22"/>
    </row>
    <row r="711" spans="36:36" x14ac:dyDescent="0.2">
      <c r="AJ711" s="22"/>
    </row>
    <row r="712" spans="36:36" x14ac:dyDescent="0.2">
      <c r="AJ712" s="22"/>
    </row>
    <row r="713" spans="36:36" x14ac:dyDescent="0.2">
      <c r="AJ713" s="22"/>
    </row>
    <row r="714" spans="36:36" x14ac:dyDescent="0.2">
      <c r="AJ714" s="22"/>
    </row>
    <row r="715" spans="36:36" x14ac:dyDescent="0.2">
      <c r="AJ715" s="22"/>
    </row>
    <row r="716" spans="36:36" x14ac:dyDescent="0.2">
      <c r="AJ716" s="22"/>
    </row>
    <row r="717" spans="36:36" x14ac:dyDescent="0.2">
      <c r="AJ717" s="22"/>
    </row>
    <row r="718" spans="36:36" x14ac:dyDescent="0.2">
      <c r="AJ718" s="22"/>
    </row>
    <row r="719" spans="36:36" x14ac:dyDescent="0.2">
      <c r="AJ719" s="22"/>
    </row>
    <row r="720" spans="36:36" x14ac:dyDescent="0.2">
      <c r="AJ720" s="22"/>
    </row>
    <row r="721" spans="36:36" x14ac:dyDescent="0.2">
      <c r="AJ721" s="22"/>
    </row>
    <row r="722" spans="36:36" x14ac:dyDescent="0.2">
      <c r="AJ722" s="22"/>
    </row>
    <row r="723" spans="36:36" x14ac:dyDescent="0.2">
      <c r="AJ723" s="22"/>
    </row>
    <row r="724" spans="36:36" x14ac:dyDescent="0.2">
      <c r="AJ724" s="22"/>
    </row>
    <row r="725" spans="36:36" x14ac:dyDescent="0.2">
      <c r="AJ725" s="22"/>
    </row>
    <row r="726" spans="36:36" x14ac:dyDescent="0.2">
      <c r="AJ726" s="22"/>
    </row>
    <row r="727" spans="36:36" x14ac:dyDescent="0.2">
      <c r="AJ727" s="22"/>
    </row>
    <row r="728" spans="36:36" x14ac:dyDescent="0.2">
      <c r="AJ728" s="22"/>
    </row>
    <row r="729" spans="36:36" x14ac:dyDescent="0.2">
      <c r="AJ729" s="22"/>
    </row>
    <row r="730" spans="36:36" x14ac:dyDescent="0.2">
      <c r="AJ730" s="22"/>
    </row>
    <row r="731" spans="36:36" x14ac:dyDescent="0.2">
      <c r="AJ731" s="22"/>
    </row>
    <row r="732" spans="36:36" x14ac:dyDescent="0.2">
      <c r="AJ732" s="22"/>
    </row>
    <row r="733" spans="36:36" x14ac:dyDescent="0.2">
      <c r="AJ733" s="22"/>
    </row>
    <row r="734" spans="36:36" x14ac:dyDescent="0.2">
      <c r="AJ734" s="22"/>
    </row>
    <row r="735" spans="36:36" x14ac:dyDescent="0.2">
      <c r="AJ735" s="22"/>
    </row>
    <row r="736" spans="36:36" x14ac:dyDescent="0.2">
      <c r="AJ736" s="22"/>
    </row>
    <row r="737" spans="36:36" x14ac:dyDescent="0.2">
      <c r="AJ737" s="22"/>
    </row>
    <row r="738" spans="36:36" x14ac:dyDescent="0.2">
      <c r="AJ738" s="22"/>
    </row>
    <row r="739" spans="36:36" x14ac:dyDescent="0.2">
      <c r="AJ739" s="22"/>
    </row>
    <row r="740" spans="36:36" x14ac:dyDescent="0.2">
      <c r="AJ740" s="22"/>
    </row>
    <row r="741" spans="36:36" x14ac:dyDescent="0.2">
      <c r="AJ741" s="22"/>
    </row>
    <row r="742" spans="36:36" x14ac:dyDescent="0.2">
      <c r="AJ742" s="22"/>
    </row>
    <row r="743" spans="36:36" x14ac:dyDescent="0.2">
      <c r="AJ743" s="22"/>
    </row>
    <row r="744" spans="36:36" x14ac:dyDescent="0.2">
      <c r="AJ744" s="22"/>
    </row>
    <row r="745" spans="36:36" x14ac:dyDescent="0.2">
      <c r="AJ745" s="22"/>
    </row>
    <row r="746" spans="36:36" x14ac:dyDescent="0.2">
      <c r="AJ746" s="22"/>
    </row>
    <row r="747" spans="36:36" x14ac:dyDescent="0.2">
      <c r="AJ747" s="22"/>
    </row>
    <row r="748" spans="36:36" x14ac:dyDescent="0.2">
      <c r="AJ748" s="22"/>
    </row>
    <row r="749" spans="36:36" x14ac:dyDescent="0.2">
      <c r="AJ749" s="22"/>
    </row>
    <row r="750" spans="36:36" x14ac:dyDescent="0.2">
      <c r="AJ750" s="22"/>
    </row>
    <row r="751" spans="36:36" x14ac:dyDescent="0.2">
      <c r="AJ751" s="22"/>
    </row>
    <row r="752" spans="36:36" x14ac:dyDescent="0.2">
      <c r="AJ752" s="22"/>
    </row>
    <row r="753" spans="36:36" x14ac:dyDescent="0.2">
      <c r="AJ753" s="22"/>
    </row>
    <row r="754" spans="36:36" x14ac:dyDescent="0.2">
      <c r="AJ754" s="22"/>
    </row>
    <row r="755" spans="36:36" x14ac:dyDescent="0.2">
      <c r="AJ755" s="22"/>
    </row>
    <row r="756" spans="36:36" x14ac:dyDescent="0.2">
      <c r="AJ756" s="22"/>
    </row>
    <row r="757" spans="36:36" x14ac:dyDescent="0.2">
      <c r="AJ757" s="22"/>
    </row>
    <row r="758" spans="36:36" x14ac:dyDescent="0.2">
      <c r="AJ758" s="22"/>
    </row>
    <row r="759" spans="36:36" x14ac:dyDescent="0.2">
      <c r="AJ759" s="22"/>
    </row>
    <row r="760" spans="36:36" x14ac:dyDescent="0.2">
      <c r="AJ760" s="22"/>
    </row>
    <row r="761" spans="36:36" x14ac:dyDescent="0.2">
      <c r="AJ761" s="22"/>
    </row>
    <row r="762" spans="36:36" x14ac:dyDescent="0.2">
      <c r="AJ762" s="22"/>
    </row>
    <row r="763" spans="36:36" x14ac:dyDescent="0.2">
      <c r="AJ763" s="22"/>
    </row>
    <row r="764" spans="36:36" x14ac:dyDescent="0.2">
      <c r="AJ764" s="22"/>
    </row>
    <row r="765" spans="36:36" x14ac:dyDescent="0.2">
      <c r="AJ765" s="22"/>
    </row>
    <row r="766" spans="36:36" x14ac:dyDescent="0.2">
      <c r="AJ766" s="22"/>
    </row>
    <row r="767" spans="36:36" x14ac:dyDescent="0.2">
      <c r="AJ767" s="22"/>
    </row>
    <row r="768" spans="36:36" x14ac:dyDescent="0.2">
      <c r="AJ768" s="22"/>
    </row>
    <row r="769" spans="36:36" x14ac:dyDescent="0.2">
      <c r="AJ769" s="22"/>
    </row>
    <row r="770" spans="36:36" x14ac:dyDescent="0.2">
      <c r="AJ770" s="22"/>
    </row>
    <row r="771" spans="36:36" x14ac:dyDescent="0.2">
      <c r="AJ771" s="22"/>
    </row>
    <row r="772" spans="36:36" x14ac:dyDescent="0.2">
      <c r="AJ772" s="22"/>
    </row>
    <row r="773" spans="36:36" x14ac:dyDescent="0.2">
      <c r="AJ773" s="22"/>
    </row>
    <row r="774" spans="36:36" x14ac:dyDescent="0.2">
      <c r="AJ774" s="22"/>
    </row>
    <row r="775" spans="36:36" x14ac:dyDescent="0.2">
      <c r="AJ775" s="22"/>
    </row>
    <row r="776" spans="36:36" x14ac:dyDescent="0.2">
      <c r="AJ776" s="22"/>
    </row>
    <row r="777" spans="36:36" x14ac:dyDescent="0.2">
      <c r="AJ777" s="22"/>
    </row>
    <row r="778" spans="36:36" x14ac:dyDescent="0.2">
      <c r="AJ778" s="22"/>
    </row>
    <row r="779" spans="36:36" x14ac:dyDescent="0.2">
      <c r="AJ779" s="22"/>
    </row>
    <row r="780" spans="36:36" x14ac:dyDescent="0.2">
      <c r="AJ780" s="22"/>
    </row>
    <row r="781" spans="36:36" x14ac:dyDescent="0.2">
      <c r="AJ781" s="22"/>
    </row>
    <row r="782" spans="36:36" x14ac:dyDescent="0.2">
      <c r="AJ782" s="22"/>
    </row>
    <row r="783" spans="36:36" x14ac:dyDescent="0.2">
      <c r="AJ783" s="22"/>
    </row>
    <row r="784" spans="36:36" x14ac:dyDescent="0.2">
      <c r="AJ784" s="22"/>
    </row>
    <row r="785" spans="36:36" x14ac:dyDescent="0.2">
      <c r="AJ785" s="22"/>
    </row>
    <row r="786" spans="36:36" x14ac:dyDescent="0.2">
      <c r="AJ786" s="22"/>
    </row>
    <row r="787" spans="36:36" x14ac:dyDescent="0.2">
      <c r="AJ787" s="22"/>
    </row>
    <row r="788" spans="36:36" x14ac:dyDescent="0.2">
      <c r="AJ788" s="22"/>
    </row>
    <row r="789" spans="36:36" x14ac:dyDescent="0.2">
      <c r="AJ789" s="22"/>
    </row>
    <row r="790" spans="36:36" x14ac:dyDescent="0.2">
      <c r="AJ790" s="22"/>
    </row>
    <row r="791" spans="36:36" x14ac:dyDescent="0.2">
      <c r="AJ791" s="22"/>
    </row>
    <row r="792" spans="36:36" x14ac:dyDescent="0.2">
      <c r="AJ792" s="22"/>
    </row>
    <row r="793" spans="36:36" x14ac:dyDescent="0.2">
      <c r="AJ793" s="22"/>
    </row>
    <row r="794" spans="36:36" x14ac:dyDescent="0.2">
      <c r="AJ794" s="22"/>
    </row>
    <row r="795" spans="36:36" x14ac:dyDescent="0.2">
      <c r="AJ795" s="22"/>
    </row>
    <row r="796" spans="36:36" x14ac:dyDescent="0.2">
      <c r="AJ796" s="22"/>
    </row>
    <row r="797" spans="36:36" x14ac:dyDescent="0.2">
      <c r="AJ797" s="22"/>
    </row>
    <row r="798" spans="36:36" x14ac:dyDescent="0.2">
      <c r="AJ798" s="22"/>
    </row>
    <row r="799" spans="36:36" x14ac:dyDescent="0.2">
      <c r="AJ799" s="22"/>
    </row>
    <row r="800" spans="36:36" x14ac:dyDescent="0.2">
      <c r="AJ800" s="22"/>
    </row>
    <row r="801" spans="36:36" x14ac:dyDescent="0.2">
      <c r="AJ801" s="22"/>
    </row>
    <row r="802" spans="36:36" x14ac:dyDescent="0.2">
      <c r="AJ802" s="22"/>
    </row>
    <row r="803" spans="36:36" x14ac:dyDescent="0.2">
      <c r="AJ803" s="22"/>
    </row>
    <row r="804" spans="36:36" x14ac:dyDescent="0.2">
      <c r="AJ804" s="22"/>
    </row>
    <row r="805" spans="36:36" x14ac:dyDescent="0.2">
      <c r="AJ805" s="22"/>
    </row>
    <row r="806" spans="36:36" x14ac:dyDescent="0.2">
      <c r="AJ806" s="22"/>
    </row>
    <row r="807" spans="36:36" x14ac:dyDescent="0.2">
      <c r="AJ807" s="22"/>
    </row>
    <row r="808" spans="36:36" x14ac:dyDescent="0.2">
      <c r="AJ808" s="22"/>
    </row>
    <row r="809" spans="36:36" x14ac:dyDescent="0.2">
      <c r="AJ809" s="22"/>
    </row>
    <row r="810" spans="36:36" x14ac:dyDescent="0.2">
      <c r="AJ810" s="22"/>
    </row>
    <row r="811" spans="36:36" x14ac:dyDescent="0.2">
      <c r="AJ811" s="22"/>
    </row>
    <row r="812" spans="36:36" x14ac:dyDescent="0.2">
      <c r="AJ812" s="22"/>
    </row>
    <row r="813" spans="36:36" x14ac:dyDescent="0.2">
      <c r="AJ813" s="22"/>
    </row>
    <row r="814" spans="36:36" x14ac:dyDescent="0.2">
      <c r="AJ814" s="22"/>
    </row>
    <row r="815" spans="36:36" x14ac:dyDescent="0.2">
      <c r="AJ815" s="22"/>
    </row>
    <row r="816" spans="36:36" x14ac:dyDescent="0.2">
      <c r="AJ816" s="22"/>
    </row>
    <row r="817" spans="36:36" x14ac:dyDescent="0.2">
      <c r="AJ817" s="22"/>
    </row>
    <row r="818" spans="36:36" x14ac:dyDescent="0.2">
      <c r="AJ818" s="22"/>
    </row>
    <row r="819" spans="36:36" x14ac:dyDescent="0.2">
      <c r="AJ819" s="22"/>
    </row>
    <row r="820" spans="36:36" x14ac:dyDescent="0.2">
      <c r="AJ820" s="22"/>
    </row>
    <row r="821" spans="36:36" x14ac:dyDescent="0.2">
      <c r="AJ821" s="22"/>
    </row>
    <row r="822" spans="36:36" x14ac:dyDescent="0.2">
      <c r="AJ822" s="22"/>
    </row>
    <row r="823" spans="36:36" x14ac:dyDescent="0.2">
      <c r="AJ823" s="22"/>
    </row>
    <row r="824" spans="36:36" x14ac:dyDescent="0.2">
      <c r="AJ824" s="22"/>
    </row>
    <row r="825" spans="36:36" x14ac:dyDescent="0.2">
      <c r="AJ825" s="22"/>
    </row>
    <row r="826" spans="36:36" x14ac:dyDescent="0.2">
      <c r="AJ826" s="22"/>
    </row>
    <row r="827" spans="36:36" x14ac:dyDescent="0.2">
      <c r="AJ827" s="22"/>
    </row>
    <row r="828" spans="36:36" x14ac:dyDescent="0.2">
      <c r="AJ828" s="22"/>
    </row>
    <row r="829" spans="36:36" x14ac:dyDescent="0.2">
      <c r="AJ829" s="22"/>
    </row>
    <row r="830" spans="36:36" x14ac:dyDescent="0.2">
      <c r="AJ830" s="22"/>
    </row>
    <row r="831" spans="36:36" x14ac:dyDescent="0.2">
      <c r="AJ831" s="22"/>
    </row>
    <row r="832" spans="36:36" x14ac:dyDescent="0.2">
      <c r="AJ832" s="22"/>
    </row>
    <row r="833" spans="36:36" x14ac:dyDescent="0.2">
      <c r="AJ833" s="22"/>
    </row>
    <row r="834" spans="36:36" x14ac:dyDescent="0.2">
      <c r="AJ834" s="22"/>
    </row>
    <row r="835" spans="36:36" x14ac:dyDescent="0.2">
      <c r="AJ835" s="22"/>
    </row>
    <row r="836" spans="36:36" x14ac:dyDescent="0.2">
      <c r="AJ836" s="22"/>
    </row>
    <row r="837" spans="36:36" x14ac:dyDescent="0.2">
      <c r="AJ837" s="22"/>
    </row>
    <row r="838" spans="36:36" x14ac:dyDescent="0.2">
      <c r="AJ838" s="22"/>
    </row>
    <row r="839" spans="36:36" x14ac:dyDescent="0.2">
      <c r="AJ839" s="22"/>
    </row>
    <row r="840" spans="36:36" x14ac:dyDescent="0.2">
      <c r="AJ840" s="22"/>
    </row>
    <row r="841" spans="36:36" x14ac:dyDescent="0.2">
      <c r="AJ841" s="22"/>
    </row>
    <row r="842" spans="36:36" x14ac:dyDescent="0.2">
      <c r="AJ842" s="22"/>
    </row>
    <row r="843" spans="36:36" x14ac:dyDescent="0.2">
      <c r="AJ843" s="22"/>
    </row>
    <row r="844" spans="36:36" x14ac:dyDescent="0.2">
      <c r="AJ844" s="22"/>
    </row>
    <row r="845" spans="36:36" x14ac:dyDescent="0.2">
      <c r="AJ845" s="22"/>
    </row>
    <row r="846" spans="36:36" x14ac:dyDescent="0.2">
      <c r="AJ846" s="22"/>
    </row>
    <row r="847" spans="36:36" x14ac:dyDescent="0.2">
      <c r="AJ847" s="22"/>
    </row>
    <row r="848" spans="36:36" x14ac:dyDescent="0.2">
      <c r="AJ848" s="22"/>
    </row>
    <row r="849" spans="36:36" x14ac:dyDescent="0.2">
      <c r="AJ849" s="22"/>
    </row>
    <row r="850" spans="36:36" x14ac:dyDescent="0.2">
      <c r="AJ850" s="22"/>
    </row>
    <row r="851" spans="36:36" x14ac:dyDescent="0.2">
      <c r="AJ851" s="22"/>
    </row>
    <row r="852" spans="36:36" x14ac:dyDescent="0.2">
      <c r="AJ852" s="22"/>
    </row>
    <row r="853" spans="36:36" x14ac:dyDescent="0.2">
      <c r="AJ853" s="22"/>
    </row>
    <row r="854" spans="36:36" x14ac:dyDescent="0.2">
      <c r="AJ854" s="22"/>
    </row>
    <row r="855" spans="36:36" x14ac:dyDescent="0.2">
      <c r="AJ855" s="22"/>
    </row>
    <row r="856" spans="36:36" x14ac:dyDescent="0.2">
      <c r="AJ856" s="22"/>
    </row>
    <row r="857" spans="36:36" x14ac:dyDescent="0.2">
      <c r="AJ857" s="22"/>
    </row>
    <row r="858" spans="36:36" x14ac:dyDescent="0.2">
      <c r="AJ858" s="22"/>
    </row>
    <row r="859" spans="36:36" x14ac:dyDescent="0.2">
      <c r="AJ859" s="22"/>
    </row>
    <row r="860" spans="36:36" x14ac:dyDescent="0.2">
      <c r="AJ860" s="22"/>
    </row>
    <row r="861" spans="36:36" x14ac:dyDescent="0.2">
      <c r="AJ861" s="22"/>
    </row>
    <row r="862" spans="36:36" x14ac:dyDescent="0.2">
      <c r="AJ862" s="22"/>
    </row>
    <row r="863" spans="36:36" x14ac:dyDescent="0.2">
      <c r="AJ863" s="22"/>
    </row>
    <row r="864" spans="36:36" x14ac:dyDescent="0.2">
      <c r="AJ864" s="22"/>
    </row>
    <row r="865" spans="36:36" x14ac:dyDescent="0.2">
      <c r="AJ865" s="22"/>
    </row>
    <row r="866" spans="36:36" x14ac:dyDescent="0.2">
      <c r="AJ866" s="22"/>
    </row>
    <row r="867" spans="36:36" x14ac:dyDescent="0.2">
      <c r="AJ867" s="22"/>
    </row>
    <row r="868" spans="36:36" x14ac:dyDescent="0.2">
      <c r="AJ868" s="22"/>
    </row>
    <row r="869" spans="36:36" x14ac:dyDescent="0.2">
      <c r="AJ869" s="22"/>
    </row>
    <row r="870" spans="36:36" x14ac:dyDescent="0.2">
      <c r="AJ870" s="22"/>
    </row>
    <row r="871" spans="36:36" x14ac:dyDescent="0.2">
      <c r="AJ871" s="22"/>
    </row>
    <row r="872" spans="36:36" x14ac:dyDescent="0.2">
      <c r="AJ872" s="22"/>
    </row>
    <row r="873" spans="36:36" x14ac:dyDescent="0.2">
      <c r="AJ873" s="22"/>
    </row>
    <row r="874" spans="36:36" x14ac:dyDescent="0.2">
      <c r="AJ874" s="22"/>
    </row>
    <row r="875" spans="36:36" x14ac:dyDescent="0.2">
      <c r="AJ875" s="22"/>
    </row>
    <row r="876" spans="36:36" x14ac:dyDescent="0.2">
      <c r="AJ876" s="22"/>
    </row>
    <row r="877" spans="36:36" x14ac:dyDescent="0.2">
      <c r="AJ877" s="22"/>
    </row>
    <row r="878" spans="36:36" x14ac:dyDescent="0.2">
      <c r="AJ878" s="22"/>
    </row>
    <row r="879" spans="36:36" x14ac:dyDescent="0.2">
      <c r="AJ879" s="22"/>
    </row>
    <row r="880" spans="36:36" x14ac:dyDescent="0.2">
      <c r="AJ880" s="22"/>
    </row>
    <row r="881" spans="36:36" x14ac:dyDescent="0.2">
      <c r="AJ881" s="22"/>
    </row>
    <row r="882" spans="36:36" x14ac:dyDescent="0.2">
      <c r="AJ882" s="22"/>
    </row>
    <row r="883" spans="36:36" x14ac:dyDescent="0.2">
      <c r="AJ883" s="22"/>
    </row>
    <row r="884" spans="36:36" x14ac:dyDescent="0.2">
      <c r="AJ884" s="22"/>
    </row>
    <row r="885" spans="36:36" x14ac:dyDescent="0.2">
      <c r="AJ885" s="22"/>
    </row>
    <row r="886" spans="36:36" x14ac:dyDescent="0.2">
      <c r="AJ886" s="22"/>
    </row>
    <row r="887" spans="36:36" x14ac:dyDescent="0.2">
      <c r="AJ887" s="22"/>
    </row>
    <row r="888" spans="36:36" x14ac:dyDescent="0.2">
      <c r="AJ888" s="22"/>
    </row>
    <row r="889" spans="36:36" x14ac:dyDescent="0.2">
      <c r="AJ889" s="22"/>
    </row>
    <row r="890" spans="36:36" x14ac:dyDescent="0.2">
      <c r="AJ890" s="22"/>
    </row>
    <row r="891" spans="36:36" x14ac:dyDescent="0.2">
      <c r="AJ891" s="22"/>
    </row>
    <row r="892" spans="36:36" x14ac:dyDescent="0.2">
      <c r="AJ892" s="22"/>
    </row>
    <row r="893" spans="36:36" x14ac:dyDescent="0.2">
      <c r="AJ893" s="22"/>
    </row>
    <row r="894" spans="36:36" x14ac:dyDescent="0.2">
      <c r="AJ894" s="22"/>
    </row>
    <row r="895" spans="36:36" x14ac:dyDescent="0.2">
      <c r="AJ895" s="22"/>
    </row>
    <row r="896" spans="36:36" x14ac:dyDescent="0.2">
      <c r="AJ896" s="22"/>
    </row>
    <row r="897" spans="36:36" x14ac:dyDescent="0.2">
      <c r="AJ897" s="22"/>
    </row>
    <row r="898" spans="36:36" x14ac:dyDescent="0.2">
      <c r="AJ898" s="22"/>
    </row>
    <row r="899" spans="36:36" x14ac:dyDescent="0.2">
      <c r="AJ899" s="22"/>
    </row>
    <row r="900" spans="36:36" x14ac:dyDescent="0.2">
      <c r="AJ900" s="22"/>
    </row>
    <row r="901" spans="36:36" x14ac:dyDescent="0.2">
      <c r="AJ901" s="22"/>
    </row>
    <row r="902" spans="36:36" x14ac:dyDescent="0.2">
      <c r="AJ902" s="22"/>
    </row>
    <row r="903" spans="36:36" x14ac:dyDescent="0.2">
      <c r="AJ903" s="22"/>
    </row>
    <row r="904" spans="36:36" x14ac:dyDescent="0.2">
      <c r="AJ904" s="22"/>
    </row>
    <row r="905" spans="36:36" x14ac:dyDescent="0.2">
      <c r="AJ905" s="22"/>
    </row>
    <row r="906" spans="36:36" x14ac:dyDescent="0.2">
      <c r="AJ906" s="22"/>
    </row>
    <row r="907" spans="36:36" x14ac:dyDescent="0.2">
      <c r="AJ907" s="22"/>
    </row>
    <row r="908" spans="36:36" x14ac:dyDescent="0.2">
      <c r="AJ908" s="22"/>
    </row>
    <row r="909" spans="36:36" x14ac:dyDescent="0.2">
      <c r="AJ909" s="22"/>
    </row>
    <row r="910" spans="36:36" x14ac:dyDescent="0.2">
      <c r="AJ910" s="22"/>
    </row>
    <row r="911" spans="36:36" x14ac:dyDescent="0.2">
      <c r="AJ911" s="22"/>
    </row>
    <row r="912" spans="36:36" x14ac:dyDescent="0.2">
      <c r="AJ912" s="22"/>
    </row>
    <row r="913" spans="36:36" x14ac:dyDescent="0.2">
      <c r="AJ913" s="22"/>
    </row>
    <row r="914" spans="36:36" x14ac:dyDescent="0.2">
      <c r="AJ914" s="22"/>
    </row>
    <row r="915" spans="36:36" x14ac:dyDescent="0.2">
      <c r="AJ915" s="22"/>
    </row>
    <row r="916" spans="36:36" x14ac:dyDescent="0.2">
      <c r="AJ916" s="22"/>
    </row>
    <row r="917" spans="36:36" x14ac:dyDescent="0.2">
      <c r="AJ917" s="22"/>
    </row>
    <row r="918" spans="36:36" x14ac:dyDescent="0.2">
      <c r="AJ918" s="22"/>
    </row>
    <row r="919" spans="36:36" x14ac:dyDescent="0.2">
      <c r="AJ919" s="22"/>
    </row>
    <row r="920" spans="36:36" x14ac:dyDescent="0.2">
      <c r="AJ920" s="22"/>
    </row>
    <row r="921" spans="36:36" x14ac:dyDescent="0.2">
      <c r="AJ921" s="22"/>
    </row>
    <row r="922" spans="36:36" x14ac:dyDescent="0.2">
      <c r="AJ922" s="22"/>
    </row>
    <row r="923" spans="36:36" x14ac:dyDescent="0.2">
      <c r="AJ923" s="22"/>
    </row>
    <row r="924" spans="36:36" x14ac:dyDescent="0.2">
      <c r="AJ924" s="22"/>
    </row>
    <row r="925" spans="36:36" x14ac:dyDescent="0.2">
      <c r="AJ925" s="22"/>
    </row>
    <row r="926" spans="36:36" x14ac:dyDescent="0.2">
      <c r="AJ926" s="22"/>
    </row>
    <row r="927" spans="36:36" x14ac:dyDescent="0.2">
      <c r="AJ927" s="22"/>
    </row>
    <row r="928" spans="36:36" x14ac:dyDescent="0.2">
      <c r="AJ928" s="22"/>
    </row>
    <row r="929" spans="36:36" x14ac:dyDescent="0.2">
      <c r="AJ929" s="22"/>
    </row>
    <row r="930" spans="36:36" x14ac:dyDescent="0.2">
      <c r="AJ930" s="22"/>
    </row>
    <row r="931" spans="36:36" x14ac:dyDescent="0.2">
      <c r="AJ931" s="22"/>
    </row>
    <row r="932" spans="36:36" x14ac:dyDescent="0.2">
      <c r="AJ932" s="22"/>
    </row>
    <row r="933" spans="36:36" x14ac:dyDescent="0.2">
      <c r="AJ933" s="22"/>
    </row>
    <row r="934" spans="36:36" x14ac:dyDescent="0.2">
      <c r="AJ934" s="22"/>
    </row>
    <row r="935" spans="36:36" x14ac:dyDescent="0.2">
      <c r="AJ935" s="22"/>
    </row>
    <row r="936" spans="36:36" x14ac:dyDescent="0.2">
      <c r="AJ936" s="22"/>
    </row>
    <row r="937" spans="36:36" x14ac:dyDescent="0.2">
      <c r="AJ937" s="22"/>
    </row>
    <row r="938" spans="36:36" x14ac:dyDescent="0.2">
      <c r="AJ938" s="22"/>
    </row>
    <row r="939" spans="36:36" x14ac:dyDescent="0.2">
      <c r="AJ939" s="22"/>
    </row>
    <row r="940" spans="36:36" x14ac:dyDescent="0.2">
      <c r="AJ940" s="22"/>
    </row>
    <row r="941" spans="36:36" x14ac:dyDescent="0.2">
      <c r="AJ941" s="22"/>
    </row>
    <row r="942" spans="36:36" x14ac:dyDescent="0.2">
      <c r="AJ942" s="22"/>
    </row>
    <row r="943" spans="36:36" x14ac:dyDescent="0.2">
      <c r="AJ943" s="22"/>
    </row>
    <row r="944" spans="36:36" x14ac:dyDescent="0.2">
      <c r="AJ944" s="22"/>
    </row>
    <row r="945" spans="36:36" x14ac:dyDescent="0.2">
      <c r="AJ945" s="22"/>
    </row>
    <row r="946" spans="36:36" x14ac:dyDescent="0.2">
      <c r="AJ946" s="22"/>
    </row>
    <row r="947" spans="36:36" x14ac:dyDescent="0.2">
      <c r="AJ947" s="22"/>
    </row>
    <row r="948" spans="36:36" x14ac:dyDescent="0.2">
      <c r="AJ948" s="22"/>
    </row>
    <row r="949" spans="36:36" x14ac:dyDescent="0.2">
      <c r="AJ949" s="22"/>
    </row>
    <row r="950" spans="36:36" x14ac:dyDescent="0.2">
      <c r="AJ950" s="22"/>
    </row>
    <row r="951" spans="36:36" x14ac:dyDescent="0.2">
      <c r="AJ951" s="22"/>
    </row>
    <row r="952" spans="36:36" x14ac:dyDescent="0.2">
      <c r="AJ952" s="22"/>
    </row>
    <row r="953" spans="36:36" x14ac:dyDescent="0.2">
      <c r="AJ953" s="22"/>
    </row>
    <row r="954" spans="36:36" x14ac:dyDescent="0.2">
      <c r="AJ954" s="22"/>
    </row>
    <row r="955" spans="36:36" x14ac:dyDescent="0.2">
      <c r="AJ955" s="22"/>
    </row>
    <row r="956" spans="36:36" x14ac:dyDescent="0.2">
      <c r="AJ956" s="22"/>
    </row>
    <row r="957" spans="36:36" x14ac:dyDescent="0.2">
      <c r="AJ957" s="22"/>
    </row>
    <row r="958" spans="36:36" x14ac:dyDescent="0.2">
      <c r="AJ958" s="22"/>
    </row>
    <row r="959" spans="36:36" x14ac:dyDescent="0.2">
      <c r="AJ959" s="22"/>
    </row>
    <row r="960" spans="36:36" x14ac:dyDescent="0.2">
      <c r="AJ960" s="22"/>
    </row>
    <row r="961" spans="36:36" x14ac:dyDescent="0.2">
      <c r="AJ961" s="22"/>
    </row>
    <row r="962" spans="36:36" x14ac:dyDescent="0.2">
      <c r="AJ962" s="22"/>
    </row>
    <row r="963" spans="36:36" x14ac:dyDescent="0.2">
      <c r="AJ963" s="22"/>
    </row>
    <row r="964" spans="36:36" x14ac:dyDescent="0.2">
      <c r="AJ964" s="22"/>
    </row>
    <row r="965" spans="36:36" x14ac:dyDescent="0.2">
      <c r="AJ965" s="22"/>
    </row>
    <row r="966" spans="36:36" x14ac:dyDescent="0.2">
      <c r="AJ966" s="22"/>
    </row>
    <row r="967" spans="36:36" x14ac:dyDescent="0.2">
      <c r="AJ967" s="22"/>
    </row>
    <row r="968" spans="36:36" x14ac:dyDescent="0.2">
      <c r="AJ968" s="22"/>
    </row>
    <row r="969" spans="36:36" x14ac:dyDescent="0.2">
      <c r="AJ969" s="22"/>
    </row>
    <row r="970" spans="36:36" x14ac:dyDescent="0.2">
      <c r="AJ970" s="22"/>
    </row>
    <row r="971" spans="36:36" x14ac:dyDescent="0.2">
      <c r="AJ971" s="22"/>
    </row>
    <row r="972" spans="36:36" x14ac:dyDescent="0.2">
      <c r="AJ972" s="22"/>
    </row>
    <row r="973" spans="36:36" x14ac:dyDescent="0.2">
      <c r="AJ973" s="22"/>
    </row>
    <row r="974" spans="36:36" x14ac:dyDescent="0.2">
      <c r="AJ974" s="22"/>
    </row>
    <row r="975" spans="36:36" x14ac:dyDescent="0.2">
      <c r="AJ975" s="22"/>
    </row>
    <row r="976" spans="36:36" x14ac:dyDescent="0.2">
      <c r="AJ976" s="22"/>
    </row>
    <row r="977" spans="36:36" x14ac:dyDescent="0.2">
      <c r="AJ977" s="22"/>
    </row>
    <row r="978" spans="36:36" x14ac:dyDescent="0.2">
      <c r="AJ978" s="22"/>
    </row>
    <row r="979" spans="36:36" x14ac:dyDescent="0.2">
      <c r="AJ979" s="22"/>
    </row>
    <row r="980" spans="36:36" x14ac:dyDescent="0.2">
      <c r="AJ980" s="22"/>
    </row>
    <row r="981" spans="36:36" x14ac:dyDescent="0.2">
      <c r="AJ981" s="22"/>
    </row>
    <row r="982" spans="36:36" x14ac:dyDescent="0.2">
      <c r="AJ982" s="22"/>
    </row>
    <row r="983" spans="36:36" x14ac:dyDescent="0.2">
      <c r="AJ983" s="22"/>
    </row>
    <row r="984" spans="36:36" x14ac:dyDescent="0.2">
      <c r="AJ984" s="22"/>
    </row>
    <row r="985" spans="36:36" x14ac:dyDescent="0.2">
      <c r="AJ985" s="22"/>
    </row>
    <row r="986" spans="36:36" x14ac:dyDescent="0.2">
      <c r="AJ986" s="22"/>
    </row>
    <row r="987" spans="36:36" x14ac:dyDescent="0.2">
      <c r="AJ987" s="22"/>
    </row>
    <row r="988" spans="36:36" x14ac:dyDescent="0.2">
      <c r="AJ988" s="22"/>
    </row>
    <row r="989" spans="36:36" x14ac:dyDescent="0.2">
      <c r="AJ989" s="22"/>
    </row>
    <row r="990" spans="36:36" x14ac:dyDescent="0.2">
      <c r="AJ990" s="22"/>
    </row>
    <row r="991" spans="36:36" x14ac:dyDescent="0.2">
      <c r="AJ991" s="22"/>
    </row>
    <row r="992" spans="36:36" x14ac:dyDescent="0.2">
      <c r="AJ992" s="22"/>
    </row>
    <row r="993" spans="36:36" x14ac:dyDescent="0.2">
      <c r="AJ993" s="22"/>
    </row>
    <row r="994" spans="36:36" x14ac:dyDescent="0.2">
      <c r="AJ994" s="22"/>
    </row>
    <row r="995" spans="36:36" x14ac:dyDescent="0.2">
      <c r="AJ995" s="22"/>
    </row>
    <row r="996" spans="36:36" x14ac:dyDescent="0.2">
      <c r="AJ996" s="22"/>
    </row>
    <row r="997" spans="36:36" x14ac:dyDescent="0.2">
      <c r="AJ997" s="22"/>
    </row>
    <row r="998" spans="36:36" x14ac:dyDescent="0.2">
      <c r="AJ998" s="22"/>
    </row>
    <row r="999" spans="36:36" x14ac:dyDescent="0.2">
      <c r="AJ999" s="22"/>
    </row>
    <row r="1000" spans="36:36" x14ac:dyDescent="0.2">
      <c r="AJ1000" s="22"/>
    </row>
    <row r="1001" spans="36:36" x14ac:dyDescent="0.2">
      <c r="AJ1001" s="22"/>
    </row>
    <row r="1002" spans="36:36" x14ac:dyDescent="0.2">
      <c r="AJ1002" s="22"/>
    </row>
    <row r="1003" spans="36:36" x14ac:dyDescent="0.2">
      <c r="AJ1003" s="22"/>
    </row>
    <row r="1004" spans="36:36" x14ac:dyDescent="0.2">
      <c r="AJ1004" s="22"/>
    </row>
    <row r="1005" spans="36:36" x14ac:dyDescent="0.2">
      <c r="AJ1005" s="22"/>
    </row>
    <row r="1006" spans="36:36" x14ac:dyDescent="0.2">
      <c r="AJ1006" s="22"/>
    </row>
    <row r="1007" spans="36:36" x14ac:dyDescent="0.2">
      <c r="AJ1007" s="22"/>
    </row>
  </sheetData>
  <mergeCells count="14">
    <mergeCell ref="AP7:AR7"/>
    <mergeCell ref="U7:W7"/>
    <mergeCell ref="X7:Z7"/>
    <mergeCell ref="AA7:AC7"/>
    <mergeCell ref="AD7:AF7"/>
    <mergeCell ref="AJ7:AL7"/>
    <mergeCell ref="AM7:AO7"/>
    <mergeCell ref="AG7:AI7"/>
    <mergeCell ref="I6:T6"/>
    <mergeCell ref="C7:E7"/>
    <mergeCell ref="F7:H7"/>
    <mergeCell ref="I7:L7"/>
    <mergeCell ref="M7:P7"/>
    <mergeCell ref="Q7:T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48D6A-46C0-5D48-8443-F00E33A4B47B}">
  <dimension ref="A1:AG44"/>
  <sheetViews>
    <sheetView workbookViewId="0">
      <selection activeCell="H34" sqref="H34"/>
    </sheetView>
  </sheetViews>
  <sheetFormatPr baseColWidth="10" defaultRowHeight="16" x14ac:dyDescent="0.2"/>
  <cols>
    <col min="1" max="2" width="10.83203125" style="1"/>
    <col min="3" max="3" width="12.6640625" style="1" bestFit="1" customWidth="1"/>
    <col min="4" max="4" width="10.83203125" style="1"/>
    <col min="5" max="5" width="17.83203125" style="1" bestFit="1" customWidth="1"/>
    <col min="6" max="6" width="19.5" style="1" bestFit="1" customWidth="1"/>
    <col min="7" max="7" width="27.1640625" style="1" bestFit="1" customWidth="1"/>
    <col min="8" max="8" width="29.33203125" style="1" bestFit="1" customWidth="1"/>
    <col min="9" max="9" width="24.33203125" style="1" bestFit="1" customWidth="1"/>
    <col min="10" max="10" width="27.1640625" style="1" bestFit="1" customWidth="1"/>
    <col min="11" max="11" width="27.1640625" style="1" customWidth="1"/>
    <col min="12" max="12" width="29" style="1" bestFit="1" customWidth="1"/>
    <col min="13" max="13" width="31.5" style="1" bestFit="1" customWidth="1"/>
    <col min="14" max="16384" width="10.83203125" style="1"/>
  </cols>
  <sheetData>
    <row r="1" spans="1:33" x14ac:dyDescent="0.2">
      <c r="A1" s="41" t="s">
        <v>112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P1" s="41" t="s">
        <v>113</v>
      </c>
      <c r="Q1" s="41"/>
      <c r="R1" s="41"/>
      <c r="S1" s="41"/>
      <c r="T1" s="41"/>
      <c r="V1" s="41" t="s">
        <v>114</v>
      </c>
      <c r="W1" s="41"/>
      <c r="X1" s="41"/>
      <c r="Y1" s="41"/>
      <c r="Z1" s="41"/>
      <c r="AA1" s="39"/>
    </row>
    <row r="2" spans="1:33" x14ac:dyDescent="0.2">
      <c r="A2" s="1" t="s">
        <v>1</v>
      </c>
      <c r="B2" s="1" t="s">
        <v>128</v>
      </c>
      <c r="C2" s="1" t="s">
        <v>101</v>
      </c>
      <c r="D2" s="1" t="s">
        <v>62</v>
      </c>
      <c r="E2" s="1" t="s">
        <v>102</v>
      </c>
      <c r="F2" s="1" t="s">
        <v>100</v>
      </c>
      <c r="G2" s="1" t="s">
        <v>127</v>
      </c>
      <c r="H2" s="1" t="s">
        <v>129</v>
      </c>
      <c r="I2" s="1" t="s">
        <v>130</v>
      </c>
      <c r="J2" s="1" t="s">
        <v>141</v>
      </c>
      <c r="K2" s="1" t="s">
        <v>131</v>
      </c>
      <c r="L2" s="34" t="s">
        <v>132</v>
      </c>
      <c r="M2" s="34" t="s">
        <v>133</v>
      </c>
      <c r="N2" s="1" t="s">
        <v>36</v>
      </c>
      <c r="O2" s="1" t="s">
        <v>1</v>
      </c>
      <c r="P2" s="1" t="s">
        <v>110</v>
      </c>
      <c r="Q2" s="1" t="s">
        <v>48</v>
      </c>
      <c r="R2" s="1" t="s">
        <v>142</v>
      </c>
      <c r="S2" s="1" t="s">
        <v>49</v>
      </c>
      <c r="T2" s="1" t="s">
        <v>111</v>
      </c>
      <c r="W2" s="1" t="s">
        <v>110</v>
      </c>
      <c r="X2" s="1" t="s">
        <v>48</v>
      </c>
      <c r="Y2" s="1" t="s">
        <v>142</v>
      </c>
      <c r="Z2" s="1" t="s">
        <v>111</v>
      </c>
      <c r="AA2" s="1" t="s">
        <v>139</v>
      </c>
      <c r="AC2" s="1" t="s">
        <v>110</v>
      </c>
      <c r="AD2" s="1" t="s">
        <v>48</v>
      </c>
      <c r="AE2" s="1" t="s">
        <v>49</v>
      </c>
      <c r="AF2" s="1" t="s">
        <v>139</v>
      </c>
      <c r="AG2" s="1" t="s">
        <v>111</v>
      </c>
    </row>
    <row r="3" spans="1:33" x14ac:dyDescent="0.2">
      <c r="A3" s="1" t="s">
        <v>7</v>
      </c>
      <c r="B3" s="1">
        <v>48.585825487246339</v>
      </c>
      <c r="C3" s="1">
        <v>0.5</v>
      </c>
      <c r="D3" s="1">
        <v>43.787191641549128</v>
      </c>
      <c r="E3" s="1">
        <f>(C3*D3)/100</f>
        <v>0.21893595820774564</v>
      </c>
      <c r="F3" s="1">
        <f>(E3/12.011)*1000</f>
        <v>18.227954225938358</v>
      </c>
      <c r="G3" s="1">
        <f>F3/B3</f>
        <v>0.3751702074244504</v>
      </c>
      <c r="H3" s="1">
        <v>0.13290525006225851</v>
      </c>
      <c r="I3" s="1">
        <v>0.11839400357165163</v>
      </c>
      <c r="J3" s="1">
        <v>1.9808851695831603E-2</v>
      </c>
      <c r="K3" s="1">
        <f>I3+J3</f>
        <v>0.13820285526748322</v>
      </c>
      <c r="L3" s="1">
        <v>2.5501445751676212E-2</v>
      </c>
      <c r="M3" s="1">
        <f>G3-H3-I3-J3-L3</f>
        <v>7.8560656343032442E-2</v>
      </c>
      <c r="N3" s="12">
        <f>(H3+I3+J3+L3)/G3</f>
        <v>0.79059996026242962</v>
      </c>
      <c r="O3" s="1" t="s">
        <v>7</v>
      </c>
      <c r="P3" s="13">
        <f>(H3/G3)*100</f>
        <v>35.425320942900882</v>
      </c>
      <c r="Q3" s="13">
        <f>(I3/G3)*100</f>
        <v>31.557410804132978</v>
      </c>
      <c r="R3" s="13">
        <f>(J3/G3)*100</f>
        <v>5.2799639480489917</v>
      </c>
      <c r="S3" s="13">
        <f>(K3/G3)*100</f>
        <v>36.837374752181965</v>
      </c>
      <c r="T3" s="13">
        <f>(L3/$G$3)*100</f>
        <v>6.7973003311601028</v>
      </c>
      <c r="V3" s="1" t="s">
        <v>7</v>
      </c>
      <c r="W3" s="33">
        <f>AVERAGE(P3:P12)</f>
        <v>37.288644794720391</v>
      </c>
      <c r="X3" s="33">
        <f>AVERAGE(Q3:Q12)</f>
        <v>47.536268208370032</v>
      </c>
      <c r="Y3" s="33">
        <f>AVERAGE(R3:R12)</f>
        <v>4.3181142244895421</v>
      </c>
      <c r="Z3" s="33">
        <f>AVERAGE(T3:T12)</f>
        <v>10.675155323296689</v>
      </c>
      <c r="AA3" s="33" t="e">
        <f>AVERAGE(#REF!)</f>
        <v>#REF!</v>
      </c>
      <c r="AB3" s="1" t="s">
        <v>134</v>
      </c>
      <c r="AC3" s="33">
        <f>AVERAGE(P3:P22)</f>
        <v>36.650662228518442</v>
      </c>
      <c r="AD3" s="33">
        <f>AVERAGE(Q3:Q22)</f>
        <v>48.811616491501454</v>
      </c>
      <c r="AE3" s="33">
        <f>AVERAGE(R3:R22)</f>
        <v>3.103790631339634</v>
      </c>
      <c r="AF3" s="33">
        <f>AD3+AE3</f>
        <v>51.915407122841088</v>
      </c>
      <c r="AG3" s="33">
        <f>AVERAGE(T3:T22)</f>
        <v>5.743245467560425</v>
      </c>
    </row>
    <row r="4" spans="1:33" x14ac:dyDescent="0.2">
      <c r="A4" s="1" t="s">
        <v>7</v>
      </c>
      <c r="B4" s="1">
        <v>48.366581368406038</v>
      </c>
      <c r="C4" s="1">
        <v>0.5</v>
      </c>
      <c r="D4" s="1">
        <v>43.787191641549128</v>
      </c>
      <c r="E4" s="1">
        <f t="shared" ref="E4:E42" si="0">(C4*D4)/100</f>
        <v>0.21893595820774564</v>
      </c>
      <c r="F4" s="1">
        <f t="shared" ref="F4:F42" si="1">(E4/12.011)*1000</f>
        <v>18.227954225938358</v>
      </c>
      <c r="G4" s="1">
        <f t="shared" ref="G4:G42" si="2">F4/B4</f>
        <v>0.37687084160645684</v>
      </c>
      <c r="H4" s="1">
        <v>0.15777305291339541</v>
      </c>
      <c r="I4" s="1">
        <v>0.18044443305045799</v>
      </c>
      <c r="J4" s="1">
        <v>1.1820066885599223E-2</v>
      </c>
      <c r="K4" s="1">
        <f t="shared" ref="K4:K42" si="3">I4+J4</f>
        <v>0.19226449993605721</v>
      </c>
      <c r="L4" s="1">
        <v>4.1494733157732437E-2</v>
      </c>
      <c r="M4" s="1">
        <f t="shared" ref="M4:M42" si="4">G4-H4-I4-J4-L4</f>
        <v>-1.4661444400728217E-2</v>
      </c>
      <c r="N4" s="12">
        <f t="shared" ref="N4:N42" si="5">(H4+I4+J4+L4)/G4</f>
        <v>1.0389031009622078</v>
      </c>
      <c r="O4" s="1" t="s">
        <v>7</v>
      </c>
      <c r="P4" s="13">
        <f t="shared" ref="P4:P42" si="6">(H4/G4)*100</f>
        <v>41.86395854900023</v>
      </c>
      <c r="Q4" s="13">
        <f t="shared" ref="Q4:Q42" si="7">(I4/G4)*100</f>
        <v>47.879648179013294</v>
      </c>
      <c r="R4" s="13">
        <f t="shared" ref="R4:R42" si="8">(J4/G4)*100</f>
        <v>3.1363707617216496</v>
      </c>
      <c r="S4" s="13">
        <f t="shared" ref="S4:S42" si="9">(K4/G4)*100</f>
        <v>51.016018940734945</v>
      </c>
      <c r="T4" s="13">
        <f t="shared" ref="T4:T42" si="10">(L4/$G$3)*100</f>
        <v>11.060242081212806</v>
      </c>
      <c r="V4" s="1" t="s">
        <v>8</v>
      </c>
      <c r="W4" s="33">
        <f>AVERAGE(P13:P22)</f>
        <v>36.012679662316479</v>
      </c>
      <c r="X4" s="33">
        <f>AVERAGE(Q13:Q22)</f>
        <v>50.086964774632868</v>
      </c>
      <c r="Y4" s="33">
        <f>AVERAGE(R13:R22)</f>
        <v>1.8894670381897267</v>
      </c>
      <c r="Z4" s="33">
        <f>AVERAGE(T13:T22)</f>
        <v>0.8113356118241597</v>
      </c>
      <c r="AA4" s="33" t="e">
        <f>AVERAGE(#REF!)</f>
        <v>#REF!</v>
      </c>
      <c r="AB4" s="1" t="s">
        <v>135</v>
      </c>
      <c r="AC4" s="33">
        <f>AVERAGE(P23:P42)</f>
        <v>37.275484101531276</v>
      </c>
      <c r="AD4" s="33">
        <f>AVERAGE(Q23:Q42)</f>
        <v>55.850304611551074</v>
      </c>
      <c r="AE4" s="33">
        <f>AVERAGE(R23:R42)</f>
        <v>2.7417229827997991</v>
      </c>
      <c r="AF4" s="33">
        <f>AD4+AE4</f>
        <v>58.592027594350874</v>
      </c>
      <c r="AG4" s="33">
        <f>AVERAGE(T23:T42)</f>
        <v>6.8016693296732926</v>
      </c>
    </row>
    <row r="5" spans="1:33" x14ac:dyDescent="0.2">
      <c r="A5" s="1" t="s">
        <v>7</v>
      </c>
      <c r="B5" s="1">
        <v>48.59246924842332</v>
      </c>
      <c r="C5" s="1">
        <v>0.51</v>
      </c>
      <c r="D5" s="1">
        <v>43.787191641549128</v>
      </c>
      <c r="E5" s="1">
        <f t="shared" si="0"/>
        <v>0.22331467737190056</v>
      </c>
      <c r="F5" s="1">
        <f t="shared" si="1"/>
        <v>18.592513310457125</v>
      </c>
      <c r="G5" s="1">
        <f t="shared" si="2"/>
        <v>0.38262129087132973</v>
      </c>
      <c r="H5" s="1">
        <v>0.14216326289556441</v>
      </c>
      <c r="I5" s="1">
        <v>0.17804802495537084</v>
      </c>
      <c r="J5" s="1">
        <v>1.4025120510902269E-2</v>
      </c>
      <c r="K5" s="1">
        <f t="shared" si="3"/>
        <v>0.1920731454662731</v>
      </c>
      <c r="L5" s="1">
        <v>5.9197734982203314E-2</v>
      </c>
      <c r="M5" s="1">
        <f t="shared" si="4"/>
        <v>-1.0812852472711097E-2</v>
      </c>
      <c r="N5" s="12">
        <f t="shared" si="5"/>
        <v>1.0282599341194196</v>
      </c>
      <c r="O5" s="1" t="s">
        <v>7</v>
      </c>
      <c r="P5" s="13">
        <f t="shared" si="6"/>
        <v>37.155084227493226</v>
      </c>
      <c r="Q5" s="13">
        <f t="shared" si="7"/>
        <v>46.53374739024806</v>
      </c>
      <c r="R5" s="13">
        <f t="shared" si="8"/>
        <v>3.6655358302104322</v>
      </c>
      <c r="S5" s="13">
        <f t="shared" si="9"/>
        <v>50.19928322045849</v>
      </c>
      <c r="T5" s="13">
        <f t="shared" si="10"/>
        <v>15.778900832397309</v>
      </c>
      <c r="V5" s="1" t="s">
        <v>9</v>
      </c>
      <c r="W5" s="33">
        <f>AVERAGE(P23:P32)</f>
        <v>36.848686811350987</v>
      </c>
      <c r="X5" s="33">
        <f>AVERAGE(Q23:Q32)</f>
        <v>48.400231434521196</v>
      </c>
      <c r="Y5" s="33">
        <f>AVERAGE(R23:R32)</f>
        <v>1.5564982439460462</v>
      </c>
      <c r="Z5" s="33">
        <f>AVERAGE(T23:T32)</f>
        <v>8.2314307038809744</v>
      </c>
      <c r="AA5" s="33" t="e">
        <f>AVERAGE(#REF!)</f>
        <v>#REF!</v>
      </c>
      <c r="AE5" s="37"/>
      <c r="AF5" s="37"/>
    </row>
    <row r="6" spans="1:33" x14ac:dyDescent="0.2">
      <c r="A6" s="1" t="s">
        <v>7</v>
      </c>
      <c r="B6" s="1">
        <v>48.399800174290931</v>
      </c>
      <c r="C6" s="1">
        <v>0.53</v>
      </c>
      <c r="D6" s="1">
        <v>43.787191641549128</v>
      </c>
      <c r="E6" s="1">
        <f t="shared" si="0"/>
        <v>0.23207211570021039</v>
      </c>
      <c r="F6" s="1">
        <f t="shared" si="1"/>
        <v>19.321631479494663</v>
      </c>
      <c r="G6" s="1">
        <f t="shared" si="2"/>
        <v>0.39920891015905374</v>
      </c>
      <c r="H6" s="1">
        <v>0.15434742195891835</v>
      </c>
      <c r="I6" s="1">
        <v>0.21984053013864893</v>
      </c>
      <c r="J6" s="1">
        <v>1.7760409611217692E-2</v>
      </c>
      <c r="K6" s="1">
        <f t="shared" si="3"/>
        <v>0.23760093974986662</v>
      </c>
      <c r="L6" s="1">
        <v>6.1471171984933397E-2</v>
      </c>
      <c r="M6" s="1">
        <f t="shared" si="4"/>
        <v>-5.4210623534664625E-2</v>
      </c>
      <c r="N6" s="12">
        <f t="shared" si="5"/>
        <v>1.1357951241946627</v>
      </c>
      <c r="O6" s="1" t="s">
        <v>7</v>
      </c>
      <c r="P6" s="13">
        <f t="shared" si="6"/>
        <v>38.66332089066421</v>
      </c>
      <c r="Q6" s="13">
        <f t="shared" si="7"/>
        <v>55.069043937686544</v>
      </c>
      <c r="R6" s="13">
        <f t="shared" si="8"/>
        <v>4.4489011039712389</v>
      </c>
      <c r="S6" s="13">
        <f t="shared" si="9"/>
        <v>59.517945041657796</v>
      </c>
      <c r="T6" s="13">
        <f t="shared" si="10"/>
        <v>16.384875656021304</v>
      </c>
      <c r="V6" s="1" t="s">
        <v>10</v>
      </c>
      <c r="W6" s="33">
        <f>AVERAGE(P33:P42)</f>
        <v>37.702281391711558</v>
      </c>
      <c r="X6" s="33">
        <f>AVERAGE(Q33:Q42)</f>
        <v>63.300377788580953</v>
      </c>
      <c r="Y6" s="33">
        <f>AVERAGE(R33:R42)</f>
        <v>3.9269477216535535</v>
      </c>
      <c r="Z6" s="33">
        <f>AVERAGE(T33:T42)</f>
        <v>5.37190795546561</v>
      </c>
      <c r="AA6" s="33" t="e">
        <f>AVERAGE(#REF!)</f>
        <v>#REF!</v>
      </c>
    </row>
    <row r="7" spans="1:33" x14ac:dyDescent="0.2">
      <c r="A7" s="1" t="s">
        <v>7</v>
      </c>
      <c r="B7" s="1">
        <v>48.446306502529787</v>
      </c>
      <c r="C7" s="1">
        <v>0.53</v>
      </c>
      <c r="D7" s="1">
        <v>43.787191641549128</v>
      </c>
      <c r="E7" s="1">
        <f t="shared" si="0"/>
        <v>0.23207211570021039</v>
      </c>
      <c r="F7" s="1">
        <f t="shared" si="1"/>
        <v>19.321631479494663</v>
      </c>
      <c r="G7" s="1">
        <f t="shared" si="2"/>
        <v>0.39882568712406835</v>
      </c>
      <c r="H7" s="1">
        <v>0.14536491996679038</v>
      </c>
      <c r="I7" s="1">
        <v>0.19216289801949205</v>
      </c>
      <c r="J7" s="1">
        <v>2.0870495857996028E-2</v>
      </c>
      <c r="K7" s="1">
        <f t="shared" si="3"/>
        <v>0.21303339387748807</v>
      </c>
      <c r="L7" s="1">
        <v>1.7922485391435077E-2</v>
      </c>
      <c r="M7" s="1">
        <f t="shared" si="4"/>
        <v>2.2504887888354797E-2</v>
      </c>
      <c r="N7" s="12">
        <f t="shared" si="5"/>
        <v>0.94357212031492377</v>
      </c>
      <c r="O7" s="1" t="s">
        <v>7</v>
      </c>
      <c r="P7" s="13">
        <f t="shared" si="6"/>
        <v>36.448234068125522</v>
      </c>
      <c r="Q7" s="13">
        <f t="shared" si="7"/>
        <v>48.182176881629296</v>
      </c>
      <c r="R7" s="13">
        <f t="shared" si="8"/>
        <v>5.2329868741637862</v>
      </c>
      <c r="S7" s="13">
        <f t="shared" si="9"/>
        <v>53.415163755793081</v>
      </c>
      <c r="T7" s="13">
        <f t="shared" si="10"/>
        <v>4.7771611489284371</v>
      </c>
      <c r="W7" s="33">
        <f>AVERAGE(W3:W6)</f>
        <v>36.963073165024852</v>
      </c>
      <c r="X7" s="33">
        <f t="shared" ref="X7:Z7" si="11">AVERAGE(X3:X6)</f>
        <v>52.330960551526267</v>
      </c>
      <c r="Y7" s="33">
        <f t="shared" si="11"/>
        <v>2.922756807069717</v>
      </c>
      <c r="Z7" s="33">
        <f t="shared" si="11"/>
        <v>6.2724573986168579</v>
      </c>
      <c r="AA7" s="33" t="e">
        <f>AVERAGE(AA3:AA6)</f>
        <v>#REF!</v>
      </c>
      <c r="AD7" s="1" t="s">
        <v>139</v>
      </c>
      <c r="AE7" s="1" t="s">
        <v>140</v>
      </c>
    </row>
    <row r="8" spans="1:33" x14ac:dyDescent="0.2">
      <c r="A8" s="1" t="s">
        <v>7</v>
      </c>
      <c r="B8" s="1">
        <v>48.545962920184465</v>
      </c>
      <c r="C8" s="1">
        <v>0.51</v>
      </c>
      <c r="D8" s="1">
        <v>43.787191641549128</v>
      </c>
      <c r="E8" s="1">
        <f t="shared" si="0"/>
        <v>0.22331467737190056</v>
      </c>
      <c r="F8" s="1">
        <f t="shared" si="1"/>
        <v>18.592513310457125</v>
      </c>
      <c r="G8" s="1">
        <f t="shared" si="2"/>
        <v>0.38298783651743618</v>
      </c>
      <c r="H8" s="1">
        <v>0.15568893680808596</v>
      </c>
      <c r="I8" s="1">
        <v>0.12915013547778914</v>
      </c>
      <c r="J8" s="1">
        <v>5.0868916542710701E-3</v>
      </c>
      <c r="K8" s="1">
        <f t="shared" si="3"/>
        <v>0.1342370271320602</v>
      </c>
      <c r="L8" s="1">
        <v>2.1771149781305753E-2</v>
      </c>
      <c r="M8" s="1">
        <f t="shared" si="4"/>
        <v>7.1290722795984252E-2</v>
      </c>
      <c r="N8" s="12">
        <f t="shared" si="5"/>
        <v>0.81385643093984106</v>
      </c>
      <c r="O8" s="1" t="s">
        <v>7</v>
      </c>
      <c r="P8" s="13">
        <f t="shared" si="6"/>
        <v>40.651143969424197</v>
      </c>
      <c r="Q8" s="13">
        <f t="shared" si="7"/>
        <v>33.721732954281272</v>
      </c>
      <c r="R8" s="13">
        <f t="shared" si="8"/>
        <v>1.3282123266699308</v>
      </c>
      <c r="S8" s="13">
        <f t="shared" si="9"/>
        <v>35.049945280951192</v>
      </c>
      <c r="T8" s="13">
        <f t="shared" si="10"/>
        <v>5.8030060357844118</v>
      </c>
      <c r="V8" s="1" t="s">
        <v>119</v>
      </c>
      <c r="W8" s="1" t="s">
        <v>110</v>
      </c>
      <c r="X8" s="1" t="s">
        <v>48</v>
      </c>
      <c r="Y8" s="1" t="s">
        <v>142</v>
      </c>
      <c r="Z8" s="1" t="s">
        <v>111</v>
      </c>
      <c r="AA8" s="1" t="s">
        <v>139</v>
      </c>
      <c r="AC8" s="1" t="s">
        <v>6</v>
      </c>
      <c r="AD8" s="36" t="e">
        <f>AVERAGE(AA3,AA5)</f>
        <v>#REF!</v>
      </c>
      <c r="AE8" s="36">
        <f>AVERAGE(Z3,Z5)</f>
        <v>9.4532930135888318</v>
      </c>
    </row>
    <row r="9" spans="1:33" x14ac:dyDescent="0.2">
      <c r="A9" s="1" t="s">
        <v>7</v>
      </c>
      <c r="B9" s="1">
        <v>48.625688054308213</v>
      </c>
      <c r="C9" s="1">
        <v>0.53</v>
      </c>
      <c r="D9" s="1">
        <v>43.787191641549128</v>
      </c>
      <c r="E9" s="1">
        <f t="shared" si="0"/>
        <v>0.23207211570021039</v>
      </c>
      <c r="F9" s="1">
        <f t="shared" si="1"/>
        <v>19.321631479494663</v>
      </c>
      <c r="G9" s="1">
        <f t="shared" si="2"/>
        <v>0.3973544077754757</v>
      </c>
      <c r="H9" s="1">
        <v>0.13988831588097472</v>
      </c>
      <c r="I9" s="1">
        <v>0.28495633235969242</v>
      </c>
      <c r="J9" s="1">
        <v>2.0336451884721208E-2</v>
      </c>
      <c r="K9" s="1">
        <f t="shared" si="3"/>
        <v>0.30529278424441364</v>
      </c>
      <c r="L9" s="1">
        <v>3.9908832445571689E-2</v>
      </c>
      <c r="M9" s="1">
        <f t="shared" si="4"/>
        <v>-8.7735524795484326E-2</v>
      </c>
      <c r="N9" s="12">
        <f t="shared" si="5"/>
        <v>1.2207991734297285</v>
      </c>
      <c r="O9" s="1" t="s">
        <v>7</v>
      </c>
      <c r="P9" s="13">
        <f t="shared" si="6"/>
        <v>35.204923650933381</v>
      </c>
      <c r="Q9" s="13">
        <f t="shared" si="7"/>
        <v>71.713394084382827</v>
      </c>
      <c r="R9" s="13">
        <f t="shared" si="8"/>
        <v>5.1179630795016324</v>
      </c>
      <c r="S9" s="13">
        <f t="shared" si="9"/>
        <v>76.831357163884462</v>
      </c>
      <c r="T9" s="13">
        <f t="shared" si="10"/>
        <v>10.637527089250097</v>
      </c>
      <c r="V9" s="1" t="s">
        <v>7</v>
      </c>
      <c r="W9" s="1">
        <f>STDEV(P3:P12)/SQRT(10)</f>
        <v>0.84794281188316345</v>
      </c>
      <c r="X9" s="1">
        <f>STDEV(Q3:Q12)/SQRT(10)</f>
        <v>4.2445652674086922</v>
      </c>
      <c r="Y9" s="1">
        <f>STDEV(R3:R12)/SQRT(10)</f>
        <v>0.41354744276494165</v>
      </c>
      <c r="Z9" s="1">
        <f>STDEV(T3:T12)/SQRT(10)</f>
        <v>1.4976178269331073</v>
      </c>
      <c r="AA9" s="1" t="e">
        <f>STDEV(#REF!)/SQRT(10)</f>
        <v>#REF!</v>
      </c>
      <c r="AC9" s="1" t="s">
        <v>136</v>
      </c>
      <c r="AD9" s="36" t="e">
        <f>AVERAGE(AA4,AA6)</f>
        <v>#REF!</v>
      </c>
      <c r="AE9" s="36">
        <f>AVERAGE(Z4,Z6)</f>
        <v>3.0916217836448849</v>
      </c>
    </row>
    <row r="10" spans="1:33" x14ac:dyDescent="0.2">
      <c r="A10" s="1" t="s">
        <v>7</v>
      </c>
      <c r="B10" s="1">
        <v>48.532675397830509</v>
      </c>
      <c r="C10" s="1">
        <v>0.54</v>
      </c>
      <c r="D10" s="1">
        <v>43.787191641549128</v>
      </c>
      <c r="E10" s="1">
        <f t="shared" si="0"/>
        <v>0.2364508348643653</v>
      </c>
      <c r="F10" s="1">
        <f t="shared" si="1"/>
        <v>19.68619056401343</v>
      </c>
      <c r="G10" s="1">
        <f t="shared" si="2"/>
        <v>0.40562755715901527</v>
      </c>
      <c r="H10" s="1">
        <v>0.14570205656117333</v>
      </c>
      <c r="I10" s="1">
        <v>0.13010387104622242</v>
      </c>
      <c r="J10" s="1">
        <v>1.7266706297720272E-2</v>
      </c>
      <c r="K10" s="1">
        <f t="shared" si="3"/>
        <v>0.14737057734394271</v>
      </c>
      <c r="L10" s="1">
        <v>4.7952824328840425E-2</v>
      </c>
      <c r="M10" s="1">
        <f t="shared" si="4"/>
        <v>6.4602098925058804E-2</v>
      </c>
      <c r="N10" s="12">
        <f t="shared" si="5"/>
        <v>0.84073542888080122</v>
      </c>
      <c r="O10" s="1" t="s">
        <v>7</v>
      </c>
      <c r="P10" s="13">
        <f t="shared" si="6"/>
        <v>35.920157294454917</v>
      </c>
      <c r="Q10" s="13">
        <f t="shared" si="7"/>
        <v>32.074712072685621</v>
      </c>
      <c r="R10" s="13">
        <f t="shared" si="8"/>
        <v>4.2567882760863132</v>
      </c>
      <c r="S10" s="13">
        <f t="shared" si="9"/>
        <v>36.331500348771932</v>
      </c>
      <c r="T10" s="13">
        <f t="shared" si="10"/>
        <v>12.781618417421081</v>
      </c>
      <c r="V10" s="1" t="s">
        <v>8</v>
      </c>
      <c r="W10" s="1">
        <f>STDEV(P13:P22)/SQRT(10)</f>
        <v>0.34147591855188941</v>
      </c>
      <c r="X10" s="1">
        <f>STDEV(Q13:Q22)/SQRT(10)</f>
        <v>2.4593362654632869</v>
      </c>
      <c r="Y10" s="1">
        <f>STDEV(R13:R22)/SQRT(10)</f>
        <v>0.41834099310384243</v>
      </c>
      <c r="Z10" s="1">
        <f>STDEV(T13:T22)/SQRT(10)</f>
        <v>1.0837812083884832</v>
      </c>
      <c r="AA10" s="1" t="e">
        <f>STDEV(#REF!)/SQRT(10)</f>
        <v>#REF!</v>
      </c>
      <c r="AD10" s="12"/>
      <c r="AE10" s="12"/>
    </row>
    <row r="11" spans="1:33" x14ac:dyDescent="0.2">
      <c r="A11" s="1" t="s">
        <v>7</v>
      </c>
      <c r="B11" s="1">
        <v>48.605756770777276</v>
      </c>
      <c r="C11" s="1">
        <v>0.52</v>
      </c>
      <c r="D11" s="1">
        <v>43.787191641549128</v>
      </c>
      <c r="E11" s="1">
        <f t="shared" si="0"/>
        <v>0.2276933965360555</v>
      </c>
      <c r="F11" s="1">
        <f t="shared" si="1"/>
        <v>18.957072394975899</v>
      </c>
      <c r="G11" s="1">
        <f t="shared" si="2"/>
        <v>0.39001701967889651</v>
      </c>
      <c r="H11" s="1">
        <v>0.12864404259174053</v>
      </c>
      <c r="I11" s="1">
        <v>0.17269015883459421</v>
      </c>
      <c r="J11" s="1">
        <v>2.0290870736640883E-2</v>
      </c>
      <c r="K11" s="1">
        <f t="shared" si="3"/>
        <v>0.19298102957123509</v>
      </c>
      <c r="L11" s="1">
        <v>2.1399368825565767E-2</v>
      </c>
      <c r="M11" s="1">
        <f t="shared" si="4"/>
        <v>4.6992578690355155E-2</v>
      </c>
      <c r="N11" s="12">
        <f t="shared" si="5"/>
        <v>0.87951146663023971</v>
      </c>
      <c r="O11" s="1" t="s">
        <v>7</v>
      </c>
      <c r="P11" s="13">
        <f t="shared" si="6"/>
        <v>32.984212508893584</v>
      </c>
      <c r="Q11" s="13">
        <f t="shared" si="7"/>
        <v>44.277595623075918</v>
      </c>
      <c r="R11" s="13">
        <f t="shared" si="8"/>
        <v>5.2025603275842904</v>
      </c>
      <c r="S11" s="13">
        <f t="shared" si="9"/>
        <v>49.480155950660205</v>
      </c>
      <c r="T11" s="13">
        <f t="shared" si="10"/>
        <v>5.7039094261969208</v>
      </c>
      <c r="V11" s="1" t="s">
        <v>9</v>
      </c>
      <c r="W11" s="1">
        <f>STDEV(P23:P32)/SQRT(10)</f>
        <v>2.3918131929490221</v>
      </c>
      <c r="X11" s="1">
        <f>STDEV(Q23:Q32)/SQRT(10)</f>
        <v>3.8028264303958634</v>
      </c>
      <c r="Y11" s="1">
        <f>STDEV(R23:R32)/SQRT(10)</f>
        <v>0.34994221091037581</v>
      </c>
      <c r="Z11" s="1">
        <f>STDEV(T23:T32)/SQRT(10)</f>
        <v>1.4930293170992746</v>
      </c>
      <c r="AA11" s="1" t="e">
        <f>STDEV(#REF!)/SQRT(10)</f>
        <v>#REF!</v>
      </c>
      <c r="AE11" s="12">
        <f>(AE9-AE8)/AE8</f>
        <v>-0.67295821898244668</v>
      </c>
    </row>
    <row r="12" spans="1:33" x14ac:dyDescent="0.2">
      <c r="A12" s="1" t="s">
        <v>7</v>
      </c>
      <c r="B12" s="1">
        <v>48.519387875476554</v>
      </c>
      <c r="C12" s="1">
        <v>0.52</v>
      </c>
      <c r="D12" s="1">
        <v>43.787191641549128</v>
      </c>
      <c r="E12" s="1">
        <f t="shared" si="0"/>
        <v>0.2276933965360555</v>
      </c>
      <c r="F12" s="1">
        <f t="shared" si="1"/>
        <v>18.957072394975899</v>
      </c>
      <c r="G12" s="1">
        <f t="shared" si="2"/>
        <v>0.39071128522125248</v>
      </c>
      <c r="H12" s="1">
        <v>0.15069770155984319</v>
      </c>
      <c r="I12" s="1">
        <v>0.25143529355497546</v>
      </c>
      <c r="J12" s="1">
        <v>2.1535457939637667E-2</v>
      </c>
      <c r="K12" s="1">
        <f t="shared" si="3"/>
        <v>0.27297075149461314</v>
      </c>
      <c r="L12" s="1">
        <v>6.3880277043680336E-2</v>
      </c>
      <c r="M12" s="1">
        <f t="shared" si="4"/>
        <v>-9.6837444876884171E-2</v>
      </c>
      <c r="N12" s="12">
        <f t="shared" si="5"/>
        <v>1.247849111453351</v>
      </c>
      <c r="O12" s="1" t="s">
        <v>7</v>
      </c>
      <c r="P12" s="13">
        <f t="shared" si="6"/>
        <v>38.57009184531384</v>
      </c>
      <c r="Q12" s="13">
        <f t="shared" si="7"/>
        <v>64.353220156564547</v>
      </c>
      <c r="R12" s="13">
        <f t="shared" si="8"/>
        <v>5.5118597169371597</v>
      </c>
      <c r="S12" s="13">
        <f t="shared" si="9"/>
        <v>69.865079873501713</v>
      </c>
      <c r="T12" s="13">
        <f t="shared" si="10"/>
        <v>17.027012214594407</v>
      </c>
      <c r="V12" s="1" t="s">
        <v>10</v>
      </c>
      <c r="W12" s="1">
        <f>STDEV(P33:P42)/SQRT(10)</f>
        <v>0.47428353429571213</v>
      </c>
      <c r="X12" s="1">
        <f>STDEV(Q33:Q42)/SQRT(10)</f>
        <v>2.7622820229618403</v>
      </c>
      <c r="Y12" s="1">
        <f>STDEV(R33:R42)/SQRT(10)</f>
        <v>0.45240368807439107</v>
      </c>
      <c r="Z12" s="1">
        <f>STDEV(T33:T42)/SQRT(10)</f>
        <v>1.1495315794254128</v>
      </c>
      <c r="AA12" s="1" t="e">
        <f>STDEV(#REF!)/SQRT(10)</f>
        <v>#REF!</v>
      </c>
    </row>
    <row r="13" spans="1:33" x14ac:dyDescent="0.2">
      <c r="A13" s="1" t="s">
        <v>8</v>
      </c>
      <c r="B13" s="1">
        <v>48.565894203715402</v>
      </c>
      <c r="C13" s="1">
        <v>0.5</v>
      </c>
      <c r="D13" s="1">
        <v>45.982560743903512</v>
      </c>
      <c r="E13" s="1">
        <f t="shared" si="0"/>
        <v>0.22991280371951756</v>
      </c>
      <c r="F13" s="1">
        <f t="shared" si="1"/>
        <v>19.14185361081655</v>
      </c>
      <c r="G13" s="1">
        <f t="shared" si="2"/>
        <v>0.39414189576174125</v>
      </c>
      <c r="H13" s="1">
        <v>0.1384997170291985</v>
      </c>
      <c r="I13" s="1">
        <v>0.1542595083369202</v>
      </c>
      <c r="J13" s="1">
        <v>7.9672661555627265E-3</v>
      </c>
      <c r="K13" s="1">
        <f t="shared" si="3"/>
        <v>0.16222677449248293</v>
      </c>
      <c r="L13" s="1">
        <v>-1.2047812371327404E-2</v>
      </c>
      <c r="M13" s="1">
        <f t="shared" si="4"/>
        <v>0.10546321661138722</v>
      </c>
      <c r="N13" s="12">
        <f t="shared" si="5"/>
        <v>0.73242322690014217</v>
      </c>
      <c r="O13" s="1" t="s">
        <v>8</v>
      </c>
      <c r="P13" s="13">
        <f t="shared" si="6"/>
        <v>35.139557230150828</v>
      </c>
      <c r="Q13" s="13">
        <f t="shared" si="7"/>
        <v>39.138064234148317</v>
      </c>
      <c r="R13" s="13">
        <f t="shared" si="8"/>
        <v>2.0214207728830069</v>
      </c>
      <c r="S13" s="13">
        <f t="shared" si="9"/>
        <v>41.159485007031329</v>
      </c>
      <c r="T13" s="13">
        <f t="shared" si="10"/>
        <v>-3.2112924035295429</v>
      </c>
      <c r="AD13" s="36"/>
      <c r="AE13" s="36"/>
    </row>
    <row r="14" spans="1:33" x14ac:dyDescent="0.2">
      <c r="A14" s="1" t="s">
        <v>8</v>
      </c>
      <c r="B14" s="1">
        <v>48.579181726069365</v>
      </c>
      <c r="C14" s="1">
        <v>0.5</v>
      </c>
      <c r="D14" s="1">
        <v>45.982560743903512</v>
      </c>
      <c r="E14" s="1">
        <f t="shared" si="0"/>
        <v>0.22991280371951756</v>
      </c>
      <c r="F14" s="1">
        <f t="shared" si="1"/>
        <v>19.14185361081655</v>
      </c>
      <c r="G14" s="1">
        <f t="shared" si="2"/>
        <v>0.39403408889747377</v>
      </c>
      <c r="H14" s="1">
        <v>0.1456893398037368</v>
      </c>
      <c r="I14" s="1">
        <v>0.19520630577251138</v>
      </c>
      <c r="J14" s="1">
        <v>8.3821311062942279E-3</v>
      </c>
      <c r="K14" s="1">
        <f t="shared" si="3"/>
        <v>0.20358843687880562</v>
      </c>
      <c r="L14" s="1">
        <v>1.5938403079121984E-2</v>
      </c>
      <c r="M14" s="1">
        <f t="shared" si="4"/>
        <v>2.8817909135809373E-2</v>
      </c>
      <c r="N14" s="12">
        <f t="shared" si="5"/>
        <v>0.92686442633315491</v>
      </c>
      <c r="O14" s="1" t="s">
        <v>8</v>
      </c>
      <c r="P14" s="13">
        <f t="shared" si="6"/>
        <v>36.97379082388089</v>
      </c>
      <c r="Q14" s="13">
        <f t="shared" si="7"/>
        <v>49.540461415079079</v>
      </c>
      <c r="R14" s="13">
        <f t="shared" si="8"/>
        <v>2.1272603925583775</v>
      </c>
      <c r="S14" s="13">
        <f t="shared" si="9"/>
        <v>51.667721807637456</v>
      </c>
      <c r="T14" s="13">
        <f t="shared" si="10"/>
        <v>4.2483125695239456</v>
      </c>
    </row>
    <row r="15" spans="1:33" x14ac:dyDescent="0.2">
      <c r="A15" s="1" t="s">
        <v>8</v>
      </c>
      <c r="B15" s="1">
        <v>48.446306502529787</v>
      </c>
      <c r="C15" s="1">
        <v>0.52</v>
      </c>
      <c r="D15" s="1">
        <v>45.982560743903512</v>
      </c>
      <c r="E15" s="1">
        <f t="shared" si="0"/>
        <v>0.23910931586829828</v>
      </c>
      <c r="F15" s="1">
        <f t="shared" si="1"/>
        <v>19.907527755249212</v>
      </c>
      <c r="G15" s="1">
        <f t="shared" si="2"/>
        <v>0.41091941145626187</v>
      </c>
      <c r="H15" s="1">
        <v>0.14702259421871613</v>
      </c>
      <c r="I15" s="1">
        <v>0.18503400738473907</v>
      </c>
      <c r="J15" s="1">
        <v>1.7616945016165635E-3</v>
      </c>
      <c r="K15" s="1">
        <f t="shared" si="3"/>
        <v>0.18679570188635564</v>
      </c>
      <c r="L15" s="1">
        <v>5.4032483212686612E-3</v>
      </c>
      <c r="M15" s="1">
        <f t="shared" si="4"/>
        <v>7.1697867029921467E-2</v>
      </c>
      <c r="N15" s="12">
        <f t="shared" si="5"/>
        <v>0.82551842275878229</v>
      </c>
      <c r="O15" s="1" t="s">
        <v>8</v>
      </c>
      <c r="P15" s="13">
        <f t="shared" si="6"/>
        <v>35.778936239025825</v>
      </c>
      <c r="Q15" s="13">
        <f t="shared" si="7"/>
        <v>45.029269055213284</v>
      </c>
      <c r="R15" s="13">
        <f t="shared" si="8"/>
        <v>0.4287201948852391</v>
      </c>
      <c r="S15" s="13">
        <f t="shared" si="9"/>
        <v>45.457989250098521</v>
      </c>
      <c r="T15" s="13">
        <f t="shared" si="10"/>
        <v>1.4402125260323972</v>
      </c>
    </row>
    <row r="16" spans="1:33" x14ac:dyDescent="0.2">
      <c r="A16" s="1" t="s">
        <v>8</v>
      </c>
      <c r="B16" s="1">
        <v>48.552606681361446</v>
      </c>
      <c r="C16" s="1">
        <v>0.5</v>
      </c>
      <c r="D16" s="1">
        <v>45.982560743903512</v>
      </c>
      <c r="E16" s="1">
        <f t="shared" si="0"/>
        <v>0.22991280371951756</v>
      </c>
      <c r="F16" s="1">
        <f t="shared" si="1"/>
        <v>19.14185361081655</v>
      </c>
      <c r="G16" s="1">
        <f t="shared" si="2"/>
        <v>0.39424976163359721</v>
      </c>
      <c r="H16" s="1">
        <v>0.14804891689487076</v>
      </c>
      <c r="I16" s="1">
        <v>0.24522821180577412</v>
      </c>
      <c r="J16" s="1">
        <v>9.7059146869439943E-3</v>
      </c>
      <c r="K16" s="1">
        <f t="shared" si="3"/>
        <v>0.25493412649271813</v>
      </c>
      <c r="L16" s="1">
        <v>2.3306811156647189E-3</v>
      </c>
      <c r="M16" s="1">
        <f t="shared" si="4"/>
        <v>-1.1063962869656385E-2</v>
      </c>
      <c r="N16" s="12">
        <f t="shared" si="5"/>
        <v>1.0280633343285033</v>
      </c>
      <c r="O16" s="1" t="s">
        <v>8</v>
      </c>
      <c r="P16" s="13">
        <f t="shared" si="6"/>
        <v>37.552062500030772</v>
      </c>
      <c r="Q16" s="13">
        <f t="shared" si="7"/>
        <v>62.201232738773648</v>
      </c>
      <c r="R16" s="13">
        <f t="shared" si="8"/>
        <v>2.4618695130535939</v>
      </c>
      <c r="S16" s="13">
        <f t="shared" si="9"/>
        <v>64.66310225182724</v>
      </c>
      <c r="T16" s="13">
        <f t="shared" si="10"/>
        <v>0.62123299492912376</v>
      </c>
    </row>
    <row r="17" spans="1:20" x14ac:dyDescent="0.2">
      <c r="A17" s="1" t="s">
        <v>8</v>
      </c>
      <c r="B17" s="1">
        <v>48.619044293131239</v>
      </c>
      <c r="C17" s="1">
        <v>0.52</v>
      </c>
      <c r="D17" s="1">
        <v>45.982560743903512</v>
      </c>
      <c r="E17" s="1">
        <f t="shared" si="0"/>
        <v>0.23910931586829828</v>
      </c>
      <c r="F17" s="1">
        <f t="shared" si="1"/>
        <v>19.907527755249212</v>
      </c>
      <c r="G17" s="1">
        <f t="shared" si="2"/>
        <v>0.40945946274105788</v>
      </c>
      <c r="H17" s="1">
        <v>0.14226741264268508</v>
      </c>
      <c r="I17" s="1">
        <v>0.23891599476620401</v>
      </c>
      <c r="J17" s="1">
        <v>1.0432332858872037E-2</v>
      </c>
      <c r="K17" s="1">
        <f t="shared" si="3"/>
        <v>0.24934832762507605</v>
      </c>
      <c r="L17" s="1">
        <v>4.275426704441406E-3</v>
      </c>
      <c r="M17" s="1">
        <f t="shared" si="4"/>
        <v>1.3568295768855314E-2</v>
      </c>
      <c r="N17" s="12">
        <f t="shared" si="5"/>
        <v>0.9668629082888337</v>
      </c>
      <c r="O17" s="1" t="s">
        <v>8</v>
      </c>
      <c r="P17" s="13">
        <f t="shared" si="6"/>
        <v>34.745176406548204</v>
      </c>
      <c r="Q17" s="13">
        <f t="shared" si="7"/>
        <v>58.349120366353446</v>
      </c>
      <c r="R17" s="13">
        <f t="shared" si="8"/>
        <v>2.5478304467637725</v>
      </c>
      <c r="S17" s="13">
        <f t="shared" si="9"/>
        <v>60.896950813117222</v>
      </c>
      <c r="T17" s="13">
        <f t="shared" si="10"/>
        <v>1.1395965404055617</v>
      </c>
    </row>
    <row r="18" spans="1:20" x14ac:dyDescent="0.2">
      <c r="A18" s="1" t="s">
        <v>8</v>
      </c>
      <c r="B18" s="1">
        <v>48.526031636653535</v>
      </c>
      <c r="C18" s="1">
        <v>0.52</v>
      </c>
      <c r="D18" s="1">
        <v>45.982560743903512</v>
      </c>
      <c r="E18" s="1">
        <f t="shared" si="0"/>
        <v>0.23910931586829828</v>
      </c>
      <c r="F18" s="1">
        <f t="shared" si="1"/>
        <v>19.907527755249212</v>
      </c>
      <c r="G18" s="1">
        <f t="shared" si="2"/>
        <v>0.41024429741772472</v>
      </c>
      <c r="H18" s="1">
        <v>0.15296565699222253</v>
      </c>
      <c r="I18" s="1">
        <v>0.16896168304029591</v>
      </c>
      <c r="J18" s="1">
        <v>1.3493673678846749E-2</v>
      </c>
      <c r="K18" s="1">
        <f t="shared" si="3"/>
        <v>0.18245535671914265</v>
      </c>
      <c r="L18" s="1">
        <v>1.654862039704957E-2</v>
      </c>
      <c r="M18" s="1">
        <f t="shared" si="4"/>
        <v>5.8274663309309957E-2</v>
      </c>
      <c r="N18" s="12">
        <f t="shared" si="5"/>
        <v>0.85795131418981618</v>
      </c>
      <c r="O18" s="1" t="s">
        <v>8</v>
      </c>
      <c r="P18" s="13">
        <f t="shared" si="6"/>
        <v>37.286479776821295</v>
      </c>
      <c r="Q18" s="13">
        <f t="shared" si="7"/>
        <v>41.185626248511468</v>
      </c>
      <c r="R18" s="13">
        <f t="shared" si="8"/>
        <v>3.2891800724062303</v>
      </c>
      <c r="S18" s="13">
        <f t="shared" si="9"/>
        <v>44.4748063209177</v>
      </c>
      <c r="T18" s="13">
        <f t="shared" si="10"/>
        <v>4.4109633626444174</v>
      </c>
    </row>
    <row r="19" spans="1:20" x14ac:dyDescent="0.2">
      <c r="A19" s="1" t="s">
        <v>8</v>
      </c>
      <c r="B19" s="1">
        <v>48.499456591945616</v>
      </c>
      <c r="C19" s="1">
        <v>0.53</v>
      </c>
      <c r="D19" s="1">
        <v>45.982560743903512</v>
      </c>
      <c r="E19" s="1">
        <f t="shared" si="0"/>
        <v>0.24370757194268861</v>
      </c>
      <c r="F19" s="1">
        <f t="shared" si="1"/>
        <v>20.290364827465542</v>
      </c>
      <c r="G19" s="1">
        <f t="shared" si="2"/>
        <v>0.41836272513690792</v>
      </c>
      <c r="H19" s="1">
        <v>0.14536627690984777</v>
      </c>
      <c r="I19" s="1">
        <v>0.18531151403065851</v>
      </c>
      <c r="J19" s="1">
        <v>1.1653318606696722E-3</v>
      </c>
      <c r="K19" s="1">
        <f t="shared" si="3"/>
        <v>0.18647684589132818</v>
      </c>
      <c r="L19" s="1">
        <v>-1.0306720571925358E-2</v>
      </c>
      <c r="M19" s="1">
        <f t="shared" si="4"/>
        <v>9.6826322907657331E-2</v>
      </c>
      <c r="N19" s="12">
        <f t="shared" si="5"/>
        <v>0.76855891529062215</v>
      </c>
      <c r="O19" s="1" t="s">
        <v>8</v>
      </c>
      <c r="P19" s="13">
        <f t="shared" si="6"/>
        <v>34.746469552773156</v>
      </c>
      <c r="Q19" s="13">
        <f t="shared" si="7"/>
        <v>44.294460977615991</v>
      </c>
      <c r="R19" s="13">
        <f t="shared" si="8"/>
        <v>0.27854581458907957</v>
      </c>
      <c r="S19" s="13">
        <f t="shared" si="9"/>
        <v>44.573006792205064</v>
      </c>
      <c r="T19" s="13">
        <f t="shared" si="10"/>
        <v>-2.7472118968830608</v>
      </c>
    </row>
    <row r="20" spans="1:20" x14ac:dyDescent="0.2">
      <c r="A20" s="1" t="s">
        <v>8</v>
      </c>
      <c r="B20" s="1">
        <v>48.605756770777276</v>
      </c>
      <c r="C20" s="1">
        <v>0.5</v>
      </c>
      <c r="D20" s="1">
        <v>45.982560743903512</v>
      </c>
      <c r="E20" s="1">
        <f t="shared" si="0"/>
        <v>0.22991280371951756</v>
      </c>
      <c r="F20" s="1">
        <f t="shared" si="1"/>
        <v>19.14185361081655</v>
      </c>
      <c r="G20" s="1">
        <f t="shared" si="2"/>
        <v>0.39381865199813132</v>
      </c>
      <c r="H20" s="1">
        <v>0.13901870698977478</v>
      </c>
      <c r="I20" s="1">
        <v>0.22604892663120185</v>
      </c>
      <c r="J20" s="1">
        <v>1.6390056376454659E-2</v>
      </c>
      <c r="K20" s="1">
        <f t="shared" si="3"/>
        <v>0.24243898300765651</v>
      </c>
      <c r="L20" s="1">
        <v>-1.8034159823898117E-2</v>
      </c>
      <c r="M20" s="1">
        <f t="shared" si="4"/>
        <v>3.0395121824598172E-2</v>
      </c>
      <c r="N20" s="12">
        <f t="shared" si="5"/>
        <v>0.92281949656172602</v>
      </c>
      <c r="O20" s="1" t="s">
        <v>8</v>
      </c>
      <c r="P20" s="13">
        <f t="shared" si="6"/>
        <v>35.300183544997367</v>
      </c>
      <c r="Q20" s="13">
        <f t="shared" si="7"/>
        <v>57.399243404112418</v>
      </c>
      <c r="R20" s="13">
        <f t="shared" si="8"/>
        <v>4.1618283677768595</v>
      </c>
      <c r="S20" s="13">
        <f t="shared" si="9"/>
        <v>61.561071771889289</v>
      </c>
      <c r="T20" s="13">
        <f t="shared" si="10"/>
        <v>-4.8069274870472576</v>
      </c>
    </row>
    <row r="21" spans="1:20" x14ac:dyDescent="0.2">
      <c r="A21" s="1" t="s">
        <v>8</v>
      </c>
      <c r="B21" s="1">
        <v>48.585825487246339</v>
      </c>
      <c r="C21" s="1">
        <v>0.53</v>
      </c>
      <c r="D21" s="1">
        <v>45.982560743903512</v>
      </c>
      <c r="E21" s="1">
        <f t="shared" si="0"/>
        <v>0.24370757194268861</v>
      </c>
      <c r="F21" s="1">
        <f t="shared" si="1"/>
        <v>20.290364827465542</v>
      </c>
      <c r="G21" s="1">
        <f t="shared" si="2"/>
        <v>0.41761902003274004</v>
      </c>
      <c r="H21" s="1">
        <v>0.15436907866937802</v>
      </c>
      <c r="I21" s="1">
        <v>0.20681431006493275</v>
      </c>
      <c r="J21" s="1">
        <v>5.6613062189364589E-3</v>
      </c>
      <c r="K21" s="1">
        <f t="shared" si="3"/>
        <v>0.21247561628386921</v>
      </c>
      <c r="L21" s="1">
        <v>1.9350705780890112E-2</v>
      </c>
      <c r="M21" s="1">
        <f t="shared" si="4"/>
        <v>3.142361929860267E-2</v>
      </c>
      <c r="N21" s="12">
        <f t="shared" si="5"/>
        <v>0.92475529659511391</v>
      </c>
      <c r="O21" s="1" t="s">
        <v>8</v>
      </c>
      <c r="P21" s="13">
        <f t="shared" si="6"/>
        <v>36.964091974852096</v>
      </c>
      <c r="Q21" s="13">
        <f t="shared" si="7"/>
        <v>49.52224399375276</v>
      </c>
      <c r="R21" s="13">
        <f t="shared" si="8"/>
        <v>1.3556150336478041</v>
      </c>
      <c r="S21" s="13">
        <f t="shared" si="9"/>
        <v>50.877859027400561</v>
      </c>
      <c r="T21" s="13">
        <f t="shared" si="10"/>
        <v>5.1578471312349192</v>
      </c>
    </row>
    <row r="22" spans="1:20" x14ac:dyDescent="0.2">
      <c r="A22" s="1" t="s">
        <v>8</v>
      </c>
      <c r="B22" s="1">
        <v>48.506100353122598</v>
      </c>
      <c r="C22" s="1">
        <v>0.5</v>
      </c>
      <c r="D22" s="1">
        <v>45.982560743903512</v>
      </c>
      <c r="E22" s="1">
        <f t="shared" si="0"/>
        <v>0.22991280371951756</v>
      </c>
      <c r="F22" s="1">
        <f t="shared" si="1"/>
        <v>19.14185361081655</v>
      </c>
      <c r="G22" s="1">
        <f t="shared" si="2"/>
        <v>0.39462775756996687</v>
      </c>
      <c r="H22" s="1">
        <v>0.14064552448475609</v>
      </c>
      <c r="I22" s="1">
        <v>0.21392741264213108</v>
      </c>
      <c r="J22" s="1">
        <v>8.7765123834589761E-4</v>
      </c>
      <c r="K22" s="1">
        <f t="shared" si="3"/>
        <v>0.21480506388047699</v>
      </c>
      <c r="L22" s="1">
        <v>6.9805023466057619E-3</v>
      </c>
      <c r="M22" s="1">
        <f t="shared" si="4"/>
        <v>3.219666685812804E-2</v>
      </c>
      <c r="N22" s="12">
        <f t="shared" si="5"/>
        <v>0.91841256414300854</v>
      </c>
      <c r="O22" s="1" t="s">
        <v>8</v>
      </c>
      <c r="P22" s="13">
        <f t="shared" si="6"/>
        <v>35.640048574084368</v>
      </c>
      <c r="Q22" s="13">
        <f t="shared" si="7"/>
        <v>54.209925312768227</v>
      </c>
      <c r="R22" s="13">
        <f t="shared" si="8"/>
        <v>0.22239977333330169</v>
      </c>
      <c r="S22" s="13">
        <f t="shared" si="9"/>
        <v>54.432325086101528</v>
      </c>
      <c r="T22" s="13">
        <f t="shared" si="10"/>
        <v>1.8606227809310938</v>
      </c>
    </row>
    <row r="23" spans="1:20" x14ac:dyDescent="0.2">
      <c r="A23" s="1" t="s">
        <v>9</v>
      </c>
      <c r="B23" s="1">
        <v>48.565894203715402</v>
      </c>
      <c r="C23" s="1">
        <v>0.53</v>
      </c>
      <c r="D23" s="1">
        <v>45.741482254999902</v>
      </c>
      <c r="E23" s="1">
        <f t="shared" si="0"/>
        <v>0.24242985595149949</v>
      </c>
      <c r="F23" s="1">
        <f t="shared" si="1"/>
        <v>20.183986008783574</v>
      </c>
      <c r="G23" s="1">
        <f t="shared" si="2"/>
        <v>0.41560000777746314</v>
      </c>
      <c r="H23" s="1">
        <v>0.14229333714113301</v>
      </c>
      <c r="I23" s="1">
        <v>0.15537973107630312</v>
      </c>
      <c r="J23" s="1">
        <v>-4.7911682946549317E-4</v>
      </c>
      <c r="K23" s="1">
        <f t="shared" si="3"/>
        <v>0.15490061424683763</v>
      </c>
      <c r="L23" s="1">
        <v>1.3215518150315906E-2</v>
      </c>
      <c r="M23" s="1">
        <f t="shared" si="4"/>
        <v>0.1051905382391766</v>
      </c>
      <c r="N23" s="12">
        <f t="shared" si="5"/>
        <v>0.74689476354509154</v>
      </c>
      <c r="O23" s="1" t="s">
        <v>9</v>
      </c>
      <c r="P23" s="13">
        <f t="shared" si="6"/>
        <v>34.238049681973372</v>
      </c>
      <c r="Q23" s="13">
        <f t="shared" si="7"/>
        <v>37.386845083867911</v>
      </c>
      <c r="R23" s="13">
        <f t="shared" si="8"/>
        <v>-0.11528316181409716</v>
      </c>
      <c r="S23" s="13">
        <f t="shared" si="9"/>
        <v>37.271561922053806</v>
      </c>
      <c r="T23" s="13">
        <f t="shared" si="10"/>
        <v>3.5225393404877896</v>
      </c>
    </row>
    <row r="24" spans="1:20" s="51" customFormat="1" x14ac:dyDescent="0.2">
      <c r="A24" s="51" t="s">
        <v>9</v>
      </c>
      <c r="B24" s="51">
        <v>48.552606681361446</v>
      </c>
      <c r="C24" s="51">
        <v>0.5</v>
      </c>
      <c r="D24" s="51">
        <v>45.741482254999902</v>
      </c>
      <c r="E24" s="51">
        <f t="shared" si="0"/>
        <v>0.22870741127499949</v>
      </c>
      <c r="F24" s="51">
        <f t="shared" si="1"/>
        <v>19.041496234701484</v>
      </c>
      <c r="G24" s="51">
        <f t="shared" si="2"/>
        <v>0.3921827793853796</v>
      </c>
      <c r="H24" s="51">
        <v>0.22794885294079867</v>
      </c>
      <c r="I24" s="51">
        <v>0.17573795576428008</v>
      </c>
      <c r="J24" s="51">
        <v>1.3269588070488911E-3</v>
      </c>
      <c r="K24" s="51">
        <f t="shared" si="3"/>
        <v>0.17706491457132897</v>
      </c>
      <c r="L24" s="51">
        <v>8.9554810986639914E-3</v>
      </c>
      <c r="M24" s="51">
        <f t="shared" si="4"/>
        <v>-2.1786469225412039E-2</v>
      </c>
      <c r="N24" s="52">
        <f t="shared" si="5"/>
        <v>1.0555518252472875</v>
      </c>
      <c r="O24" s="51" t="s">
        <v>9</v>
      </c>
      <c r="P24" s="53">
        <f t="shared" si="6"/>
        <v>58.123116292366326</v>
      </c>
      <c r="Q24" s="53">
        <f t="shared" si="7"/>
        <v>44.810217327668703</v>
      </c>
      <c r="R24" s="53">
        <f t="shared" si="8"/>
        <v>0.33835213497351219</v>
      </c>
      <c r="S24" s="53">
        <f t="shared" si="9"/>
        <v>45.148569462642214</v>
      </c>
      <c r="T24" s="53">
        <f t="shared" si="10"/>
        <v>2.3870448456298052</v>
      </c>
    </row>
    <row r="25" spans="1:20" x14ac:dyDescent="0.2">
      <c r="A25" s="1" t="s">
        <v>9</v>
      </c>
      <c r="B25" s="1">
        <v>48.399800174290931</v>
      </c>
      <c r="C25" s="1">
        <v>0.5</v>
      </c>
      <c r="D25" s="1">
        <v>45.741482254999902</v>
      </c>
      <c r="E25" s="1">
        <f t="shared" si="0"/>
        <v>0.22870741127499949</v>
      </c>
      <c r="F25" s="1">
        <f t="shared" si="1"/>
        <v>19.041496234701484</v>
      </c>
      <c r="G25" s="1">
        <f t="shared" si="2"/>
        <v>0.39342096798192921</v>
      </c>
      <c r="H25" s="1">
        <v>0.13752898298638161</v>
      </c>
      <c r="I25" s="1">
        <v>0.22431542394487114</v>
      </c>
      <c r="J25" s="1">
        <v>3.5951720260030597E-3</v>
      </c>
      <c r="K25" s="1">
        <f t="shared" si="3"/>
        <v>0.22791059597087421</v>
      </c>
      <c r="L25" s="1">
        <v>1.664056820055811E-2</v>
      </c>
      <c r="M25" s="1">
        <f t="shared" si="4"/>
        <v>1.1340820824115295E-2</v>
      </c>
      <c r="N25" s="12">
        <f t="shared" si="5"/>
        <v>0.97117382715443823</v>
      </c>
      <c r="O25" s="1" t="s">
        <v>9</v>
      </c>
      <c r="P25" s="13">
        <f t="shared" si="6"/>
        <v>34.957207210343363</v>
      </c>
      <c r="Q25" s="13">
        <f t="shared" si="7"/>
        <v>57.016641765564081</v>
      </c>
      <c r="R25" s="13">
        <f t="shared" si="8"/>
        <v>0.91382318650799388</v>
      </c>
      <c r="S25" s="13">
        <f t="shared" si="9"/>
        <v>57.930464952072079</v>
      </c>
      <c r="T25" s="13">
        <f t="shared" si="10"/>
        <v>4.4354716529321134</v>
      </c>
    </row>
    <row r="26" spans="1:20" x14ac:dyDescent="0.2">
      <c r="A26" s="1" t="s">
        <v>9</v>
      </c>
      <c r="B26" s="1">
        <v>48.472881547237698</v>
      </c>
      <c r="C26" s="1">
        <v>0.51</v>
      </c>
      <c r="D26" s="1">
        <v>45.741482254999902</v>
      </c>
      <c r="E26" s="1">
        <f t="shared" si="0"/>
        <v>0.2332815595004995</v>
      </c>
      <c r="F26" s="1">
        <f t="shared" si="1"/>
        <v>19.422326159395514</v>
      </c>
      <c r="G26" s="1">
        <f t="shared" si="2"/>
        <v>0.40068437318850347</v>
      </c>
      <c r="H26" s="1">
        <v>0.13724490592665456</v>
      </c>
      <c r="I26" s="1">
        <v>0.1072169449023721</v>
      </c>
      <c r="J26" s="1">
        <v>1.2728301832531763E-2</v>
      </c>
      <c r="K26" s="1">
        <f t="shared" si="3"/>
        <v>0.11994524673490387</v>
      </c>
      <c r="L26" s="1">
        <v>3.1741153611884169E-2</v>
      </c>
      <c r="M26" s="1">
        <f t="shared" si="4"/>
        <v>0.11175306691506087</v>
      </c>
      <c r="N26" s="12">
        <f t="shared" si="5"/>
        <v>0.72109452129173446</v>
      </c>
      <c r="O26" s="1" t="s">
        <v>9</v>
      </c>
      <c r="P26" s="13">
        <f t="shared" si="6"/>
        <v>34.252622540407181</v>
      </c>
      <c r="Q26" s="13">
        <f t="shared" si="7"/>
        <v>26.758454303864625</v>
      </c>
      <c r="R26" s="13">
        <f t="shared" si="8"/>
        <v>3.176640439267564</v>
      </c>
      <c r="S26" s="13">
        <f t="shared" si="9"/>
        <v>29.93509474313219</v>
      </c>
      <c r="T26" s="13">
        <f t="shared" si="10"/>
        <v>8.4604675381309473</v>
      </c>
    </row>
    <row r="27" spans="1:20" x14ac:dyDescent="0.2">
      <c r="A27" s="1" t="s">
        <v>9</v>
      </c>
      <c r="B27" s="1">
        <v>48.599113009600302</v>
      </c>
      <c r="C27" s="1">
        <v>0.5</v>
      </c>
      <c r="D27" s="1">
        <v>45.741482254999902</v>
      </c>
      <c r="E27" s="1">
        <f t="shared" si="0"/>
        <v>0.22870741127499949</v>
      </c>
      <c r="F27" s="1">
        <f t="shared" si="1"/>
        <v>19.041496234701484</v>
      </c>
      <c r="G27" s="1">
        <f t="shared" si="2"/>
        <v>0.39180748485965194</v>
      </c>
      <c r="H27" s="1">
        <v>0.13099596605191002</v>
      </c>
      <c r="I27" s="1">
        <v>0.26072835106621828</v>
      </c>
      <c r="J27" s="1">
        <v>1.9155209678938532E-3</v>
      </c>
      <c r="K27" s="1">
        <f t="shared" si="3"/>
        <v>0.26264387203411216</v>
      </c>
      <c r="L27" s="1">
        <v>3.8369216053993897E-2</v>
      </c>
      <c r="M27" s="1">
        <f t="shared" si="4"/>
        <v>-4.0201569280364134E-2</v>
      </c>
      <c r="N27" s="12">
        <f t="shared" si="5"/>
        <v>1.1026054142247042</v>
      </c>
      <c r="O27" s="1" t="s">
        <v>9</v>
      </c>
      <c r="P27" s="13">
        <f t="shared" si="6"/>
        <v>33.433757933142509</v>
      </c>
      <c r="Q27" s="13">
        <f t="shared" si="7"/>
        <v>66.545015381626243</v>
      </c>
      <c r="R27" s="13">
        <f t="shared" si="8"/>
        <v>0.48889340860346386</v>
      </c>
      <c r="S27" s="13">
        <f t="shared" si="9"/>
        <v>67.033908790229717</v>
      </c>
      <c r="T27" s="13">
        <f t="shared" si="10"/>
        <v>10.227148983230624</v>
      </c>
    </row>
    <row r="28" spans="1:20" x14ac:dyDescent="0.2">
      <c r="A28" s="1" t="s">
        <v>9</v>
      </c>
      <c r="B28" s="1">
        <v>48.466237786060724</v>
      </c>
      <c r="C28" s="1">
        <v>0.51</v>
      </c>
      <c r="D28" s="1">
        <v>45.741482254999902</v>
      </c>
      <c r="E28" s="1">
        <f t="shared" si="0"/>
        <v>0.2332815595004995</v>
      </c>
      <c r="F28" s="1">
        <f t="shared" si="1"/>
        <v>19.422326159395514</v>
      </c>
      <c r="G28" s="1">
        <f t="shared" si="2"/>
        <v>0.40073929907927636</v>
      </c>
      <c r="H28" s="1">
        <v>0.13548655642325289</v>
      </c>
      <c r="I28" s="1">
        <v>0.18749334140988722</v>
      </c>
      <c r="J28" s="1">
        <v>1.0407121409823958E-2</v>
      </c>
      <c r="K28" s="1">
        <f t="shared" si="3"/>
        <v>0.19790046281971119</v>
      </c>
      <c r="L28" s="1">
        <v>6.0604827922132405E-2</v>
      </c>
      <c r="M28" s="1">
        <f t="shared" si="4"/>
        <v>6.7474519141799208E-3</v>
      </c>
      <c r="N28" s="12">
        <f t="shared" si="5"/>
        <v>0.9831624901034598</v>
      </c>
      <c r="O28" s="1" t="s">
        <v>9</v>
      </c>
      <c r="P28" s="13">
        <f t="shared" si="6"/>
        <v>33.809151419524298</v>
      </c>
      <c r="Q28" s="13">
        <f t="shared" si="7"/>
        <v>46.786861643134301</v>
      </c>
      <c r="R28" s="13">
        <f t="shared" si="8"/>
        <v>2.5969804892444968</v>
      </c>
      <c r="S28" s="13">
        <f t="shared" si="9"/>
        <v>49.38384213237881</v>
      </c>
      <c r="T28" s="13">
        <f t="shared" si="10"/>
        <v>16.153955384193626</v>
      </c>
    </row>
    <row r="29" spans="1:20" x14ac:dyDescent="0.2">
      <c r="A29" s="1" t="s">
        <v>9</v>
      </c>
      <c r="B29" s="1">
        <v>48.492812830768635</v>
      </c>
      <c r="C29" s="1">
        <v>0.51</v>
      </c>
      <c r="D29" s="1">
        <v>45.741482254999902</v>
      </c>
      <c r="E29" s="1">
        <f t="shared" si="0"/>
        <v>0.2332815595004995</v>
      </c>
      <c r="F29" s="1">
        <f t="shared" si="1"/>
        <v>19.422326159395514</v>
      </c>
      <c r="G29" s="1">
        <f t="shared" si="2"/>
        <v>0.40051968581769026</v>
      </c>
      <c r="H29" s="1">
        <v>0.13609025147072359</v>
      </c>
      <c r="I29" s="1">
        <v>0.20282939579968448</v>
      </c>
      <c r="J29" s="1">
        <v>6.0144896635638337E-3</v>
      </c>
      <c r="K29" s="1">
        <f t="shared" si="3"/>
        <v>0.20884388546324831</v>
      </c>
      <c r="L29" s="1">
        <v>2.2328267239751138E-2</v>
      </c>
      <c r="M29" s="1">
        <f t="shared" si="4"/>
        <v>3.3257281643967185E-2</v>
      </c>
      <c r="N29" s="12">
        <f t="shared" si="5"/>
        <v>0.91696467658994074</v>
      </c>
      <c r="O29" s="1" t="s">
        <v>9</v>
      </c>
      <c r="P29" s="13">
        <f t="shared" si="6"/>
        <v>33.978417613327885</v>
      </c>
      <c r="Q29" s="13">
        <f t="shared" si="7"/>
        <v>50.641554705505534</v>
      </c>
      <c r="R29" s="13">
        <f t="shared" si="8"/>
        <v>1.5016714225381489</v>
      </c>
      <c r="S29" s="13">
        <f t="shared" si="9"/>
        <v>52.143226128043672</v>
      </c>
      <c r="T29" s="13">
        <f t="shared" si="10"/>
        <v>5.9515032904758236</v>
      </c>
    </row>
    <row r="30" spans="1:20" x14ac:dyDescent="0.2">
      <c r="A30" s="1" t="s">
        <v>9</v>
      </c>
      <c r="B30" s="1">
        <v>48.632331815485195</v>
      </c>
      <c r="C30" s="1">
        <v>0.52</v>
      </c>
      <c r="D30" s="1">
        <v>45.741482254999902</v>
      </c>
      <c r="E30" s="1">
        <f t="shared" si="0"/>
        <v>0.23785570772599951</v>
      </c>
      <c r="F30" s="1">
        <f t="shared" si="1"/>
        <v>19.803156084089547</v>
      </c>
      <c r="G30" s="1">
        <f t="shared" si="2"/>
        <v>0.40720145106807226</v>
      </c>
      <c r="H30" s="1">
        <v>0.14323818011170006</v>
      </c>
      <c r="I30" s="1">
        <v>0.21904444570824622</v>
      </c>
      <c r="J30" s="1">
        <v>8.6183061492870836E-3</v>
      </c>
      <c r="K30" s="1">
        <f t="shared" si="3"/>
        <v>0.22766275185753329</v>
      </c>
      <c r="L30" s="1">
        <v>4.3524898108603577E-2</v>
      </c>
      <c r="M30" s="1">
        <f t="shared" si="4"/>
        <v>-7.224379009764699E-3</v>
      </c>
      <c r="N30" s="12">
        <f t="shared" si="5"/>
        <v>1.0177415355245307</v>
      </c>
      <c r="O30" s="1" t="s">
        <v>9</v>
      </c>
      <c r="P30" s="13">
        <f t="shared" si="6"/>
        <v>35.176245009931165</v>
      </c>
      <c r="Q30" s="13">
        <f t="shared" si="7"/>
        <v>53.792648610092584</v>
      </c>
      <c r="R30" s="13">
        <f t="shared" si="8"/>
        <v>2.1164723570315456</v>
      </c>
      <c r="S30" s="13">
        <f t="shared" si="9"/>
        <v>55.909120967124124</v>
      </c>
      <c r="T30" s="13">
        <f t="shared" si="10"/>
        <v>11.601373789087017</v>
      </c>
    </row>
    <row r="31" spans="1:20" x14ac:dyDescent="0.2">
      <c r="A31" s="1" t="s">
        <v>9</v>
      </c>
      <c r="B31" s="1">
        <v>48.532675397830509</v>
      </c>
      <c r="C31" s="1">
        <v>0.5</v>
      </c>
      <c r="D31" s="1">
        <v>45.741482254999902</v>
      </c>
      <c r="E31" s="1">
        <f t="shared" si="0"/>
        <v>0.22870741127499949</v>
      </c>
      <c r="F31" s="1">
        <f t="shared" si="1"/>
        <v>19.041496234701484</v>
      </c>
      <c r="G31" s="1">
        <f t="shared" si="2"/>
        <v>0.39234384007506556</v>
      </c>
      <c r="H31" s="1">
        <v>0.14625527721810205</v>
      </c>
      <c r="I31" s="1">
        <v>0.15257910801664587</v>
      </c>
      <c r="J31" s="1">
        <v>9.9475398429965719E-3</v>
      </c>
      <c r="K31" s="1">
        <f t="shared" si="3"/>
        <v>0.16252664785964244</v>
      </c>
      <c r="L31" s="1">
        <v>5.3847085571198328E-2</v>
      </c>
      <c r="M31" s="1">
        <f t="shared" si="4"/>
        <v>2.9714829426122746E-2</v>
      </c>
      <c r="N31" s="12">
        <f t="shared" si="5"/>
        <v>0.92426329563263299</v>
      </c>
      <c r="O31" s="1" t="s">
        <v>9</v>
      </c>
      <c r="P31" s="13">
        <f t="shared" si="6"/>
        <v>37.27732215449582</v>
      </c>
      <c r="Q31" s="13">
        <f t="shared" si="7"/>
        <v>38.889130510486289</v>
      </c>
      <c r="R31" s="13">
        <f t="shared" si="8"/>
        <v>2.5354137944649136</v>
      </c>
      <c r="S31" s="13">
        <f t="shared" si="9"/>
        <v>41.424544304951205</v>
      </c>
      <c r="T31" s="13">
        <f t="shared" si="10"/>
        <v>14.352708318941273</v>
      </c>
    </row>
    <row r="32" spans="1:20" x14ac:dyDescent="0.2">
      <c r="A32" s="1" t="s">
        <v>9</v>
      </c>
      <c r="B32" s="1">
        <v>48.539319159007491</v>
      </c>
      <c r="C32" s="1">
        <v>0.51</v>
      </c>
      <c r="D32" s="1">
        <v>45.741482254999902</v>
      </c>
      <c r="E32" s="1">
        <f t="shared" si="0"/>
        <v>0.2332815595004995</v>
      </c>
      <c r="F32" s="1">
        <f t="shared" si="1"/>
        <v>19.422326159395514</v>
      </c>
      <c r="G32" s="1">
        <f t="shared" si="2"/>
        <v>0.40013594125148111</v>
      </c>
      <c r="H32" s="1">
        <v>0.13300910123384024</v>
      </c>
      <c r="I32" s="1">
        <v>0.24558321392195387</v>
      </c>
      <c r="J32" s="1">
        <v>8.0508086375220417E-3</v>
      </c>
      <c r="K32" s="1">
        <f t="shared" si="3"/>
        <v>0.25363402255947592</v>
      </c>
      <c r="L32" s="1">
        <v>1.9591740500399978E-2</v>
      </c>
      <c r="M32" s="1">
        <f t="shared" si="4"/>
        <v>-6.0989230422350237E-3</v>
      </c>
      <c r="N32" s="12">
        <f t="shared" si="5"/>
        <v>1.0152421275208616</v>
      </c>
      <c r="O32" s="1" t="s">
        <v>9</v>
      </c>
      <c r="P32" s="13">
        <f t="shared" si="6"/>
        <v>33.240978257997938</v>
      </c>
      <c r="Q32" s="13">
        <f t="shared" si="7"/>
        <v>61.374945013401707</v>
      </c>
      <c r="R32" s="13">
        <f t="shared" si="8"/>
        <v>2.0120183686429196</v>
      </c>
      <c r="S32" s="13">
        <f t="shared" si="9"/>
        <v>63.386963382044627</v>
      </c>
      <c r="T32" s="13">
        <f t="shared" si="10"/>
        <v>5.222093895700727</v>
      </c>
    </row>
    <row r="33" spans="1:20" x14ac:dyDescent="0.2">
      <c r="A33" s="1" t="s">
        <v>10</v>
      </c>
      <c r="B33" s="1">
        <v>48.599113009600302</v>
      </c>
      <c r="C33" s="1">
        <v>0.5</v>
      </c>
      <c r="D33" s="1">
        <v>44.422156109083623</v>
      </c>
      <c r="E33" s="1">
        <f t="shared" si="0"/>
        <v>0.22211078054541811</v>
      </c>
      <c r="F33" s="1">
        <f t="shared" si="1"/>
        <v>18.492280455034397</v>
      </c>
      <c r="G33" s="1">
        <f t="shared" si="2"/>
        <v>0.38050654240091625</v>
      </c>
      <c r="H33" s="1">
        <v>0.13275235315727818</v>
      </c>
      <c r="I33" s="1">
        <v>0.21346550066070544</v>
      </c>
      <c r="J33" s="1">
        <v>1.0570889465327596E-2</v>
      </c>
      <c r="K33" s="1">
        <f t="shared" si="3"/>
        <v>0.22403639012603305</v>
      </c>
      <c r="L33" s="1">
        <v>1.1705105116640651E-2</v>
      </c>
      <c r="M33" s="1">
        <f t="shared" si="4"/>
        <v>1.2012694000964384E-2</v>
      </c>
      <c r="N33" s="12">
        <f t="shared" si="5"/>
        <v>0.96842973073428174</v>
      </c>
      <c r="O33" s="1" t="s">
        <v>10</v>
      </c>
      <c r="P33" s="13">
        <f t="shared" si="6"/>
        <v>34.888323422677239</v>
      </c>
      <c r="Q33" s="13">
        <f t="shared" si="7"/>
        <v>56.100349632304095</v>
      </c>
      <c r="R33" s="13">
        <f t="shared" si="8"/>
        <v>2.7781097793030067</v>
      </c>
      <c r="S33" s="13">
        <f t="shared" si="9"/>
        <v>58.87845941160711</v>
      </c>
      <c r="T33" s="13">
        <f t="shared" si="10"/>
        <v>3.1199452635102314</v>
      </c>
    </row>
    <row r="34" spans="1:20" x14ac:dyDescent="0.2">
      <c r="A34" s="1" t="s">
        <v>10</v>
      </c>
      <c r="B34" s="1">
        <v>48.466237786060724</v>
      </c>
      <c r="C34" s="1">
        <v>0.5</v>
      </c>
      <c r="D34" s="1">
        <v>44.422156109083623</v>
      </c>
      <c r="E34" s="1">
        <f t="shared" si="0"/>
        <v>0.22211078054541811</v>
      </c>
      <c r="F34" s="1">
        <f t="shared" si="1"/>
        <v>18.492280455034397</v>
      </c>
      <c r="G34" s="1">
        <f t="shared" si="2"/>
        <v>0.38154974059804009</v>
      </c>
      <c r="H34" s="1">
        <v>0.13745357179628911</v>
      </c>
      <c r="I34" s="1">
        <v>0.27268053790152336</v>
      </c>
      <c r="J34" s="1">
        <v>1.8267885516174164E-2</v>
      </c>
      <c r="K34" s="1">
        <f t="shared" si="3"/>
        <v>0.2909484234176975</v>
      </c>
      <c r="L34" s="1">
        <v>-4.1540118168434626E-3</v>
      </c>
      <c r="M34" s="1">
        <f t="shared" si="4"/>
        <v>-4.2698242799103087E-2</v>
      </c>
      <c r="N34" s="12">
        <f t="shared" si="5"/>
        <v>1.1119074088012169</v>
      </c>
      <c r="O34" s="1" t="s">
        <v>10</v>
      </c>
      <c r="P34" s="13">
        <f t="shared" si="6"/>
        <v>36.025072794138119</v>
      </c>
      <c r="Q34" s="13">
        <f t="shared" si="7"/>
        <v>71.466576670744047</v>
      </c>
      <c r="R34" s="13">
        <f t="shared" si="8"/>
        <v>4.7878123275725795</v>
      </c>
      <c r="S34" s="13">
        <f t="shared" si="9"/>
        <v>76.254388998316628</v>
      </c>
      <c r="T34" s="13">
        <f t="shared" si="10"/>
        <v>-1.1072339259987678</v>
      </c>
    </row>
    <row r="35" spans="1:20" x14ac:dyDescent="0.2">
      <c r="A35" s="1" t="s">
        <v>10</v>
      </c>
      <c r="B35" s="1">
        <v>48.532675397830509</v>
      </c>
      <c r="C35" s="1">
        <v>0.5</v>
      </c>
      <c r="D35" s="1">
        <v>44.422156109083623</v>
      </c>
      <c r="E35" s="1">
        <f t="shared" si="0"/>
        <v>0.22211078054541811</v>
      </c>
      <c r="F35" s="1">
        <f t="shared" si="1"/>
        <v>18.492280455034397</v>
      </c>
      <c r="G35" s="1">
        <f t="shared" si="2"/>
        <v>0.38102742746922691</v>
      </c>
      <c r="H35" s="1">
        <v>0.15006578667458631</v>
      </c>
      <c r="I35" s="1">
        <v>0.22776501540758426</v>
      </c>
      <c r="J35" s="1">
        <v>1.6179354253645594E-2</v>
      </c>
      <c r="K35" s="1">
        <f t="shared" si="3"/>
        <v>0.24394436966122984</v>
      </c>
      <c r="L35" s="1">
        <v>2.6092475566259814E-2</v>
      </c>
      <c r="M35" s="1">
        <f t="shared" si="4"/>
        <v>-3.9075204432849064E-2</v>
      </c>
      <c r="N35" s="12">
        <f t="shared" si="5"/>
        <v>1.1025522091477389</v>
      </c>
      <c r="O35" s="1" t="s">
        <v>10</v>
      </c>
      <c r="P35" s="13">
        <f t="shared" si="6"/>
        <v>39.384510367486904</v>
      </c>
      <c r="Q35" s="13">
        <f t="shared" si="7"/>
        <v>59.776540738915529</v>
      </c>
      <c r="R35" s="13">
        <f t="shared" si="8"/>
        <v>4.2462439938007597</v>
      </c>
      <c r="S35" s="13">
        <f t="shared" si="9"/>
        <v>64.022784732716289</v>
      </c>
      <c r="T35" s="13">
        <f t="shared" si="10"/>
        <v>6.9548367780547089</v>
      </c>
    </row>
    <row r="36" spans="1:20" x14ac:dyDescent="0.2">
      <c r="A36" s="1" t="s">
        <v>10</v>
      </c>
      <c r="B36" s="1">
        <v>48.486169069591661</v>
      </c>
      <c r="C36" s="1">
        <v>0.5</v>
      </c>
      <c r="D36" s="1">
        <v>44.422156109083623</v>
      </c>
      <c r="E36" s="1">
        <f t="shared" si="0"/>
        <v>0.22211078054541811</v>
      </c>
      <c r="F36" s="1">
        <f t="shared" si="1"/>
        <v>18.492280455034397</v>
      </c>
      <c r="G36" s="1">
        <f t="shared" si="2"/>
        <v>0.38139289636375751</v>
      </c>
      <c r="H36" s="1">
        <v>0.14569961859194966</v>
      </c>
      <c r="I36" s="1">
        <v>0.20458597684416438</v>
      </c>
      <c r="J36" s="1">
        <v>1.8854111881052446E-2</v>
      </c>
      <c r="K36" s="1">
        <f t="shared" si="3"/>
        <v>0.22344008872521681</v>
      </c>
      <c r="L36" s="1">
        <v>3.464649432466449E-2</v>
      </c>
      <c r="M36" s="1">
        <f t="shared" si="4"/>
        <v>-2.2393305278073469E-2</v>
      </c>
      <c r="N36" s="12">
        <f t="shared" si="5"/>
        <v>1.0587145316327959</v>
      </c>
      <c r="O36" s="1" t="s">
        <v>10</v>
      </c>
      <c r="P36" s="13">
        <f t="shared" si="6"/>
        <v>38.201974913813579</v>
      </c>
      <c r="Q36" s="13">
        <f t="shared" si="7"/>
        <v>53.641790079130978</v>
      </c>
      <c r="R36" s="13">
        <f t="shared" si="8"/>
        <v>4.9434879518757837</v>
      </c>
      <c r="S36" s="13">
        <f t="shared" si="9"/>
        <v>58.585278031006759</v>
      </c>
      <c r="T36" s="13">
        <f t="shared" si="10"/>
        <v>9.2348735691229962</v>
      </c>
    </row>
    <row r="37" spans="1:20" x14ac:dyDescent="0.2">
      <c r="A37" s="1" t="s">
        <v>10</v>
      </c>
      <c r="B37" s="1">
        <v>48.499456591945616</v>
      </c>
      <c r="C37" s="1">
        <v>0.51</v>
      </c>
      <c r="D37" s="1">
        <v>44.422156109083623</v>
      </c>
      <c r="E37" s="1">
        <f t="shared" si="0"/>
        <v>0.22655299615632646</v>
      </c>
      <c r="F37" s="1">
        <f t="shared" si="1"/>
        <v>18.862126064135083</v>
      </c>
      <c r="G37" s="1">
        <f t="shared" si="2"/>
        <v>0.38891417326245975</v>
      </c>
      <c r="H37" s="1">
        <v>0.15091797988100064</v>
      </c>
      <c r="I37" s="1">
        <v>0.2266621697755509</v>
      </c>
      <c r="J37" s="1">
        <v>1.9793803084938083E-2</v>
      </c>
      <c r="K37" s="1">
        <f t="shared" si="3"/>
        <v>0.24645597286048898</v>
      </c>
      <c r="L37" s="1">
        <v>4.1767153506626541E-2</v>
      </c>
      <c r="M37" s="1">
        <f t="shared" si="4"/>
        <v>-5.0226932985656413E-2</v>
      </c>
      <c r="N37" s="12">
        <f t="shared" si="5"/>
        <v>1.129146573816842</v>
      </c>
      <c r="O37" s="1" t="s">
        <v>10</v>
      </c>
      <c r="P37" s="13">
        <f t="shared" si="6"/>
        <v>38.804957560431525</v>
      </c>
      <c r="Q37" s="13">
        <f t="shared" si="7"/>
        <v>58.280768703841332</v>
      </c>
      <c r="R37" s="13">
        <f t="shared" si="8"/>
        <v>5.0895041748916112</v>
      </c>
      <c r="S37" s="13">
        <f t="shared" si="9"/>
        <v>63.370272878732948</v>
      </c>
      <c r="T37" s="13">
        <f t="shared" si="10"/>
        <v>11.132854549767886</v>
      </c>
    </row>
    <row r="38" spans="1:20" x14ac:dyDescent="0.2">
      <c r="A38" s="1" t="s">
        <v>10</v>
      </c>
      <c r="B38" s="1">
        <v>48.486169069591661</v>
      </c>
      <c r="C38" s="1">
        <v>0.5</v>
      </c>
      <c r="D38" s="1">
        <v>44.422156109083623</v>
      </c>
      <c r="E38" s="1">
        <f t="shared" si="0"/>
        <v>0.22211078054541811</v>
      </c>
      <c r="F38" s="1">
        <f t="shared" si="1"/>
        <v>18.492280455034397</v>
      </c>
      <c r="G38" s="1">
        <f t="shared" si="2"/>
        <v>0.38139289636375751</v>
      </c>
      <c r="H38" s="1">
        <v>0.14609798408076646</v>
      </c>
      <c r="I38" s="1">
        <v>0.25294410806416434</v>
      </c>
      <c r="J38" s="1">
        <v>1.3320565594151922E-2</v>
      </c>
      <c r="K38" s="1">
        <f t="shared" si="3"/>
        <v>0.26626467365831624</v>
      </c>
      <c r="L38" s="1">
        <v>3.0774714197193666E-2</v>
      </c>
      <c r="M38" s="1">
        <f t="shared" si="4"/>
        <v>-6.1744475572518887E-2</v>
      </c>
      <c r="N38" s="12">
        <f t="shared" si="5"/>
        <v>1.1618920440343741</v>
      </c>
      <c r="O38" s="1" t="s">
        <v>10</v>
      </c>
      <c r="P38" s="13">
        <f t="shared" si="6"/>
        <v>38.306425073377341</v>
      </c>
      <c r="Q38" s="13">
        <f t="shared" si="7"/>
        <v>66.321137723266929</v>
      </c>
      <c r="R38" s="13">
        <f t="shared" si="8"/>
        <v>3.4926097788269481</v>
      </c>
      <c r="S38" s="13">
        <f t="shared" si="9"/>
        <v>69.813747502093875</v>
      </c>
      <c r="T38" s="13">
        <f t="shared" si="10"/>
        <v>8.2028672821497679</v>
      </c>
    </row>
    <row r="39" spans="1:20" x14ac:dyDescent="0.2">
      <c r="A39" s="1" t="s">
        <v>10</v>
      </c>
      <c r="B39" s="1">
        <v>48.526031636653535</v>
      </c>
      <c r="C39" s="1">
        <v>0.53</v>
      </c>
      <c r="D39" s="1">
        <v>44.422156109083623</v>
      </c>
      <c r="E39" s="1">
        <f t="shared" si="0"/>
        <v>0.23543742737814319</v>
      </c>
      <c r="F39" s="1">
        <f t="shared" si="1"/>
        <v>19.601817282336455</v>
      </c>
      <c r="G39" s="1">
        <f t="shared" si="2"/>
        <v>0.40394437008796052</v>
      </c>
      <c r="H39" s="1">
        <v>0.15152924385732269</v>
      </c>
      <c r="I39" s="1">
        <v>0.32809786618580017</v>
      </c>
      <c r="J39" s="1">
        <v>5.0753465039435064E-3</v>
      </c>
      <c r="K39" s="1">
        <f t="shared" si="3"/>
        <v>0.33317321268974365</v>
      </c>
      <c r="L39" s="1">
        <v>1.5737508299377662E-2</v>
      </c>
      <c r="M39" s="1">
        <f t="shared" si="4"/>
        <v>-9.6495594758483502E-2</v>
      </c>
      <c r="N39" s="12">
        <f t="shared" si="5"/>
        <v>1.2388833757912536</v>
      </c>
      <c r="O39" s="1" t="s">
        <v>10</v>
      </c>
      <c r="P39" s="13">
        <f t="shared" si="6"/>
        <v>37.512403954120359</v>
      </c>
      <c r="Q39" s="13">
        <f t="shared" si="7"/>
        <v>81.223527416499337</v>
      </c>
      <c r="R39" s="13">
        <f t="shared" si="8"/>
        <v>1.2564468970908862</v>
      </c>
      <c r="S39" s="13">
        <f t="shared" si="9"/>
        <v>82.479974313590219</v>
      </c>
      <c r="T39" s="13">
        <f t="shared" si="10"/>
        <v>4.1947649328063426</v>
      </c>
    </row>
    <row r="40" spans="1:20" x14ac:dyDescent="0.2">
      <c r="A40" s="1" t="s">
        <v>10</v>
      </c>
      <c r="B40" s="1">
        <v>48.572537964892383</v>
      </c>
      <c r="C40" s="1">
        <v>0.52</v>
      </c>
      <c r="D40" s="1">
        <v>44.422156109083623</v>
      </c>
      <c r="E40" s="1">
        <f t="shared" si="0"/>
        <v>0.23099521176723484</v>
      </c>
      <c r="F40" s="1">
        <f t="shared" si="1"/>
        <v>19.231971673235773</v>
      </c>
      <c r="G40" s="1">
        <f t="shared" si="2"/>
        <v>0.39594331445345515</v>
      </c>
      <c r="H40" s="1">
        <v>0.14443553251905661</v>
      </c>
      <c r="I40" s="1">
        <v>0.22122955231686053</v>
      </c>
      <c r="J40" s="1">
        <v>2.4277037318948886E-2</v>
      </c>
      <c r="K40" s="1">
        <f t="shared" si="3"/>
        <v>0.24550658963580943</v>
      </c>
      <c r="L40" s="1">
        <v>1.8681815137363719E-2</v>
      </c>
      <c r="M40" s="1">
        <f t="shared" si="4"/>
        <v>-1.2680622838774594E-2</v>
      </c>
      <c r="N40" s="12">
        <f t="shared" si="5"/>
        <v>1.0320263592688221</v>
      </c>
      <c r="O40" s="1" t="s">
        <v>10</v>
      </c>
      <c r="P40" s="13">
        <f t="shared" si="6"/>
        <v>36.478841098360206</v>
      </c>
      <c r="Q40" s="13">
        <f t="shared" si="7"/>
        <v>55.874046673129776</v>
      </c>
      <c r="R40" s="13">
        <f t="shared" si="8"/>
        <v>6.1314426668524433</v>
      </c>
      <c r="S40" s="13">
        <f t="shared" si="9"/>
        <v>62.005489339982219</v>
      </c>
      <c r="T40" s="13">
        <f t="shared" si="10"/>
        <v>4.9795572163404671</v>
      </c>
    </row>
    <row r="41" spans="1:20" x14ac:dyDescent="0.2">
      <c r="A41" s="1" t="s">
        <v>10</v>
      </c>
      <c r="B41" s="1">
        <v>48.452950263706768</v>
      </c>
      <c r="C41" s="1">
        <v>0.51</v>
      </c>
      <c r="D41" s="1">
        <v>44.422156109083623</v>
      </c>
      <c r="E41" s="1">
        <f t="shared" si="0"/>
        <v>0.22655299615632646</v>
      </c>
      <c r="F41" s="1">
        <f t="shared" si="1"/>
        <v>18.862126064135083</v>
      </c>
      <c r="G41" s="1">
        <f t="shared" si="2"/>
        <v>0.38928746261016811</v>
      </c>
      <c r="H41" s="1">
        <v>0.14756889154934655</v>
      </c>
      <c r="I41" s="1">
        <v>0.23522080627020517</v>
      </c>
      <c r="J41" s="1">
        <v>1.0222854179446985E-2</v>
      </c>
      <c r="K41" s="1">
        <f t="shared" si="3"/>
        <v>0.24544366044965216</v>
      </c>
      <c r="L41" s="1">
        <v>7.3777572846220876E-3</v>
      </c>
      <c r="M41" s="1">
        <f t="shared" si="4"/>
        <v>-1.1102846673452679E-2</v>
      </c>
      <c r="N41" s="12">
        <f t="shared" si="5"/>
        <v>1.0285209459328801</v>
      </c>
      <c r="O41" s="1" t="s">
        <v>10</v>
      </c>
      <c r="P41" s="13">
        <f t="shared" si="6"/>
        <v>37.907434922229136</v>
      </c>
      <c r="Q41" s="13">
        <f t="shared" si="7"/>
        <v>60.423421985658685</v>
      </c>
      <c r="R41" s="13">
        <f t="shared" si="8"/>
        <v>2.626042490786336</v>
      </c>
      <c r="S41" s="13">
        <f t="shared" si="9"/>
        <v>63.049464476445024</v>
      </c>
      <c r="T41" s="13">
        <f t="shared" si="10"/>
        <v>1.9665093705788932</v>
      </c>
    </row>
    <row r="42" spans="1:20" x14ac:dyDescent="0.2">
      <c r="A42" s="1" t="s">
        <v>10</v>
      </c>
      <c r="B42" s="1">
        <v>48.605756770777276</v>
      </c>
      <c r="C42" s="1">
        <v>0.53</v>
      </c>
      <c r="D42" s="1">
        <v>44.422156109083623</v>
      </c>
      <c r="E42" s="1">
        <f t="shared" si="0"/>
        <v>0.23543742737814319</v>
      </c>
      <c r="F42" s="1">
        <f t="shared" si="1"/>
        <v>19.601817282336455</v>
      </c>
      <c r="G42" s="1">
        <f t="shared" si="2"/>
        <v>0.40328180414467796</v>
      </c>
      <c r="H42" s="1">
        <v>0.15934821424104628</v>
      </c>
      <c r="I42" s="1">
        <v>0.28187631034635663</v>
      </c>
      <c r="J42" s="1">
        <v>1.5799682395210318E-2</v>
      </c>
      <c r="K42" s="1">
        <f t="shared" si="3"/>
        <v>0.29767599274156697</v>
      </c>
      <c r="L42" s="1">
        <v>1.8908970575803655E-2</v>
      </c>
      <c r="M42" s="1">
        <f t="shared" si="4"/>
        <v>-7.2651373413738923E-2</v>
      </c>
      <c r="N42" s="12">
        <f t="shared" si="5"/>
        <v>1.1801503878108897</v>
      </c>
      <c r="O42" s="1" t="s">
        <v>10</v>
      </c>
      <c r="P42" s="13">
        <f t="shared" si="6"/>
        <v>39.512869810481178</v>
      </c>
      <c r="Q42" s="13">
        <f t="shared" si="7"/>
        <v>69.895618262318891</v>
      </c>
      <c r="R42" s="13">
        <f t="shared" si="8"/>
        <v>3.9177771555351799</v>
      </c>
      <c r="S42" s="13">
        <f t="shared" si="9"/>
        <v>73.813395417854082</v>
      </c>
      <c r="T42" s="13">
        <f t="shared" si="10"/>
        <v>5.0401045183235755</v>
      </c>
    </row>
    <row r="43" spans="1:20" x14ac:dyDescent="0.2">
      <c r="N43" s="40">
        <f>AVERAGE(N3:N42)</f>
        <v>0.98197574500957718</v>
      </c>
    </row>
    <row r="44" spans="1:20" x14ac:dyDescent="0.2">
      <c r="P44" s="33">
        <f>AVERAGE(P3:P42)</f>
        <v>36.963073165024852</v>
      </c>
      <c r="Q44" s="33">
        <f t="shared" ref="Q44:T44" si="12">AVERAGE(Q3:Q42)</f>
        <v>52.330960551526267</v>
      </c>
      <c r="R44" s="33">
        <f t="shared" si="12"/>
        <v>2.9227568070697165</v>
      </c>
      <c r="S44" s="33">
        <f t="shared" si="12"/>
        <v>55.253717358595978</v>
      </c>
      <c r="T44" s="33">
        <f t="shared" si="12"/>
        <v>6.2724573986168588</v>
      </c>
    </row>
  </sheetData>
  <mergeCells count="3">
    <mergeCell ref="A1:N1"/>
    <mergeCell ref="P1:T1"/>
    <mergeCell ref="V1:Z1"/>
  </mergeCells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58BA5-0E9D-7843-998C-F7CFE3BE584E}">
  <dimension ref="A1:AA43"/>
  <sheetViews>
    <sheetView workbookViewId="0">
      <selection activeCell="AB26" sqref="AB26"/>
    </sheetView>
  </sheetViews>
  <sheetFormatPr baseColWidth="10" defaultRowHeight="16" x14ac:dyDescent="0.2"/>
  <cols>
    <col min="1" max="1" width="10.83203125" style="1"/>
    <col min="2" max="2" width="12.6640625" style="1" bestFit="1" customWidth="1"/>
    <col min="3" max="3" width="10.83203125" style="1"/>
    <col min="4" max="4" width="17.83203125" style="1" bestFit="1" customWidth="1"/>
    <col min="5" max="5" width="19.5" style="1" bestFit="1" customWidth="1"/>
    <col min="6" max="6" width="19.83203125" style="1" bestFit="1" customWidth="1"/>
    <col min="7" max="7" width="14.33203125" style="1" bestFit="1" customWidth="1"/>
    <col min="8" max="8" width="16.6640625" style="1" bestFit="1" customWidth="1"/>
    <col min="9" max="9" width="18.5" style="1" bestFit="1" customWidth="1"/>
    <col min="10" max="10" width="21" style="1" bestFit="1" customWidth="1"/>
    <col min="11" max="16" width="10.83203125" style="1"/>
    <col min="17" max="17" width="11.6640625" style="1" bestFit="1" customWidth="1"/>
    <col min="18" max="16384" width="10.83203125" style="1"/>
  </cols>
  <sheetData>
    <row r="1" spans="1:27" x14ac:dyDescent="0.2">
      <c r="A1" s="41" t="s">
        <v>112</v>
      </c>
      <c r="B1" s="41"/>
      <c r="C1" s="41"/>
      <c r="D1" s="41"/>
      <c r="E1" s="41"/>
      <c r="F1" s="41"/>
      <c r="G1" s="41"/>
      <c r="H1" s="41"/>
      <c r="I1" s="41"/>
      <c r="J1" s="41"/>
      <c r="K1" s="41"/>
      <c r="M1" s="41" t="s">
        <v>113</v>
      </c>
      <c r="N1" s="41"/>
      <c r="O1" s="41"/>
      <c r="P1" s="41"/>
      <c r="S1" s="41" t="s">
        <v>114</v>
      </c>
      <c r="T1" s="41"/>
      <c r="U1" s="41"/>
      <c r="V1" s="41"/>
      <c r="W1" s="41"/>
    </row>
    <row r="2" spans="1:27" x14ac:dyDescent="0.2">
      <c r="A2" s="1" t="s">
        <v>1</v>
      </c>
      <c r="B2" s="1" t="s">
        <v>101</v>
      </c>
      <c r="C2" s="1" t="s">
        <v>62</v>
      </c>
      <c r="D2" s="1" t="s">
        <v>102</v>
      </c>
      <c r="E2" s="1" t="s">
        <v>100</v>
      </c>
      <c r="F2" s="1" t="s">
        <v>103</v>
      </c>
      <c r="G2" s="1" t="s">
        <v>104</v>
      </c>
      <c r="H2" s="1" t="s">
        <v>105</v>
      </c>
      <c r="I2" s="34" t="s">
        <v>106</v>
      </c>
      <c r="J2" s="34" t="s">
        <v>107</v>
      </c>
      <c r="K2" s="1" t="s">
        <v>36</v>
      </c>
      <c r="L2" s="1" t="s">
        <v>1</v>
      </c>
      <c r="M2" s="1" t="s">
        <v>110</v>
      </c>
      <c r="N2" s="1" t="s">
        <v>48</v>
      </c>
      <c r="O2" s="1" t="s">
        <v>49</v>
      </c>
      <c r="P2" s="1" t="s">
        <v>111</v>
      </c>
      <c r="T2" s="1" t="s">
        <v>110</v>
      </c>
      <c r="U2" s="1" t="s">
        <v>48</v>
      </c>
      <c r="V2" s="1" t="s">
        <v>49</v>
      </c>
      <c r="W2" s="1" t="s">
        <v>111</v>
      </c>
      <c r="AA2" s="37"/>
    </row>
    <row r="3" spans="1:27" x14ac:dyDescent="0.2">
      <c r="A3" s="1" t="s">
        <v>7</v>
      </c>
      <c r="B3" s="1">
        <v>0.5</v>
      </c>
      <c r="C3" s="1">
        <v>43.787191641549128</v>
      </c>
      <c r="D3" s="1">
        <f>(B3*C3)/100</f>
        <v>0.21893595820774564</v>
      </c>
      <c r="E3" s="1">
        <f>(D3/12.011)*1000</f>
        <v>18.227954225938358</v>
      </c>
      <c r="F3" s="1">
        <v>6.4573112858637272</v>
      </c>
      <c r="G3" s="1">
        <v>5.7522703962686856</v>
      </c>
      <c r="H3" s="1">
        <v>0.96242941159641804</v>
      </c>
      <c r="I3" s="1">
        <v>1.2390087929634199</v>
      </c>
      <c r="J3" s="1">
        <f>E3-F3-G3-H3-I3</f>
        <v>3.8169343392461061</v>
      </c>
      <c r="K3" s="12">
        <f>(F3+G3+H3+I3)/E3</f>
        <v>0.79059996026242951</v>
      </c>
      <c r="L3" s="1" t="s">
        <v>7</v>
      </c>
      <c r="M3" s="13">
        <f>(F3/$E$3)*100</f>
        <v>35.425320942900882</v>
      </c>
      <c r="N3" s="13">
        <f>(G3/$E$3)*100</f>
        <v>31.557410804132978</v>
      </c>
      <c r="O3" s="13">
        <f>(H3/$E$3)*100</f>
        <v>5.2799639480489917</v>
      </c>
      <c r="P3" s="13">
        <f>(I3/$E$3)*100</f>
        <v>6.7973003311601028</v>
      </c>
      <c r="Q3" s="33"/>
      <c r="S3" s="1" t="s">
        <v>7</v>
      </c>
      <c r="T3" s="36">
        <f>AVERAGE(M3:M12)</f>
        <v>38.679734598545046</v>
      </c>
      <c r="U3" s="36">
        <f>AVERAGE(N3:N12)</f>
        <v>49.437687818181338</v>
      </c>
      <c r="V3" s="36">
        <f>AVERAGE(O3:O12)</f>
        <v>4.4938128135359001</v>
      </c>
      <c r="W3" s="36">
        <f>AVERAGE(P3:P12)</f>
        <v>10.659638979727294</v>
      </c>
      <c r="AA3" s="37"/>
    </row>
    <row r="4" spans="1:27" x14ac:dyDescent="0.2">
      <c r="A4" s="1" t="s">
        <v>7</v>
      </c>
      <c r="B4" s="1">
        <v>0.5</v>
      </c>
      <c r="C4" s="1">
        <v>43.787191641549128</v>
      </c>
      <c r="D4" s="1">
        <f t="shared" ref="D4:D42" si="0">(B4*C4)/100</f>
        <v>0.21893595820774564</v>
      </c>
      <c r="E4" s="1">
        <f t="shared" ref="E4:E42" si="1">(D4/12.011)*1000</f>
        <v>18.227954225938358</v>
      </c>
      <c r="F4" s="1">
        <v>7.6309432014775709</v>
      </c>
      <c r="G4" s="1">
        <v>8.727480353610872</v>
      </c>
      <c r="H4" s="1">
        <v>0.57169622680233656</v>
      </c>
      <c r="I4" s="1">
        <v>2.006958387633762</v>
      </c>
      <c r="J4" s="1">
        <f t="shared" ref="J4:J42" si="2">E4-F4-G4-H4-I4</f>
        <v>-0.70912394358618336</v>
      </c>
      <c r="K4" s="12">
        <f t="shared" ref="K4:K42" si="3">(F4+G4+H4+I4)/E4</f>
        <v>1.0389031009622081</v>
      </c>
      <c r="L4" s="1" t="s">
        <v>7</v>
      </c>
      <c r="M4" s="13">
        <f t="shared" ref="M4:M42" si="4">(F4/$E$3)*100</f>
        <v>41.863958549000237</v>
      </c>
      <c r="N4" s="13">
        <f t="shared" ref="N4:P42" si="5">(G4/$E$3)*100</f>
        <v>47.879648179013294</v>
      </c>
      <c r="O4" s="13">
        <f t="shared" ref="O4:O12" si="6">(H4/$E$3)*100</f>
        <v>3.1363707617216496</v>
      </c>
      <c r="P4" s="13">
        <f t="shared" ref="P4:P12" si="7">(I4/$E$3)*100</f>
        <v>11.010332606485607</v>
      </c>
      <c r="Q4" s="33"/>
      <c r="S4" s="1" t="s">
        <v>8</v>
      </c>
      <c r="T4" s="36">
        <f>AVERAGE(M13:M22)</f>
        <v>38.722955424308104</v>
      </c>
      <c r="U4" s="36">
        <f>AVERAGE(N13:N22)</f>
        <v>53.796557862155112</v>
      </c>
      <c r="V4" s="36">
        <f>AVERAGE(O13:O22)</f>
        <v>2.0208157754668958</v>
      </c>
      <c r="W4" s="36">
        <f>AVERAGE(P13:P22)</f>
        <v>2.6951348645830508</v>
      </c>
      <c r="AA4" s="37"/>
    </row>
    <row r="5" spans="1:27" x14ac:dyDescent="0.2">
      <c r="A5" s="1" t="s">
        <v>7</v>
      </c>
      <c r="B5" s="1">
        <v>0.51</v>
      </c>
      <c r="C5" s="1">
        <v>43.787191641549128</v>
      </c>
      <c r="D5" s="1">
        <f t="shared" si="0"/>
        <v>0.22331467737190056</v>
      </c>
      <c r="E5" s="1">
        <f t="shared" si="1"/>
        <v>18.592513310457125</v>
      </c>
      <c r="F5" s="1">
        <v>6.908063980508234</v>
      </c>
      <c r="G5" s="1">
        <v>8.6517931773863648</v>
      </c>
      <c r="H5" s="1">
        <v>0.68151523713144968</v>
      </c>
      <c r="I5" s="1">
        <v>2.8765641166990279</v>
      </c>
      <c r="J5" s="1">
        <f t="shared" si="2"/>
        <v>-0.52542320126795206</v>
      </c>
      <c r="K5" s="12">
        <f t="shared" si="3"/>
        <v>1.0282599341194196</v>
      </c>
      <c r="L5" s="1" t="s">
        <v>7</v>
      </c>
      <c r="M5" s="13">
        <f t="shared" si="4"/>
        <v>37.89818591204309</v>
      </c>
      <c r="N5" s="13">
        <f t="shared" si="5"/>
        <v>47.464422338053012</v>
      </c>
      <c r="O5" s="13">
        <f t="shared" si="6"/>
        <v>3.7388465468146408</v>
      </c>
      <c r="P5" s="13">
        <f t="shared" si="7"/>
        <v>15.781058483270055</v>
      </c>
      <c r="Q5" s="33"/>
      <c r="S5" s="1" t="s">
        <v>9</v>
      </c>
      <c r="T5" s="36">
        <f>AVERAGE(M23:M32)</f>
        <v>39.137520843729895</v>
      </c>
      <c r="U5" s="36">
        <f>AVERAGE(N23:N32)</f>
        <v>51.40720352465646</v>
      </c>
      <c r="V5" s="36">
        <f>AVERAGE(O23:O32)</f>
        <v>1.65349198710669</v>
      </c>
      <c r="W5" s="36">
        <f>AVERAGE(P23:P32)</f>
        <v>8.2216627748642459</v>
      </c>
      <c r="AA5" s="37"/>
    </row>
    <row r="6" spans="1:27" x14ac:dyDescent="0.2">
      <c r="A6" s="1" t="s">
        <v>7</v>
      </c>
      <c r="B6" s="1">
        <v>0.53</v>
      </c>
      <c r="C6" s="1">
        <v>43.787191641549128</v>
      </c>
      <c r="D6" s="1">
        <f t="shared" si="0"/>
        <v>0.23207211570021039</v>
      </c>
      <c r="E6" s="1">
        <f t="shared" si="1"/>
        <v>19.321631479494663</v>
      </c>
      <c r="F6" s="1">
        <v>7.4703843802286123</v>
      </c>
      <c r="G6" s="1">
        <v>10.640237728920791</v>
      </c>
      <c r="H6" s="1">
        <v>0.85960027619649237</v>
      </c>
      <c r="I6" s="1">
        <v>2.9751924405502472</v>
      </c>
      <c r="J6" s="1">
        <f t="shared" si="2"/>
        <v>-2.6237833464014804</v>
      </c>
      <c r="K6" s="12">
        <f t="shared" si="3"/>
        <v>1.1357951241946627</v>
      </c>
      <c r="L6" s="1" t="s">
        <v>7</v>
      </c>
      <c r="M6" s="13">
        <f t="shared" si="4"/>
        <v>40.98312014410407</v>
      </c>
      <c r="N6" s="13">
        <f t="shared" si="5"/>
        <v>58.373186573947756</v>
      </c>
      <c r="O6" s="13">
        <f t="shared" si="6"/>
        <v>4.7158351702095134</v>
      </c>
      <c r="P6" s="13">
        <f t="shared" si="7"/>
        <v>16.322141276372921</v>
      </c>
      <c r="Q6" s="33"/>
      <c r="S6" s="1" t="s">
        <v>10</v>
      </c>
      <c r="T6" s="36">
        <f>AVERAGE(M33:M42)</f>
        <v>39.021541981868651</v>
      </c>
      <c r="U6" s="36">
        <f>AVERAGE(N33:N42)</f>
        <v>65.605757312812202</v>
      </c>
      <c r="V6" s="36">
        <f>AVERAGE(O33:O42)</f>
        <v>4.055924786389399</v>
      </c>
      <c r="W6" s="36">
        <f>AVERAGE(P33:P42)</f>
        <v>6.0837962317597443</v>
      </c>
    </row>
    <row r="7" spans="1:27" x14ac:dyDescent="0.2">
      <c r="A7" s="1" t="s">
        <v>7</v>
      </c>
      <c r="B7" s="1">
        <v>0.53</v>
      </c>
      <c r="C7" s="1">
        <v>43.787191641549128</v>
      </c>
      <c r="D7" s="1">
        <f t="shared" si="0"/>
        <v>0.23207211570021039</v>
      </c>
      <c r="E7" s="1">
        <f t="shared" si="1"/>
        <v>19.321631479494663</v>
      </c>
      <c r="F7" s="1">
        <v>7.0423934674268382</v>
      </c>
      <c r="G7" s="1">
        <v>9.3095826558666861</v>
      </c>
      <c r="H7" s="1">
        <v>1.0110984391962539</v>
      </c>
      <c r="I7" s="1">
        <v>0.86827822056057635</v>
      </c>
      <c r="J7" s="1">
        <f t="shared" si="2"/>
        <v>1.090278696444309</v>
      </c>
      <c r="K7" s="12">
        <f t="shared" si="3"/>
        <v>0.94357212031492366</v>
      </c>
      <c r="L7" s="1" t="s">
        <v>7</v>
      </c>
      <c r="M7" s="13">
        <f t="shared" si="4"/>
        <v>38.63512811221306</v>
      </c>
      <c r="N7" s="13">
        <f t="shared" si="5"/>
        <v>51.073107494527058</v>
      </c>
      <c r="O7" s="13">
        <f t="shared" si="6"/>
        <v>5.5469660866136135</v>
      </c>
      <c r="P7" s="13">
        <f t="shared" si="7"/>
        <v>4.7634430600281927</v>
      </c>
      <c r="Q7" s="33"/>
      <c r="T7" s="36">
        <f>AVERAGE(T3:T6)</f>
        <v>38.890438212112926</v>
      </c>
      <c r="U7" s="36">
        <f t="shared" ref="U7:W7" si="8">AVERAGE(U3:U6)</f>
        <v>55.061801629451281</v>
      </c>
      <c r="V7" s="36">
        <f t="shared" si="8"/>
        <v>3.0560113406247211</v>
      </c>
      <c r="W7" s="36">
        <f t="shared" si="8"/>
        <v>6.9150582127335838</v>
      </c>
    </row>
    <row r="8" spans="1:27" x14ac:dyDescent="0.2">
      <c r="A8" s="1" t="s">
        <v>7</v>
      </c>
      <c r="B8" s="1">
        <v>0.51</v>
      </c>
      <c r="C8" s="1">
        <v>43.787191641549128</v>
      </c>
      <c r="D8" s="1">
        <f t="shared" si="0"/>
        <v>0.22331467737190056</v>
      </c>
      <c r="E8" s="1">
        <f t="shared" si="1"/>
        <v>18.592513310457125</v>
      </c>
      <c r="F8" s="1">
        <v>7.5580693533682828</v>
      </c>
      <c r="G8" s="1">
        <v>6.2697176880415517</v>
      </c>
      <c r="H8" s="1">
        <v>0.24694805362723918</v>
      </c>
      <c r="I8" s="1">
        <v>1.0569014300130513</v>
      </c>
      <c r="J8" s="1">
        <f t="shared" si="2"/>
        <v>3.4608767854070011</v>
      </c>
      <c r="K8" s="12">
        <f t="shared" si="3"/>
        <v>0.81385643093984106</v>
      </c>
      <c r="L8" s="1" t="s">
        <v>7</v>
      </c>
      <c r="M8" s="13">
        <f t="shared" si="4"/>
        <v>41.464166848812681</v>
      </c>
      <c r="N8" s="13">
        <f t="shared" si="5"/>
        <v>34.396167613366899</v>
      </c>
      <c r="O8" s="13">
        <f t="shared" si="6"/>
        <v>1.3547765732033294</v>
      </c>
      <c r="P8" s="13">
        <f t="shared" si="7"/>
        <v>5.798244920480883</v>
      </c>
      <c r="Q8" s="33"/>
      <c r="S8" s="1" t="s">
        <v>119</v>
      </c>
      <c r="T8" s="1" t="s">
        <v>110</v>
      </c>
      <c r="U8" s="1" t="s">
        <v>48</v>
      </c>
      <c r="V8" s="1" t="s">
        <v>49</v>
      </c>
      <c r="W8" s="1" t="s">
        <v>111</v>
      </c>
    </row>
    <row r="9" spans="1:27" x14ac:dyDescent="0.2">
      <c r="A9" s="1" t="s">
        <v>7</v>
      </c>
      <c r="B9" s="1">
        <v>0.53</v>
      </c>
      <c r="C9" s="1">
        <v>43.787191641549128</v>
      </c>
      <c r="D9" s="1">
        <f t="shared" si="0"/>
        <v>0.23207211570021039</v>
      </c>
      <c r="E9" s="1">
        <f t="shared" si="1"/>
        <v>19.321631479494663</v>
      </c>
      <c r="F9" s="1">
        <v>6.8021656104708059</v>
      </c>
      <c r="G9" s="1">
        <v>13.856197726422177</v>
      </c>
      <c r="H9" s="1">
        <v>0.98887396547790174</v>
      </c>
      <c r="I9" s="1">
        <v>1.9405944371100234</v>
      </c>
      <c r="J9" s="1">
        <f t="shared" si="2"/>
        <v>-4.2662002599862454</v>
      </c>
      <c r="K9" s="12">
        <f t="shared" si="3"/>
        <v>1.2207991734297283</v>
      </c>
      <c r="L9" s="1" t="s">
        <v>7</v>
      </c>
      <c r="M9" s="13">
        <f t="shared" si="4"/>
        <v>37.317219069989385</v>
      </c>
      <c r="N9" s="13">
        <f t="shared" si="5"/>
        <v>76.016197729445821</v>
      </c>
      <c r="O9" s="13">
        <f t="shared" si="6"/>
        <v>5.4250408642717307</v>
      </c>
      <c r="P9" s="13">
        <f t="shared" si="7"/>
        <v>10.646254719844313</v>
      </c>
      <c r="Q9" s="33"/>
      <c r="S9" s="1" t="s">
        <v>7</v>
      </c>
      <c r="T9" s="1">
        <f>STDEV(M3:M12)/SQRT(10)</f>
        <v>0.79913890807834065</v>
      </c>
      <c r="U9" s="1">
        <f t="shared" ref="U9:W9" si="9">STDEV(N3:N12)/SQRT(10)</f>
        <v>4.5674360507499729</v>
      </c>
      <c r="V9" s="1">
        <f t="shared" si="9"/>
        <v>0.43836921783489952</v>
      </c>
      <c r="W9" s="1">
        <f t="shared" si="9"/>
        <v>1.4942823340766322</v>
      </c>
    </row>
    <row r="10" spans="1:27" x14ac:dyDescent="0.2">
      <c r="A10" s="1" t="s">
        <v>7</v>
      </c>
      <c r="B10" s="1">
        <v>0.54</v>
      </c>
      <c r="C10" s="1">
        <v>43.787191641549128</v>
      </c>
      <c r="D10" s="1">
        <f t="shared" si="0"/>
        <v>0.2364508348643653</v>
      </c>
      <c r="E10" s="1">
        <f t="shared" si="1"/>
        <v>19.68619056401343</v>
      </c>
      <c r="F10" s="1">
        <v>7.0713106158797654</v>
      </c>
      <c r="G10" s="1">
        <v>6.3142889414875123</v>
      </c>
      <c r="H10" s="1">
        <v>0.8379994519369337</v>
      </c>
      <c r="I10" s="1">
        <v>2.3272788575607999</v>
      </c>
      <c r="J10" s="1">
        <f t="shared" si="2"/>
        <v>3.135312697148418</v>
      </c>
      <c r="K10" s="12">
        <f t="shared" si="3"/>
        <v>0.84073542888080111</v>
      </c>
      <c r="L10" s="1" t="s">
        <v>7</v>
      </c>
      <c r="M10" s="13">
        <f t="shared" si="4"/>
        <v>38.793769878011311</v>
      </c>
      <c r="N10" s="13">
        <f t="shared" si="5"/>
        <v>34.640689038500469</v>
      </c>
      <c r="O10" s="13">
        <f t="shared" si="6"/>
        <v>4.5973313381732188</v>
      </c>
      <c r="P10" s="13">
        <f t="shared" si="7"/>
        <v>12.767636064441531</v>
      </c>
      <c r="Q10" s="33"/>
      <c r="S10" s="1" t="s">
        <v>8</v>
      </c>
      <c r="T10" s="1">
        <f>STDEV(M13:M22)/SQRT(10)</f>
        <v>0.45761092603658826</v>
      </c>
      <c r="U10" s="1">
        <f t="shared" ref="U10:W10" si="10">STDEV(N13:N22)/SQRT(10)</f>
        <v>2.5132684883885115</v>
      </c>
      <c r="V10" s="1">
        <f t="shared" si="10"/>
        <v>0.44395502259744368</v>
      </c>
      <c r="W10" s="1">
        <f t="shared" si="10"/>
        <v>0.58320702748904274</v>
      </c>
    </row>
    <row r="11" spans="1:27" x14ac:dyDescent="0.2">
      <c r="A11" s="1" t="s">
        <v>7</v>
      </c>
      <c r="B11" s="1">
        <v>0.52</v>
      </c>
      <c r="C11" s="1">
        <v>43.787191641549128</v>
      </c>
      <c r="D11" s="1">
        <f t="shared" si="0"/>
        <v>0.2276933965360555</v>
      </c>
      <c r="E11" s="1">
        <f t="shared" si="1"/>
        <v>18.957072394975899</v>
      </c>
      <c r="F11" s="1">
        <v>6.2528410442236524</v>
      </c>
      <c r="G11" s="1">
        <v>8.3937358570211806</v>
      </c>
      <c r="H11" s="1">
        <v>0.98625312769244911</v>
      </c>
      <c r="I11" s="1">
        <v>1.0401325161836035</v>
      </c>
      <c r="J11" s="1">
        <f t="shared" si="2"/>
        <v>2.2841098498550139</v>
      </c>
      <c r="K11" s="12">
        <f t="shared" si="3"/>
        <v>0.87951146663023982</v>
      </c>
      <c r="L11" s="1" t="s">
        <v>7</v>
      </c>
      <c r="M11" s="13">
        <f t="shared" si="4"/>
        <v>34.303581009249335</v>
      </c>
      <c r="N11" s="13">
        <f t="shared" si="5"/>
        <v>46.048699447998963</v>
      </c>
      <c r="O11" s="13">
        <f t="shared" si="6"/>
        <v>5.4106627406876635</v>
      </c>
      <c r="P11" s="13">
        <f t="shared" si="7"/>
        <v>5.7062493316090075</v>
      </c>
      <c r="Q11" s="33"/>
      <c r="S11" s="1" t="s">
        <v>9</v>
      </c>
      <c r="T11" s="1">
        <f>STDEV(M23:M32)/SQRT(10)</f>
        <v>2.4307451473730901</v>
      </c>
      <c r="U11" s="1">
        <f t="shared" ref="U11:W11" si="11">STDEV(N23:N32)/SQRT(10)</f>
        <v>3.9584724488037719</v>
      </c>
      <c r="V11" s="1">
        <f t="shared" si="11"/>
        <v>0.3733515811051063</v>
      </c>
      <c r="W11" s="1">
        <f t="shared" si="11"/>
        <v>1.4911686246887774</v>
      </c>
    </row>
    <row r="12" spans="1:27" x14ac:dyDescent="0.2">
      <c r="A12" s="1" t="s">
        <v>7</v>
      </c>
      <c r="B12" s="1">
        <v>0.52</v>
      </c>
      <c r="C12" s="1">
        <v>43.787191641549128</v>
      </c>
      <c r="D12" s="1">
        <f t="shared" si="0"/>
        <v>0.2276933965360555</v>
      </c>
      <c r="E12" s="1">
        <f t="shared" si="1"/>
        <v>18.957072394975899</v>
      </c>
      <c r="F12" s="1">
        <v>7.3117602339248391</v>
      </c>
      <c r="G12" s="1">
        <v>12.199486533578163</v>
      </c>
      <c r="H12" s="1">
        <v>1.0448872368492912</v>
      </c>
      <c r="I12" s="1">
        <v>3.099431939475227</v>
      </c>
      <c r="J12" s="1">
        <f t="shared" si="2"/>
        <v>-4.698493548851622</v>
      </c>
      <c r="K12" s="12">
        <f t="shared" si="3"/>
        <v>1.247849111453351</v>
      </c>
      <c r="L12" s="1" t="s">
        <v>7</v>
      </c>
      <c r="M12" s="13">
        <f t="shared" si="4"/>
        <v>40.112895519126404</v>
      </c>
      <c r="N12" s="13">
        <f t="shared" si="5"/>
        <v>66.927348962827153</v>
      </c>
      <c r="O12" s="13">
        <f t="shared" si="6"/>
        <v>5.7323341056146493</v>
      </c>
      <c r="P12" s="13">
        <f t="shared" si="7"/>
        <v>17.003729003580329</v>
      </c>
      <c r="Q12" s="33"/>
      <c r="S12" s="1" t="s">
        <v>10</v>
      </c>
      <c r="T12" s="1">
        <f>STDEV(M33:M42)/SQRT(10)</f>
        <v>0.62922270623309773</v>
      </c>
      <c r="U12" s="1">
        <f t="shared" ref="U12:W12" si="12">STDEV(N33:N42)/SQRT(10)</f>
        <v>3.1997944233264661</v>
      </c>
      <c r="V12" s="1">
        <f t="shared" si="12"/>
        <v>0.46953403597599702</v>
      </c>
      <c r="W12" s="1">
        <f t="shared" si="12"/>
        <v>0.94828652208840103</v>
      </c>
    </row>
    <row r="13" spans="1:27" x14ac:dyDescent="0.2">
      <c r="A13" s="1" t="s">
        <v>8</v>
      </c>
      <c r="B13" s="1">
        <v>0.5</v>
      </c>
      <c r="C13" s="1">
        <v>45.982560743903512</v>
      </c>
      <c r="D13" s="1">
        <f t="shared" si="0"/>
        <v>0.22991280371951756</v>
      </c>
      <c r="E13" s="1">
        <f t="shared" si="1"/>
        <v>19.14185361081655</v>
      </c>
      <c r="F13" s="1">
        <v>6.7263626044845743</v>
      </c>
      <c r="G13" s="1">
        <v>7.4917509618080205</v>
      </c>
      <c r="H13" s="1">
        <v>0.38693740520390169</v>
      </c>
      <c r="I13" s="1">
        <v>-0.58511278101210029</v>
      </c>
      <c r="J13" s="1">
        <f t="shared" si="2"/>
        <v>5.1219154203321535</v>
      </c>
      <c r="K13" s="12">
        <f t="shared" si="3"/>
        <v>0.73242322690014217</v>
      </c>
      <c r="L13" s="1" t="s">
        <v>8</v>
      </c>
      <c r="M13" s="13">
        <f t="shared" si="4"/>
        <v>36.901357777785989</v>
      </c>
      <c r="N13" s="13">
        <f t="shared" si="5"/>
        <v>41.100338902251941</v>
      </c>
      <c r="O13" s="13">
        <f t="shared" ref="O13:O18" si="13">(H13/$E$3)*100</f>
        <v>2.1227692389817951</v>
      </c>
      <c r="P13" s="13" t="s">
        <v>117</v>
      </c>
      <c r="Q13" s="2"/>
    </row>
    <row r="14" spans="1:27" x14ac:dyDescent="0.2">
      <c r="A14" s="1" t="s">
        <v>8</v>
      </c>
      <c r="B14" s="1">
        <v>0.5</v>
      </c>
      <c r="C14" s="1">
        <v>45.982560743903512</v>
      </c>
      <c r="D14" s="1">
        <f t="shared" si="0"/>
        <v>0.22991280371951756</v>
      </c>
      <c r="E14" s="1">
        <f t="shared" si="1"/>
        <v>19.14185361081655</v>
      </c>
      <c r="F14" s="1">
        <v>7.0774689138768005</v>
      </c>
      <c r="G14" s="1">
        <v>9.4829626021974942</v>
      </c>
      <c r="H14" s="1">
        <v>0.40719707026440616</v>
      </c>
      <c r="I14" s="1">
        <v>0.77427457960401036</v>
      </c>
      <c r="J14" s="1">
        <f t="shared" si="2"/>
        <v>1.39995044487384</v>
      </c>
      <c r="K14" s="12">
        <f t="shared" si="3"/>
        <v>0.92686442633315491</v>
      </c>
      <c r="L14" s="1" t="s">
        <v>8</v>
      </c>
      <c r="M14" s="13">
        <f t="shared" si="4"/>
        <v>38.827554788378663</v>
      </c>
      <c r="N14" s="13">
        <f t="shared" si="5"/>
        <v>52.024283606677315</v>
      </c>
      <c r="O14" s="13">
        <f t="shared" si="13"/>
        <v>2.233915365471816</v>
      </c>
      <c r="P14" s="13">
        <f>(I14/$E$3)*100</f>
        <v>4.247731643423915</v>
      </c>
      <c r="Q14" s="2"/>
    </row>
    <row r="15" spans="1:27" x14ac:dyDescent="0.2">
      <c r="A15" s="1" t="s">
        <v>8</v>
      </c>
      <c r="B15" s="1">
        <v>0.52</v>
      </c>
      <c r="C15" s="1">
        <v>45.982560743903512</v>
      </c>
      <c r="D15" s="1">
        <f t="shared" si="0"/>
        <v>0.23910931586829828</v>
      </c>
      <c r="E15" s="1">
        <f t="shared" si="1"/>
        <v>19.907527755249212</v>
      </c>
      <c r="F15" s="1">
        <v>7.1227016623169863</v>
      </c>
      <c r="G15" s="1">
        <v>8.9642142351524292</v>
      </c>
      <c r="H15" s="1">
        <v>8.5347591789137492E-2</v>
      </c>
      <c r="I15" s="1">
        <v>0.2617674242814611</v>
      </c>
      <c r="J15" s="1">
        <f t="shared" si="2"/>
        <v>3.4734968417091987</v>
      </c>
      <c r="K15" s="12">
        <f t="shared" si="3"/>
        <v>0.82551842275878251</v>
      </c>
      <c r="L15" s="1" t="s">
        <v>8</v>
      </c>
      <c r="M15" s="13">
        <f t="shared" si="4"/>
        <v>39.075705227421466</v>
      </c>
      <c r="N15" s="13">
        <f t="shared" si="5"/>
        <v>49.178388995493322</v>
      </c>
      <c r="O15" s="13">
        <f t="shared" si="13"/>
        <v>0.46822364556790452</v>
      </c>
      <c r="P15" s="13">
        <f>(I15/$E$3)*100</f>
        <v>1.4360768138695805</v>
      </c>
      <c r="Q15" s="2"/>
    </row>
    <row r="16" spans="1:27" x14ac:dyDescent="0.2">
      <c r="A16" s="1" t="s">
        <v>8</v>
      </c>
      <c r="B16" s="1">
        <v>0.5</v>
      </c>
      <c r="C16" s="1">
        <v>45.982560743903512</v>
      </c>
      <c r="D16" s="1">
        <f t="shared" si="0"/>
        <v>0.22991280371951756</v>
      </c>
      <c r="E16" s="1">
        <f t="shared" si="1"/>
        <v>19.14185361081655</v>
      </c>
      <c r="F16" s="1">
        <v>7.1881608315982284</v>
      </c>
      <c r="G16" s="1">
        <v>11.906468914979348</v>
      </c>
      <c r="H16" s="1">
        <v>0.47124745827804115</v>
      </c>
      <c r="I16" s="1">
        <v>0.11316064350854578</v>
      </c>
      <c r="J16" s="1">
        <f t="shared" si="2"/>
        <v>-0.53718423754761258</v>
      </c>
      <c r="K16" s="12">
        <f t="shared" si="3"/>
        <v>1.0280633343285031</v>
      </c>
      <c r="L16" s="1" t="s">
        <v>8</v>
      </c>
      <c r="M16" s="13">
        <f t="shared" si="4"/>
        <v>39.434819412534424</v>
      </c>
      <c r="N16" s="13">
        <f t="shared" si="5"/>
        <v>65.319831108838628</v>
      </c>
      <c r="O16" s="13">
        <f t="shared" si="13"/>
        <v>2.5853008650167477</v>
      </c>
      <c r="P16" s="13">
        <f>(I16/$E$3)*100</f>
        <v>0.62080824927417422</v>
      </c>
      <c r="Q16" s="2"/>
    </row>
    <row r="17" spans="1:17" x14ac:dyDescent="0.2">
      <c r="A17" s="1" t="s">
        <v>8</v>
      </c>
      <c r="B17" s="1">
        <v>0.52</v>
      </c>
      <c r="C17" s="1">
        <v>45.982560743903512</v>
      </c>
      <c r="D17" s="1">
        <f t="shared" si="0"/>
        <v>0.23910931586829828</v>
      </c>
      <c r="E17" s="1">
        <f t="shared" si="1"/>
        <v>19.907527755249212</v>
      </c>
      <c r="F17" s="1">
        <v>6.916905636743885</v>
      </c>
      <c r="G17" s="1">
        <v>11.615867331875588</v>
      </c>
      <c r="H17" s="1">
        <v>0.50721005334618796</v>
      </c>
      <c r="I17" s="1">
        <v>0.20786716031527286</v>
      </c>
      <c r="J17" s="1">
        <f t="shared" si="2"/>
        <v>0.65967757296827945</v>
      </c>
      <c r="K17" s="12">
        <f t="shared" si="3"/>
        <v>0.96686290828883392</v>
      </c>
      <c r="L17" s="1" t="s">
        <v>8</v>
      </c>
      <c r="M17" s="13">
        <f t="shared" si="4"/>
        <v>37.946691938150337</v>
      </c>
      <c r="N17" s="13">
        <f t="shared" si="5"/>
        <v>63.725567816854742</v>
      </c>
      <c r="O17" s="13">
        <f t="shared" si="13"/>
        <v>2.7825945087377311</v>
      </c>
      <c r="P17" s="13">
        <f>(I17/$E$3)*100</f>
        <v>1.1403756984394779</v>
      </c>
      <c r="Q17" s="2"/>
    </row>
    <row r="18" spans="1:17" x14ac:dyDescent="0.2">
      <c r="A18" s="1" t="s">
        <v>8</v>
      </c>
      <c r="B18" s="1">
        <v>0.52</v>
      </c>
      <c r="C18" s="1">
        <v>45.982560743903512</v>
      </c>
      <c r="D18" s="1">
        <f t="shared" si="0"/>
        <v>0.23910931586829828</v>
      </c>
      <c r="E18" s="1">
        <f t="shared" si="1"/>
        <v>19.907527755249212</v>
      </c>
      <c r="F18" s="1">
        <v>7.4228163105260832</v>
      </c>
      <c r="G18" s="1">
        <v>8.1990399765956266</v>
      </c>
      <c r="H18" s="1">
        <v>0.65479443583439645</v>
      </c>
      <c r="I18" s="1">
        <v>0.80303887693019749</v>
      </c>
      <c r="J18" s="1">
        <f t="shared" si="2"/>
        <v>2.8278381553629082</v>
      </c>
      <c r="K18" s="12">
        <f t="shared" si="3"/>
        <v>0.85795131418981629</v>
      </c>
      <c r="L18" s="1" t="s">
        <v>8</v>
      </c>
      <c r="M18" s="13">
        <f t="shared" si="4"/>
        <v>40.722157947727474</v>
      </c>
      <c r="N18" s="13">
        <f t="shared" si="5"/>
        <v>44.980582433811477</v>
      </c>
      <c r="O18" s="13">
        <f t="shared" si="13"/>
        <v>3.5922541153994381</v>
      </c>
      <c r="P18" s="13">
        <f>(I18/$E$3)*100</f>
        <v>4.4055348558395764</v>
      </c>
      <c r="Q18" s="2"/>
    </row>
    <row r="19" spans="1:17" x14ac:dyDescent="0.2">
      <c r="A19" s="1" t="s">
        <v>8</v>
      </c>
      <c r="B19" s="1">
        <v>0.53</v>
      </c>
      <c r="C19" s="1">
        <v>45.982560743903512</v>
      </c>
      <c r="D19" s="1">
        <f t="shared" si="0"/>
        <v>0.24370757194268861</v>
      </c>
      <c r="E19" s="1">
        <f t="shared" si="1"/>
        <v>20.290364827465542</v>
      </c>
      <c r="F19" s="1">
        <v>7.0501854369219084</v>
      </c>
      <c r="G19" s="1">
        <v>8.9875077307176436</v>
      </c>
      <c r="H19" s="1">
        <v>5.6517961991759985E-2</v>
      </c>
      <c r="I19" s="1">
        <v>-0.49987034698340677</v>
      </c>
      <c r="J19" s="1">
        <f t="shared" si="2"/>
        <v>4.6960240448176371</v>
      </c>
      <c r="K19" s="12">
        <f t="shared" si="3"/>
        <v>0.76855891529062192</v>
      </c>
      <c r="L19" s="1" t="s">
        <v>8</v>
      </c>
      <c r="M19" s="13">
        <f t="shared" si="4"/>
        <v>38.67787547375724</v>
      </c>
      <c r="N19" s="13">
        <f t="shared" si="5"/>
        <v>49.3061789563221</v>
      </c>
      <c r="O19" s="13">
        <f t="shared" si="5"/>
        <v>0.31006201404288686</v>
      </c>
      <c r="P19" s="13" t="s">
        <v>116</v>
      </c>
      <c r="Q19" s="2"/>
    </row>
    <row r="20" spans="1:17" x14ac:dyDescent="0.2">
      <c r="A20" s="1" t="s">
        <v>8</v>
      </c>
      <c r="B20" s="1">
        <v>0.5</v>
      </c>
      <c r="C20" s="1">
        <v>45.982560743903512</v>
      </c>
      <c r="D20" s="1">
        <f t="shared" si="0"/>
        <v>0.22991280371951756</v>
      </c>
      <c r="E20" s="1">
        <f t="shared" si="1"/>
        <v>19.14185361081655</v>
      </c>
      <c r="F20" s="1">
        <v>6.7571094585329483</v>
      </c>
      <c r="G20" s="1">
        <v>10.987279146131476</v>
      </c>
      <c r="H20" s="1">
        <v>0.79665109369328224</v>
      </c>
      <c r="I20" s="1">
        <v>-0.87656398596571539</v>
      </c>
      <c r="J20" s="1">
        <f t="shared" si="2"/>
        <v>1.4773778984245594</v>
      </c>
      <c r="K20" s="12">
        <f t="shared" si="3"/>
        <v>0.92281949656172602</v>
      </c>
      <c r="L20" s="1" t="s">
        <v>8</v>
      </c>
      <c r="M20" s="13">
        <f t="shared" si="4"/>
        <v>37.070037453339602</v>
      </c>
      <c r="N20" s="13">
        <f t="shared" si="5"/>
        <v>60.277083264212884</v>
      </c>
      <c r="O20" s="13">
        <f t="shared" si="5"/>
        <v>4.3704909712777784</v>
      </c>
      <c r="P20" s="13" t="s">
        <v>118</v>
      </c>
      <c r="Q20" s="2"/>
    </row>
    <row r="21" spans="1:17" x14ac:dyDescent="0.2">
      <c r="A21" s="1" t="s">
        <v>8</v>
      </c>
      <c r="B21" s="1">
        <v>0.53</v>
      </c>
      <c r="C21" s="1">
        <v>45.982560743903512</v>
      </c>
      <c r="D21" s="1">
        <f t="shared" si="0"/>
        <v>0.24370757194268861</v>
      </c>
      <c r="E21" s="1">
        <f t="shared" si="1"/>
        <v>20.290364827465542</v>
      </c>
      <c r="F21" s="1">
        <v>7.5001491168574015</v>
      </c>
      <c r="G21" s="1">
        <v>10.048243977080077</v>
      </c>
      <c r="H21" s="1">
        <v>0.27505923598310922</v>
      </c>
      <c r="I21" s="1">
        <v>0.94017001412537582</v>
      </c>
      <c r="J21" s="1">
        <f t="shared" si="2"/>
        <v>1.5267424834195795</v>
      </c>
      <c r="K21" s="12">
        <f t="shared" si="3"/>
        <v>0.92475529659511368</v>
      </c>
      <c r="L21" s="1" t="s">
        <v>8</v>
      </c>
      <c r="M21" s="13">
        <f t="shared" si="4"/>
        <v>41.146411845739102</v>
      </c>
      <c r="N21" s="13">
        <f t="shared" si="5"/>
        <v>55.12546198290007</v>
      </c>
      <c r="O21" s="13">
        <f t="shared" si="5"/>
        <v>1.5089967451843842</v>
      </c>
      <c r="P21" s="13">
        <f t="shared" si="5"/>
        <v>5.1578471312349192</v>
      </c>
      <c r="Q21" s="2"/>
    </row>
    <row r="22" spans="1:17" x14ac:dyDescent="0.2">
      <c r="A22" s="1" t="s">
        <v>8</v>
      </c>
      <c r="B22" s="1">
        <v>0.5</v>
      </c>
      <c r="C22" s="1">
        <v>45.982560743903512</v>
      </c>
      <c r="D22" s="1">
        <f t="shared" si="0"/>
        <v>0.22991280371951756</v>
      </c>
      <c r="E22" s="1">
        <f t="shared" si="1"/>
        <v>19.14185361081655</v>
      </c>
      <c r="F22" s="1">
        <v>6.822165924875141</v>
      </c>
      <c r="G22" s="1">
        <v>10.376784545903078</v>
      </c>
      <c r="H22" s="1">
        <v>4.257143904224843E-2</v>
      </c>
      <c r="I22" s="1">
        <v>0.33859694733966689</v>
      </c>
      <c r="J22" s="1">
        <f t="shared" si="2"/>
        <v>1.561734753656417</v>
      </c>
      <c r="K22" s="12">
        <f t="shared" si="3"/>
        <v>0.91841256414300854</v>
      </c>
      <c r="L22" s="1" t="s">
        <v>8</v>
      </c>
      <c r="M22" s="13">
        <f t="shared" si="4"/>
        <v>37.426942378246743</v>
      </c>
      <c r="N22" s="13">
        <f t="shared" si="5"/>
        <v>56.927861554188709</v>
      </c>
      <c r="O22" s="13">
        <f t="shared" si="5"/>
        <v>0.23355028498847843</v>
      </c>
      <c r="P22" s="13">
        <f t="shared" si="5"/>
        <v>1.8575696599997151</v>
      </c>
      <c r="Q22" s="2"/>
    </row>
    <row r="23" spans="1:17" x14ac:dyDescent="0.2">
      <c r="A23" s="1" t="s">
        <v>9</v>
      </c>
      <c r="B23" s="1">
        <v>0.53</v>
      </c>
      <c r="C23" s="1">
        <v>45.741482254999902</v>
      </c>
      <c r="D23" s="1">
        <f t="shared" si="0"/>
        <v>0.24242985595149949</v>
      </c>
      <c r="E23" s="1">
        <f t="shared" si="1"/>
        <v>20.183986008783574</v>
      </c>
      <c r="F23" s="1">
        <v>6.9106031574898727</v>
      </c>
      <c r="G23" s="1">
        <v>7.5461555808534877</v>
      </c>
      <c r="H23" s="1">
        <v>-2.3268737251040696E-2</v>
      </c>
      <c r="I23" s="1">
        <v>0.64182345633552296</v>
      </c>
      <c r="J23" s="1">
        <f t="shared" si="2"/>
        <v>5.1086725513557303</v>
      </c>
      <c r="K23" s="12">
        <f t="shared" si="3"/>
        <v>0.74689476354509154</v>
      </c>
      <c r="L23" s="1" t="s">
        <v>9</v>
      </c>
      <c r="M23" s="13">
        <f t="shared" si="4"/>
        <v>37.912116037992305</v>
      </c>
      <c r="N23" s="13">
        <f t="shared" si="5"/>
        <v>41.398806949577022</v>
      </c>
      <c r="O23" s="13">
        <f t="shared" si="5"/>
        <v>-0.12765413475709364</v>
      </c>
      <c r="P23" s="13">
        <f t="shared" si="5"/>
        <v>3.5210942949495063</v>
      </c>
      <c r="Q23" s="2"/>
    </row>
    <row r="24" spans="1:17" x14ac:dyDescent="0.2">
      <c r="A24" s="1" t="s">
        <v>9</v>
      </c>
      <c r="B24" s="1">
        <v>0.5</v>
      </c>
      <c r="C24" s="1">
        <v>45.741482254999902</v>
      </c>
      <c r="D24" s="1">
        <f t="shared" si="0"/>
        <v>0.22870741127499949</v>
      </c>
      <c r="E24" s="1">
        <f t="shared" si="1"/>
        <v>19.041496234701484</v>
      </c>
      <c r="F24" s="1">
        <v>11.067511000302099</v>
      </c>
      <c r="G24" s="1">
        <v>8.532535845209587</v>
      </c>
      <c r="H24" s="1">
        <v>6.4427309041013403E-2</v>
      </c>
      <c r="I24" s="1">
        <v>0.43481195142579948</v>
      </c>
      <c r="J24" s="1">
        <f t="shared" si="2"/>
        <v>-1.0577898712770157</v>
      </c>
      <c r="K24" s="12">
        <f t="shared" si="3"/>
        <v>1.0555518252472871</v>
      </c>
      <c r="L24" s="1" t="s">
        <v>9</v>
      </c>
      <c r="M24" s="13">
        <f t="shared" si="4"/>
        <v>60.717241568190047</v>
      </c>
      <c r="N24" s="13">
        <f t="shared" si="5"/>
        <v>46.810167172066947</v>
      </c>
      <c r="O24" s="13">
        <f t="shared" si="5"/>
        <v>0.35345331814216113</v>
      </c>
      <c r="P24" s="13">
        <f t="shared" si="5"/>
        <v>2.3854127898075506</v>
      </c>
      <c r="Q24" s="2"/>
    </row>
    <row r="25" spans="1:17" x14ac:dyDescent="0.2">
      <c r="A25" s="1" t="s">
        <v>9</v>
      </c>
      <c r="B25" s="1">
        <v>0.5</v>
      </c>
      <c r="C25" s="1">
        <v>45.741482254999902</v>
      </c>
      <c r="D25" s="1">
        <f t="shared" si="0"/>
        <v>0.22870741127499949</v>
      </c>
      <c r="E25" s="1">
        <f t="shared" si="1"/>
        <v>19.041496234701484</v>
      </c>
      <c r="F25" s="1">
        <v>6.6563752947143264</v>
      </c>
      <c r="G25" s="1">
        <v>10.856821694943118</v>
      </c>
      <c r="H25" s="1">
        <v>0.17400560765074877</v>
      </c>
      <c r="I25" s="1">
        <v>0.8054001756936725</v>
      </c>
      <c r="J25" s="1">
        <f t="shared" si="2"/>
        <v>0.54889346169961761</v>
      </c>
      <c r="K25" s="12">
        <f t="shared" si="3"/>
        <v>0.97117382715443834</v>
      </c>
      <c r="L25" s="1" t="s">
        <v>9</v>
      </c>
      <c r="M25" s="13">
        <f t="shared" si="4"/>
        <v>36.517401855455134</v>
      </c>
      <c r="N25" s="13">
        <f t="shared" si="5"/>
        <v>59.561383358610108</v>
      </c>
      <c r="O25" s="13">
        <f t="shared" si="5"/>
        <v>0.95460853968537507</v>
      </c>
      <c r="P25" s="13">
        <f t="shared" si="5"/>
        <v>4.4184891278012373</v>
      </c>
      <c r="Q25" s="2"/>
    </row>
    <row r="26" spans="1:17" x14ac:dyDescent="0.2">
      <c r="A26" s="1" t="s">
        <v>9</v>
      </c>
      <c r="B26" s="1">
        <v>0.51</v>
      </c>
      <c r="C26" s="1">
        <v>45.741482254999902</v>
      </c>
      <c r="D26" s="1">
        <f t="shared" si="0"/>
        <v>0.2332815595004995</v>
      </c>
      <c r="E26" s="1">
        <f t="shared" si="1"/>
        <v>19.422326159395514</v>
      </c>
      <c r="F26" s="1">
        <v>6.6526560679445073</v>
      </c>
      <c r="G26" s="1">
        <v>5.1971142701093935</v>
      </c>
      <c r="H26" s="1">
        <v>0.6169774670258007</v>
      </c>
      <c r="I26" s="1">
        <v>1.5385851792015375</v>
      </c>
      <c r="J26" s="1">
        <f t="shared" si="2"/>
        <v>5.4169931751142748</v>
      </c>
      <c r="K26" s="12">
        <f t="shared" si="3"/>
        <v>0.72109452129173446</v>
      </c>
      <c r="L26" s="1" t="s">
        <v>9</v>
      </c>
      <c r="M26" s="13">
        <f t="shared" si="4"/>
        <v>36.496997882942814</v>
      </c>
      <c r="N26" s="13">
        <f t="shared" si="5"/>
        <v>28.511780344027336</v>
      </c>
      <c r="O26" s="13">
        <f t="shared" si="5"/>
        <v>3.3847872305266291</v>
      </c>
      <c r="P26" s="13">
        <f t="shared" si="5"/>
        <v>8.4408001036788463</v>
      </c>
      <c r="Q26" s="2"/>
    </row>
    <row r="27" spans="1:17" x14ac:dyDescent="0.2">
      <c r="A27" s="1" t="s">
        <v>9</v>
      </c>
      <c r="B27" s="1">
        <v>0.5</v>
      </c>
      <c r="C27" s="1">
        <v>45.741482254999902</v>
      </c>
      <c r="D27" s="1">
        <f t="shared" si="0"/>
        <v>0.22870741127499949</v>
      </c>
      <c r="E27" s="1">
        <f t="shared" si="1"/>
        <v>19.041496234701484</v>
      </c>
      <c r="F27" s="1">
        <v>6.3662877579585402</v>
      </c>
      <c r="G27" s="1">
        <v>12.671166598273883</v>
      </c>
      <c r="H27" s="1">
        <v>9.3092619990932324E-2</v>
      </c>
      <c r="I27" s="1">
        <v>1.8647098670978197</v>
      </c>
      <c r="J27" s="1">
        <f t="shared" si="2"/>
        <v>-1.9537606086196919</v>
      </c>
      <c r="K27" s="12">
        <f t="shared" si="3"/>
        <v>1.1026054142247044</v>
      </c>
      <c r="L27" s="1" t="s">
        <v>9</v>
      </c>
      <c r="M27" s="13">
        <f t="shared" si="4"/>
        <v>34.925958662433551</v>
      </c>
      <c r="N27" s="13">
        <f t="shared" si="5"/>
        <v>69.515023140900951</v>
      </c>
      <c r="O27" s="13">
        <f t="shared" si="5"/>
        <v>0.51071348346081336</v>
      </c>
      <c r="P27" s="13">
        <f t="shared" si="5"/>
        <v>10.229945960936963</v>
      </c>
      <c r="Q27" s="2"/>
    </row>
    <row r="28" spans="1:17" x14ac:dyDescent="0.2">
      <c r="A28" s="1" t="s">
        <v>9</v>
      </c>
      <c r="B28" s="1">
        <v>0.51</v>
      </c>
      <c r="C28" s="1">
        <v>45.741482254999902</v>
      </c>
      <c r="D28" s="1">
        <f t="shared" si="0"/>
        <v>0.2332815595004995</v>
      </c>
      <c r="E28" s="1">
        <f t="shared" si="1"/>
        <v>19.422326159395514</v>
      </c>
      <c r="F28" s="1">
        <v>6.5665236604239068</v>
      </c>
      <c r="G28" s="1">
        <v>9.08709686807466</v>
      </c>
      <c r="H28" s="1">
        <v>0.50439402091693142</v>
      </c>
      <c r="I28" s="1">
        <v>2.9372880010573614</v>
      </c>
      <c r="J28" s="1">
        <f t="shared" si="2"/>
        <v>0.32702360892265325</v>
      </c>
      <c r="K28" s="12">
        <f t="shared" si="3"/>
        <v>0.98316249010345969</v>
      </c>
      <c r="L28" s="1" t="s">
        <v>9</v>
      </c>
      <c r="M28" s="13">
        <f t="shared" si="4"/>
        <v>36.024468676137836</v>
      </c>
      <c r="N28" s="13">
        <f t="shared" si="5"/>
        <v>49.852532848385863</v>
      </c>
      <c r="O28" s="13">
        <f t="shared" si="5"/>
        <v>2.7671455318840956</v>
      </c>
      <c r="P28" s="13">
        <f t="shared" si="5"/>
        <v>16.114194520401</v>
      </c>
      <c r="Q28" s="2"/>
    </row>
    <row r="29" spans="1:17" x14ac:dyDescent="0.2">
      <c r="A29" s="1" t="s">
        <v>9</v>
      </c>
      <c r="B29" s="1">
        <v>0.51</v>
      </c>
      <c r="C29" s="1">
        <v>45.741482254999902</v>
      </c>
      <c r="D29" s="1">
        <f t="shared" si="0"/>
        <v>0.2332815595004995</v>
      </c>
      <c r="E29" s="1">
        <f t="shared" si="1"/>
        <v>19.422326159395514</v>
      </c>
      <c r="F29" s="1">
        <v>6.5993990926620354</v>
      </c>
      <c r="G29" s="1">
        <v>9.8357679270919895</v>
      </c>
      <c r="H29" s="1">
        <v>0.29165952152779362</v>
      </c>
      <c r="I29" s="1">
        <v>1.082760484092635</v>
      </c>
      <c r="J29" s="1">
        <f t="shared" si="2"/>
        <v>1.6127391340210593</v>
      </c>
      <c r="K29" s="12">
        <f t="shared" si="3"/>
        <v>0.91696467658994085</v>
      </c>
      <c r="L29" s="1" t="s">
        <v>9</v>
      </c>
      <c r="M29" s="13">
        <f t="shared" si="4"/>
        <v>36.204825900161069</v>
      </c>
      <c r="N29" s="13">
        <f t="shared" si="5"/>
        <v>53.959801550827372</v>
      </c>
      <c r="O29" s="13">
        <f t="shared" si="5"/>
        <v>1.600067225935659</v>
      </c>
      <c r="P29" s="13">
        <f t="shared" si="5"/>
        <v>5.9401097384360781</v>
      </c>
      <c r="Q29" s="2"/>
    </row>
    <row r="30" spans="1:17" x14ac:dyDescent="0.2">
      <c r="A30" s="1" t="s">
        <v>9</v>
      </c>
      <c r="B30" s="1">
        <v>0.52</v>
      </c>
      <c r="C30" s="1">
        <v>45.741482254999902</v>
      </c>
      <c r="D30" s="1">
        <f t="shared" si="0"/>
        <v>0.23785570772599951</v>
      </c>
      <c r="E30" s="1">
        <f t="shared" si="1"/>
        <v>19.803156084089547</v>
      </c>
      <c r="F30" s="1">
        <v>6.9660067038384295</v>
      </c>
      <c r="G30" s="1">
        <v>10.652642166022462</v>
      </c>
      <c r="H30" s="1">
        <v>0.41912832433956593</v>
      </c>
      <c r="I30" s="1">
        <v>2.1167172870527931</v>
      </c>
      <c r="J30" s="1">
        <f t="shared" si="2"/>
        <v>-0.35133839716370296</v>
      </c>
      <c r="K30" s="12">
        <f t="shared" si="3"/>
        <v>1.0177415355245309</v>
      </c>
      <c r="L30" s="1" t="s">
        <v>9</v>
      </c>
      <c r="M30" s="13">
        <f t="shared" si="4"/>
        <v>38.216064279587719</v>
      </c>
      <c r="N30" s="13">
        <f t="shared" si="5"/>
        <v>58.44123829795317</v>
      </c>
      <c r="O30" s="13">
        <f t="shared" si="5"/>
        <v>2.2993711699316579</v>
      </c>
      <c r="P30" s="13">
        <f t="shared" si="5"/>
        <v>11.612478618366875</v>
      </c>
      <c r="Q30" s="2"/>
    </row>
    <row r="31" spans="1:17" x14ac:dyDescent="0.2">
      <c r="A31" s="1" t="s">
        <v>9</v>
      </c>
      <c r="B31" s="1">
        <v>0.5</v>
      </c>
      <c r="C31" s="1">
        <v>45.741482254999902</v>
      </c>
      <c r="D31" s="1">
        <f t="shared" si="0"/>
        <v>0.22870741127499949</v>
      </c>
      <c r="E31" s="1">
        <f t="shared" si="1"/>
        <v>19.041496234701484</v>
      </c>
      <c r="F31" s="1">
        <v>7.0981598944458622</v>
      </c>
      <c r="G31" s="1">
        <v>7.4050723218623924</v>
      </c>
      <c r="H31" s="1">
        <v>0.48278072220713847</v>
      </c>
      <c r="I31" s="1">
        <v>2.6133431251461712</v>
      </c>
      <c r="J31" s="1">
        <f t="shared" si="2"/>
        <v>1.4421401710399193</v>
      </c>
      <c r="K31" s="12">
        <f t="shared" si="3"/>
        <v>0.9242632956326331</v>
      </c>
      <c r="L31" s="1" t="s">
        <v>9</v>
      </c>
      <c r="M31" s="13">
        <f t="shared" si="4"/>
        <v>38.941067145896099</v>
      </c>
      <c r="N31" s="13">
        <f t="shared" si="5"/>
        <v>40.624813021117767</v>
      </c>
      <c r="O31" s="13">
        <f t="shared" si="5"/>
        <v>2.6485732640262065</v>
      </c>
      <c r="P31" s="13">
        <f t="shared" si="5"/>
        <v>14.337007284269932</v>
      </c>
      <c r="Q31" s="2"/>
    </row>
    <row r="32" spans="1:17" x14ac:dyDescent="0.2">
      <c r="A32" s="1" t="s">
        <v>9</v>
      </c>
      <c r="B32" s="1">
        <v>0.51</v>
      </c>
      <c r="C32" s="1">
        <v>45.741482254999902</v>
      </c>
      <c r="D32" s="1">
        <f t="shared" si="0"/>
        <v>0.2332815595004995</v>
      </c>
      <c r="E32" s="1">
        <f t="shared" si="1"/>
        <v>19.422326159395514</v>
      </c>
      <c r="F32" s="1">
        <v>6.456171215842109</v>
      </c>
      <c r="G32" s="1">
        <v>11.92044200065253</v>
      </c>
      <c r="H32" s="1">
        <v>0.39078076994477662</v>
      </c>
      <c r="I32" s="1">
        <v>0.95096974502936771</v>
      </c>
      <c r="J32" s="1">
        <f t="shared" si="2"/>
        <v>-0.29603757207326875</v>
      </c>
      <c r="K32" s="12">
        <f t="shared" si="3"/>
        <v>1.0152421275208614</v>
      </c>
      <c r="L32" s="1" t="s">
        <v>9</v>
      </c>
      <c r="M32" s="13">
        <f t="shared" si="4"/>
        <v>35.419066428502354</v>
      </c>
      <c r="N32" s="13">
        <f t="shared" si="5"/>
        <v>65.396488563098075</v>
      </c>
      <c r="O32" s="13">
        <f t="shared" si="5"/>
        <v>2.1438542422313969</v>
      </c>
      <c r="P32" s="13">
        <f t="shared" si="5"/>
        <v>5.2170953099944635</v>
      </c>
      <c r="Q32" s="2"/>
    </row>
    <row r="33" spans="1:17" x14ac:dyDescent="0.2">
      <c r="A33" s="1" t="s">
        <v>10</v>
      </c>
      <c r="B33" s="1">
        <v>0.5</v>
      </c>
      <c r="C33" s="1">
        <v>44.422156109083623</v>
      </c>
      <c r="D33" s="1">
        <f t="shared" si="0"/>
        <v>0.22211078054541811</v>
      </c>
      <c r="E33" s="1">
        <f t="shared" si="1"/>
        <v>18.492280455034397</v>
      </c>
      <c r="F33" s="1">
        <v>6.451646613380932</v>
      </c>
      <c r="G33" s="1">
        <v>10.374233990260532</v>
      </c>
      <c r="H33" s="1">
        <v>0.51373585173744918</v>
      </c>
      <c r="I33" s="1">
        <v>0.56885772635286969</v>
      </c>
      <c r="J33" s="1">
        <f t="shared" si="2"/>
        <v>0.58380627330261448</v>
      </c>
      <c r="K33" s="12">
        <f t="shared" si="3"/>
        <v>0.96842973073428196</v>
      </c>
      <c r="L33" s="1" t="s">
        <v>10</v>
      </c>
      <c r="M33" s="13">
        <f t="shared" si="4"/>
        <v>35.394244101185237</v>
      </c>
      <c r="N33" s="13">
        <f t="shared" si="5"/>
        <v>56.913869004004894</v>
      </c>
      <c r="O33" s="13">
        <f t="shared" si="5"/>
        <v>2.818395555363002</v>
      </c>
      <c r="P33" s="13">
        <f t="shared" si="5"/>
        <v>3.1207985235303353</v>
      </c>
      <c r="Q33" s="2"/>
    </row>
    <row r="34" spans="1:17" x14ac:dyDescent="0.2">
      <c r="A34" s="1" t="s">
        <v>10</v>
      </c>
      <c r="B34" s="1">
        <v>0.5</v>
      </c>
      <c r="C34" s="1">
        <v>44.422156109083623</v>
      </c>
      <c r="D34" s="1">
        <f t="shared" si="0"/>
        <v>0.22211078054541811</v>
      </c>
      <c r="E34" s="1">
        <f t="shared" si="1"/>
        <v>18.492280455034397</v>
      </c>
      <c r="F34" s="1">
        <v>6.6618574952223186</v>
      </c>
      <c r="G34" s="1">
        <v>13.215799789566175</v>
      </c>
      <c r="H34" s="1">
        <v>0.88537568327543159</v>
      </c>
      <c r="I34" s="1">
        <v>-0.20132932448124138</v>
      </c>
      <c r="J34" s="1">
        <f t="shared" si="2"/>
        <v>-2.0694231885482859</v>
      </c>
      <c r="K34" s="12">
        <f t="shared" si="3"/>
        <v>1.1119074088012169</v>
      </c>
      <c r="L34" s="1" t="s">
        <v>10</v>
      </c>
      <c r="M34" s="13">
        <f t="shared" si="4"/>
        <v>36.547477641470607</v>
      </c>
      <c r="N34" s="13">
        <f t="shared" si="5"/>
        <v>72.502923947220069</v>
      </c>
      <c r="O34" s="13">
        <f t="shared" si="5"/>
        <v>4.8572410940967963</v>
      </c>
      <c r="P34" s="13" t="s">
        <v>115</v>
      </c>
      <c r="Q34" s="2"/>
    </row>
    <row r="35" spans="1:17" x14ac:dyDescent="0.2">
      <c r="A35" s="1" t="s">
        <v>10</v>
      </c>
      <c r="B35" s="1">
        <v>0.5</v>
      </c>
      <c r="C35" s="1">
        <v>44.422156109083623</v>
      </c>
      <c r="D35" s="1">
        <f t="shared" si="0"/>
        <v>0.22211078054541811</v>
      </c>
      <c r="E35" s="1">
        <f t="shared" si="1"/>
        <v>18.492280455034397</v>
      </c>
      <c r="F35" s="1">
        <v>7.2830941129977766</v>
      </c>
      <c r="G35" s="1">
        <v>11.054045559758151</v>
      </c>
      <c r="H35" s="1">
        <v>0.78522734813869</v>
      </c>
      <c r="I35" s="1">
        <v>1.2663376469831114</v>
      </c>
      <c r="J35" s="1">
        <f t="shared" si="2"/>
        <v>-1.8964242128433324</v>
      </c>
      <c r="K35" s="12">
        <f t="shared" si="3"/>
        <v>1.1025522091477389</v>
      </c>
      <c r="L35" s="1" t="s">
        <v>10</v>
      </c>
      <c r="M35" s="13">
        <f t="shared" si="4"/>
        <v>39.95563091020901</v>
      </c>
      <c r="N35" s="13">
        <f t="shared" si="5"/>
        <v>60.643369095300102</v>
      </c>
      <c r="O35" s="13">
        <f t="shared" si="5"/>
        <v>4.3078193987414801</v>
      </c>
      <c r="P35" s="13">
        <f t="shared" si="5"/>
        <v>6.9472285879515452</v>
      </c>
      <c r="Q35" s="2"/>
    </row>
    <row r="36" spans="1:17" x14ac:dyDescent="0.2">
      <c r="A36" s="1" t="s">
        <v>10</v>
      </c>
      <c r="B36" s="1">
        <v>0.5</v>
      </c>
      <c r="C36" s="1">
        <v>44.422156109083623</v>
      </c>
      <c r="D36" s="1">
        <f t="shared" si="0"/>
        <v>0.22211078054541811</v>
      </c>
      <c r="E36" s="1">
        <f t="shared" si="1"/>
        <v>18.492280455034397</v>
      </c>
      <c r="F36" s="1">
        <v>7.0644163404242919</v>
      </c>
      <c r="G36" s="1">
        <v>9.9195902625337187</v>
      </c>
      <c r="H36" s="1">
        <v>0.91416365632170571</v>
      </c>
      <c r="I36" s="1">
        <v>1.6798757814943304</v>
      </c>
      <c r="J36" s="1">
        <f t="shared" si="2"/>
        <v>-1.0857655857396489</v>
      </c>
      <c r="K36" s="12">
        <f t="shared" si="3"/>
        <v>1.0587145316327959</v>
      </c>
      <c r="L36" s="1" t="s">
        <v>10</v>
      </c>
      <c r="M36" s="13">
        <f t="shared" si="4"/>
        <v>38.75594733703926</v>
      </c>
      <c r="N36" s="13">
        <f t="shared" si="5"/>
        <v>54.419657519318065</v>
      </c>
      <c r="O36" s="13">
        <f t="shared" si="5"/>
        <v>5.0151741933872751</v>
      </c>
      <c r="P36" s="13">
        <f t="shared" si="5"/>
        <v>9.2159315339066907</v>
      </c>
      <c r="Q36" s="2"/>
    </row>
    <row r="37" spans="1:17" x14ac:dyDescent="0.2">
      <c r="A37" s="1" t="s">
        <v>10</v>
      </c>
      <c r="B37" s="1">
        <v>0.51</v>
      </c>
      <c r="C37" s="1">
        <v>44.422156109083623</v>
      </c>
      <c r="D37" s="1">
        <f t="shared" si="0"/>
        <v>0.22655299615632646</v>
      </c>
      <c r="E37" s="1">
        <f t="shared" si="1"/>
        <v>18.862126064135083</v>
      </c>
      <c r="F37" s="1">
        <v>7.319440014182713</v>
      </c>
      <c r="G37" s="1">
        <v>10.992992064065538</v>
      </c>
      <c r="H37" s="1">
        <v>0.95998869350747384</v>
      </c>
      <c r="I37" s="1">
        <v>2.0256842484637629</v>
      </c>
      <c r="J37" s="1">
        <f t="shared" si="2"/>
        <v>-2.4359789560844054</v>
      </c>
      <c r="K37" s="12">
        <f t="shared" si="3"/>
        <v>1.129146573816842</v>
      </c>
      <c r="L37" s="1" t="s">
        <v>10</v>
      </c>
      <c r="M37" s="13">
        <f t="shared" si="4"/>
        <v>40.155027401633248</v>
      </c>
      <c r="N37" s="13">
        <f t="shared" si="5"/>
        <v>60.308424784293798</v>
      </c>
      <c r="O37" s="13">
        <f t="shared" si="5"/>
        <v>5.2665739753801395</v>
      </c>
      <c r="P37" s="13">
        <f t="shared" si="5"/>
        <v>11.113064161535014</v>
      </c>
      <c r="Q37" s="2"/>
    </row>
    <row r="38" spans="1:17" x14ac:dyDescent="0.2">
      <c r="A38" s="1" t="s">
        <v>10</v>
      </c>
      <c r="B38" s="1">
        <v>0.5</v>
      </c>
      <c r="C38" s="1">
        <v>44.422156109083623</v>
      </c>
      <c r="D38" s="1">
        <f t="shared" si="0"/>
        <v>0.22211078054541811</v>
      </c>
      <c r="E38" s="1">
        <f t="shared" si="1"/>
        <v>18.492280455034397</v>
      </c>
      <c r="F38" s="1">
        <v>7.083731556866554</v>
      </c>
      <c r="G38" s="1">
        <v>12.264290788756137</v>
      </c>
      <c r="H38" s="1">
        <v>0.64586319550063576</v>
      </c>
      <c r="I38" s="1">
        <v>1.4921479956334949</v>
      </c>
      <c r="J38" s="1">
        <f t="shared" si="2"/>
        <v>-2.9937530817224234</v>
      </c>
      <c r="K38" s="12">
        <f t="shared" si="3"/>
        <v>1.1618920440343741</v>
      </c>
      <c r="L38" s="1" t="s">
        <v>10</v>
      </c>
      <c r="M38" s="13">
        <f t="shared" si="4"/>
        <v>38.86191214363712</v>
      </c>
      <c r="N38" s="13">
        <f t="shared" si="5"/>
        <v>67.282870237319685</v>
      </c>
      <c r="O38" s="13">
        <f t="shared" si="5"/>
        <v>3.5432566238375403</v>
      </c>
      <c r="P38" s="13">
        <f t="shared" si="5"/>
        <v>8.1860420381688801</v>
      </c>
      <c r="Q38" s="2"/>
    </row>
    <row r="39" spans="1:17" x14ac:dyDescent="0.2">
      <c r="A39" s="1" t="s">
        <v>10</v>
      </c>
      <c r="B39" s="1">
        <v>0.53</v>
      </c>
      <c r="C39" s="1">
        <v>44.422156109083623</v>
      </c>
      <c r="D39" s="1">
        <f t="shared" si="0"/>
        <v>0.23543742737814319</v>
      </c>
      <c r="E39" s="1">
        <f t="shared" si="1"/>
        <v>19.601817282336455</v>
      </c>
      <c r="F39" s="1">
        <v>7.3531128812986299</v>
      </c>
      <c r="G39" s="1">
        <v>15.921287434450658</v>
      </c>
      <c r="H39" s="1">
        <v>0.24628642501734149</v>
      </c>
      <c r="I39" s="1">
        <v>0.76367882561769795</v>
      </c>
      <c r="J39" s="1">
        <f t="shared" si="2"/>
        <v>-4.682548284047872</v>
      </c>
      <c r="K39" s="12">
        <f t="shared" si="3"/>
        <v>1.2388833757912538</v>
      </c>
      <c r="L39" s="1" t="s">
        <v>10</v>
      </c>
      <c r="M39" s="13">
        <f t="shared" si="4"/>
        <v>40.339759416529361</v>
      </c>
      <c r="N39" s="13">
        <f t="shared" si="5"/>
        <v>87.345443361903349</v>
      </c>
      <c r="O39" s="13">
        <f t="shared" si="5"/>
        <v>1.3511468262679538</v>
      </c>
      <c r="P39" s="13">
        <f t="shared" si="5"/>
        <v>4.1896024981837181</v>
      </c>
      <c r="Q39" s="2"/>
    </row>
    <row r="40" spans="1:17" x14ac:dyDescent="0.2">
      <c r="A40" s="1" t="s">
        <v>10</v>
      </c>
      <c r="B40" s="1">
        <v>0.52</v>
      </c>
      <c r="C40" s="1">
        <v>44.422156109083623</v>
      </c>
      <c r="D40" s="1">
        <f t="shared" si="0"/>
        <v>0.23099521176723484</v>
      </c>
      <c r="E40" s="1">
        <f t="shared" si="1"/>
        <v>19.231971673235773</v>
      </c>
      <c r="F40" s="1">
        <v>7.0156003867613252</v>
      </c>
      <c r="G40" s="1">
        <v>10.745680828866854</v>
      </c>
      <c r="H40" s="1">
        <v>1.179197316849754</v>
      </c>
      <c r="I40" s="1">
        <v>0.90742317501270042</v>
      </c>
      <c r="J40" s="1">
        <f t="shared" si="2"/>
        <v>-0.61593003425486059</v>
      </c>
      <c r="K40" s="12">
        <f t="shared" si="3"/>
        <v>1.0320263592688224</v>
      </c>
      <c r="L40" s="1" t="s">
        <v>10</v>
      </c>
      <c r="M40" s="13">
        <f t="shared" si="4"/>
        <v>38.488139150460086</v>
      </c>
      <c r="N40" s="13">
        <f t="shared" si="5"/>
        <v>58.951655768236257</v>
      </c>
      <c r="O40" s="13">
        <f t="shared" si="5"/>
        <v>6.4691698378952349</v>
      </c>
      <c r="P40" s="13">
        <f t="shared" si="5"/>
        <v>4.978195379278703</v>
      </c>
      <c r="Q40" s="2"/>
    </row>
    <row r="41" spans="1:17" x14ac:dyDescent="0.2">
      <c r="A41" s="1" t="s">
        <v>10</v>
      </c>
      <c r="B41" s="1">
        <v>0.51</v>
      </c>
      <c r="C41" s="1">
        <v>44.422156109083623</v>
      </c>
      <c r="D41" s="1">
        <f t="shared" si="0"/>
        <v>0.22655299615632646</v>
      </c>
      <c r="E41" s="1">
        <f t="shared" si="1"/>
        <v>18.862126064135083</v>
      </c>
      <c r="F41" s="1">
        <v>7.1501481627108259</v>
      </c>
      <c r="G41" s="1">
        <v>11.397142027199257</v>
      </c>
      <c r="H41" s="1">
        <v>0.49532744510987164</v>
      </c>
      <c r="I41" s="1">
        <v>0.35747410676949432</v>
      </c>
      <c r="J41" s="1">
        <f t="shared" si="2"/>
        <v>-0.53796567765436554</v>
      </c>
      <c r="K41" s="12">
        <f t="shared" si="3"/>
        <v>1.0285209459328801</v>
      </c>
      <c r="L41" s="1" t="s">
        <v>10</v>
      </c>
      <c r="M41" s="13">
        <f t="shared" si="4"/>
        <v>39.226278901535608</v>
      </c>
      <c r="N41" s="13">
        <f t="shared" si="5"/>
        <v>62.525623478805628</v>
      </c>
      <c r="O41" s="13">
        <f t="shared" si="5"/>
        <v>2.7174055792011003</v>
      </c>
      <c r="P41" s="13">
        <f t="shared" si="5"/>
        <v>1.96113125114616</v>
      </c>
      <c r="Q41" s="2"/>
    </row>
    <row r="42" spans="1:17" x14ac:dyDescent="0.2">
      <c r="A42" s="1" t="s">
        <v>10</v>
      </c>
      <c r="B42" s="1">
        <v>0.53</v>
      </c>
      <c r="C42" s="1">
        <v>44.422156109083623</v>
      </c>
      <c r="D42" s="1">
        <f t="shared" si="0"/>
        <v>0.23543742737814319</v>
      </c>
      <c r="E42" s="1">
        <f t="shared" si="1"/>
        <v>19.601817282336455</v>
      </c>
      <c r="F42" s="1">
        <v>7.7452405432580029</v>
      </c>
      <c r="G42" s="1">
        <v>13.70081138013914</v>
      </c>
      <c r="H42" s="1">
        <v>0.76795551955712438</v>
      </c>
      <c r="I42" s="1">
        <v>0.91908482459329688</v>
      </c>
      <c r="J42" s="1">
        <f t="shared" si="2"/>
        <v>-3.5312749852111085</v>
      </c>
      <c r="K42" s="12">
        <f t="shared" si="3"/>
        <v>1.1801503878108894</v>
      </c>
      <c r="L42" s="1" t="s">
        <v>10</v>
      </c>
      <c r="M42" s="13">
        <f t="shared" si="4"/>
        <v>42.491002814986963</v>
      </c>
      <c r="N42" s="13">
        <f t="shared" si="5"/>
        <v>75.163735931720197</v>
      </c>
      <c r="O42" s="13">
        <f t="shared" si="5"/>
        <v>4.2130647797234673</v>
      </c>
      <c r="P42" s="13">
        <f t="shared" si="5"/>
        <v>5.0421721121366447</v>
      </c>
      <c r="Q42" s="2"/>
    </row>
    <row r="43" spans="1:17" x14ac:dyDescent="0.2">
      <c r="K43" s="35">
        <f>AVERAGE(K3:K42)</f>
        <v>0.98197574500957718</v>
      </c>
    </row>
  </sheetData>
  <mergeCells count="3">
    <mergeCell ref="M1:P1"/>
    <mergeCell ref="A1:K1"/>
    <mergeCell ref="S1:W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84274-F0A7-7D4D-B83D-3160ED0596EB}">
  <dimension ref="A1:P41"/>
  <sheetViews>
    <sheetView workbookViewId="0">
      <selection activeCell="I32" sqref="I32"/>
    </sheetView>
  </sheetViews>
  <sheetFormatPr baseColWidth="10" defaultRowHeight="16" x14ac:dyDescent="0.2"/>
  <cols>
    <col min="1" max="1" width="10.83203125" style="1"/>
    <col min="2" max="2" width="23.83203125" style="1" bestFit="1" customWidth="1"/>
    <col min="3" max="3" width="29.6640625" style="1" bestFit="1" customWidth="1"/>
    <col min="4" max="4" width="28.6640625" style="1" bestFit="1" customWidth="1"/>
    <col min="5" max="5" width="28.6640625" style="1" customWidth="1"/>
    <col min="6" max="6" width="30.5" style="1" bestFit="1" customWidth="1"/>
    <col min="7" max="7" width="12" style="1" bestFit="1" customWidth="1"/>
    <col min="8" max="8" width="12" style="1" customWidth="1"/>
    <col min="9" max="9" width="10.83203125" style="1"/>
    <col min="10" max="10" width="11.6640625" style="1" bestFit="1" customWidth="1"/>
    <col min="11" max="11" width="9.5" style="1" bestFit="1" customWidth="1"/>
    <col min="12" max="16384" width="10.83203125" style="1"/>
  </cols>
  <sheetData>
    <row r="1" spans="1:16" x14ac:dyDescent="0.2">
      <c r="A1" s="1" t="s">
        <v>17</v>
      </c>
      <c r="B1" s="38" t="s">
        <v>138</v>
      </c>
      <c r="C1" s="38" t="s">
        <v>124</v>
      </c>
      <c r="D1" s="38" t="s">
        <v>125</v>
      </c>
      <c r="E1" s="38" t="s">
        <v>126</v>
      </c>
      <c r="F1" s="1" t="s">
        <v>120</v>
      </c>
      <c r="G1" s="1" t="s">
        <v>137</v>
      </c>
      <c r="J1" s="1" t="s">
        <v>121</v>
      </c>
      <c r="K1" s="1" t="s">
        <v>122</v>
      </c>
      <c r="M1" s="1" t="s">
        <v>119</v>
      </c>
    </row>
    <row r="2" spans="1:16" x14ac:dyDescent="0.2">
      <c r="A2" s="1" t="s">
        <v>7</v>
      </c>
      <c r="B2" s="1">
        <v>0.11839400357165163</v>
      </c>
      <c r="C2" s="1">
        <v>1.9808851695831603E-2</v>
      </c>
      <c r="D2" s="1">
        <v>2.5501445751676212E-2</v>
      </c>
      <c r="E2" s="1">
        <f>C2+D2+B2</f>
        <v>0.16370430101915945</v>
      </c>
      <c r="F2" s="1">
        <v>5.6260269396849583E-2</v>
      </c>
      <c r="G2" s="1">
        <f>E2-F2</f>
        <v>0.10744403162230987</v>
      </c>
      <c r="I2" s="1" t="s">
        <v>7</v>
      </c>
      <c r="J2" s="1">
        <f>AVERAGE(E2:E11)</f>
        <v>0.24265270277763773</v>
      </c>
      <c r="K2" s="1">
        <f>AVERAGE(F2:F11)</f>
        <v>4.995611522609042E-2</v>
      </c>
      <c r="L2" s="1">
        <f>J2-K2</f>
        <v>0.19269658755154731</v>
      </c>
      <c r="M2" s="1">
        <f>STDEV(E2:E11)/SQRT(10)</f>
        <v>2.0987415922114762E-2</v>
      </c>
      <c r="N2" s="1">
        <f>STDEV(F2:F11)/SQRT(10)</f>
        <v>4.6988620366259582E-3</v>
      </c>
      <c r="P2" s="1">
        <f>AVERAGE(K2,K4)</f>
        <v>4.8176855866136591E-2</v>
      </c>
    </row>
    <row r="3" spans="1:16" x14ac:dyDescent="0.2">
      <c r="A3" s="1" t="s">
        <v>7</v>
      </c>
      <c r="B3" s="1">
        <v>0.18044443305045799</v>
      </c>
      <c r="C3" s="1">
        <v>1.1820066885599223E-2</v>
      </c>
      <c r="D3" s="1">
        <v>4.1494733157732437E-2</v>
      </c>
      <c r="E3" s="1">
        <f t="shared" ref="E3:E41" si="0">C3+D3+B3</f>
        <v>0.23375923309378965</v>
      </c>
      <c r="F3" s="1">
        <v>7.1313110664555784E-2</v>
      </c>
      <c r="G3" s="1">
        <f t="shared" ref="G3:G41" si="1">E3-F3</f>
        <v>0.16244612242923387</v>
      </c>
      <c r="I3" s="1" t="s">
        <v>8</v>
      </c>
      <c r="J3" s="1">
        <f>AVERAGE(E12:E21)</f>
        <v>0.21259841281358033</v>
      </c>
      <c r="K3" s="1">
        <f>AVERAGE(F12:F21)</f>
        <v>3.9493928668956992E-2</v>
      </c>
      <c r="L3" s="1">
        <f t="shared" ref="L3:L5" si="2">J3-K3</f>
        <v>0.17310448414462334</v>
      </c>
      <c r="M3" s="1">
        <f>STDEV(E12:E20)/SQRT(10)</f>
        <v>1.1208283156640875E-2</v>
      </c>
      <c r="N3" s="1">
        <f>STDEV(F12:F20)/SQRT(10)</f>
        <v>2.764413273243962E-3</v>
      </c>
      <c r="P3" s="1">
        <f>AVERAGE(K3,K5)</f>
        <v>3.6032859605987413E-2</v>
      </c>
    </row>
    <row r="4" spans="1:16" x14ac:dyDescent="0.2">
      <c r="A4" s="1" t="s">
        <v>7</v>
      </c>
      <c r="B4" s="1">
        <v>0.17804802495537084</v>
      </c>
      <c r="C4" s="1">
        <v>1.4025120510902269E-2</v>
      </c>
      <c r="D4" s="1">
        <v>5.9197734982203314E-2</v>
      </c>
      <c r="E4" s="1">
        <f t="shared" si="0"/>
        <v>0.25127088044847645</v>
      </c>
      <c r="F4" s="1">
        <v>4.8492055416228752E-2</v>
      </c>
      <c r="G4" s="1">
        <f t="shared" si="1"/>
        <v>0.2027788250322477</v>
      </c>
      <c r="I4" s="1" t="s">
        <v>9</v>
      </c>
      <c r="J4" s="1">
        <f>AVERAGE(E22:E31)</f>
        <v>0.2301851770575169</v>
      </c>
      <c r="K4" s="1">
        <f>AVERAGE(F22:F31)</f>
        <v>4.6397596506182762E-2</v>
      </c>
      <c r="L4" s="1">
        <f t="shared" si="2"/>
        <v>0.18378758055133415</v>
      </c>
      <c r="M4" s="1">
        <f>STDEV(E12:E21)/SQRT(10)</f>
        <v>1.0616460433395928E-2</v>
      </c>
      <c r="N4" s="1">
        <f>STDEV(F12:F21)/SQRT(10)</f>
        <v>2.6841546935017918E-3</v>
      </c>
      <c r="P4" s="12">
        <f>(P2-P3)/P3</f>
        <v>0.337025603655705</v>
      </c>
    </row>
    <row r="5" spans="1:16" x14ac:dyDescent="0.2">
      <c r="A5" s="1" t="s">
        <v>7</v>
      </c>
      <c r="B5" s="1">
        <v>0.21984053013864893</v>
      </c>
      <c r="C5" s="1">
        <v>1.7760409611217692E-2</v>
      </c>
      <c r="D5" s="1">
        <v>6.1471171984933397E-2</v>
      </c>
      <c r="E5" s="1">
        <f t="shared" si="0"/>
        <v>0.29907211173480003</v>
      </c>
      <c r="F5" s="1">
        <v>4.1563418722510265E-2</v>
      </c>
      <c r="G5" s="1">
        <f t="shared" si="1"/>
        <v>0.25750869301228974</v>
      </c>
      <c r="I5" s="1" t="s">
        <v>10</v>
      </c>
      <c r="J5" s="1">
        <f>AVERAGE(E32:E41)</f>
        <v>0.28184273561574635</v>
      </c>
      <c r="K5" s="1">
        <f>AVERAGE(F32:F41)</f>
        <v>3.2571790543017842E-2</v>
      </c>
      <c r="L5" s="1">
        <f t="shared" si="2"/>
        <v>0.24927094507272851</v>
      </c>
      <c r="M5" s="1">
        <f>STDEV(E32:E41)/SQRT(10)</f>
        <v>1.0532634076904336E-2</v>
      </c>
      <c r="N5" s="1">
        <f>STDEV(F32:F41)/SQRT(10)</f>
        <v>3.3490453619039605E-3</v>
      </c>
    </row>
    <row r="6" spans="1:16" x14ac:dyDescent="0.2">
      <c r="A6" s="1" t="s">
        <v>7</v>
      </c>
      <c r="B6" s="1">
        <v>0.19216289801949205</v>
      </c>
      <c r="C6" s="1">
        <v>2.0870495857996028E-2</v>
      </c>
      <c r="D6" s="1">
        <v>1.7922485391435077E-2</v>
      </c>
      <c r="E6" s="1">
        <f t="shared" si="0"/>
        <v>0.23095587926892314</v>
      </c>
      <c r="F6" s="1">
        <v>6.1763209813415126E-2</v>
      </c>
      <c r="G6" s="1">
        <f t="shared" si="1"/>
        <v>0.16919266945550801</v>
      </c>
    </row>
    <row r="7" spans="1:16" x14ac:dyDescent="0.2">
      <c r="A7" s="1" t="s">
        <v>7</v>
      </c>
      <c r="B7" s="1">
        <v>0.12915013547778914</v>
      </c>
      <c r="C7" s="1">
        <v>5.0868916542710701E-3</v>
      </c>
      <c r="D7" s="1">
        <v>2.1771149781305753E-2</v>
      </c>
      <c r="E7" s="1">
        <f t="shared" si="0"/>
        <v>0.15600817691336596</v>
      </c>
      <c r="F7" s="1">
        <v>6.9781099071531932E-2</v>
      </c>
      <c r="G7" s="1">
        <f t="shared" si="1"/>
        <v>8.6227077841834032E-2</v>
      </c>
    </row>
    <row r="8" spans="1:16" x14ac:dyDescent="0.2">
      <c r="A8" s="1" t="s">
        <v>7</v>
      </c>
      <c r="B8" s="1">
        <v>0.28495633235969242</v>
      </c>
      <c r="C8" s="1">
        <v>2.0336451884721208E-2</v>
      </c>
      <c r="D8" s="1">
        <v>3.9908832445571689E-2</v>
      </c>
      <c r="E8" s="1">
        <f t="shared" si="0"/>
        <v>0.34520161668998534</v>
      </c>
      <c r="F8" s="1">
        <v>4.9303828229390084E-2</v>
      </c>
      <c r="G8" s="1">
        <f t="shared" si="1"/>
        <v>0.29589778846059522</v>
      </c>
    </row>
    <row r="9" spans="1:16" x14ac:dyDescent="0.2">
      <c r="A9" s="1" t="s">
        <v>7</v>
      </c>
      <c r="B9" s="1">
        <v>0.13010387104622242</v>
      </c>
      <c r="C9" s="1">
        <v>1.7266706297720272E-2</v>
      </c>
      <c r="D9" s="1">
        <v>4.7952824328840425E-2</v>
      </c>
      <c r="E9" s="1">
        <f t="shared" si="0"/>
        <v>0.19532340167278311</v>
      </c>
      <c r="F9" s="1">
        <v>3.7513865727764301E-2</v>
      </c>
      <c r="G9" s="1">
        <f t="shared" si="1"/>
        <v>0.15780953594501881</v>
      </c>
    </row>
    <row r="10" spans="1:16" x14ac:dyDescent="0.2">
      <c r="A10" s="1" t="s">
        <v>7</v>
      </c>
      <c r="B10" s="1">
        <v>0.17269015883459421</v>
      </c>
      <c r="C10" s="1">
        <v>2.0290870736640883E-2</v>
      </c>
      <c r="D10" s="1">
        <v>2.1399368825565767E-2</v>
      </c>
      <c r="E10" s="1">
        <f t="shared" si="0"/>
        <v>0.21438039839680084</v>
      </c>
      <c r="F10" s="1">
        <v>2.5841566466316856E-2</v>
      </c>
      <c r="G10" s="1">
        <f t="shared" si="1"/>
        <v>0.18853883193048399</v>
      </c>
    </row>
    <row r="11" spans="1:16" x14ac:dyDescent="0.2">
      <c r="A11" s="1" t="s">
        <v>7</v>
      </c>
      <c r="B11" s="1">
        <v>0.25143529355497546</v>
      </c>
      <c r="C11" s="1">
        <v>2.1535457939637667E-2</v>
      </c>
      <c r="D11" s="1">
        <v>6.3880277043680336E-2</v>
      </c>
      <c r="E11" s="1">
        <f t="shared" si="0"/>
        <v>0.33685102853829346</v>
      </c>
      <c r="F11" s="1">
        <v>3.7728728752341512E-2</v>
      </c>
      <c r="G11" s="1">
        <f t="shared" si="1"/>
        <v>0.29912229978595195</v>
      </c>
    </row>
    <row r="12" spans="1:16" x14ac:dyDescent="0.2">
      <c r="A12" s="1" t="s">
        <v>8</v>
      </c>
      <c r="B12" s="1">
        <v>0.1542595083369202</v>
      </c>
      <c r="C12" s="1">
        <v>7.9672661555627265E-3</v>
      </c>
      <c r="D12" s="1">
        <v>-1.2047812371327404E-2</v>
      </c>
      <c r="E12" s="1">
        <f t="shared" si="0"/>
        <v>0.15017896212115553</v>
      </c>
      <c r="F12" s="1">
        <v>3.1356366868385332E-2</v>
      </c>
      <c r="G12" s="1">
        <f t="shared" si="1"/>
        <v>0.1188225952527702</v>
      </c>
    </row>
    <row r="13" spans="1:16" x14ac:dyDescent="0.2">
      <c r="A13" s="1" t="s">
        <v>8</v>
      </c>
      <c r="B13" s="1">
        <v>0.19520630577251138</v>
      </c>
      <c r="C13" s="1">
        <v>8.3821311062942279E-3</v>
      </c>
      <c r="D13" s="1">
        <v>1.5938403079121984E-2</v>
      </c>
      <c r="E13" s="1">
        <f t="shared" si="0"/>
        <v>0.2195268399579276</v>
      </c>
      <c r="F13" s="1">
        <v>2.6283506527583017E-2</v>
      </c>
      <c r="G13" s="1">
        <f t="shared" si="1"/>
        <v>0.19324333343034458</v>
      </c>
    </row>
    <row r="14" spans="1:16" x14ac:dyDescent="0.2">
      <c r="A14" s="1" t="s">
        <v>8</v>
      </c>
      <c r="B14" s="1">
        <v>0.18503400738473907</v>
      </c>
      <c r="C14" s="1">
        <v>1.7616945016165635E-3</v>
      </c>
      <c r="D14" s="1">
        <v>5.4032483212686612E-3</v>
      </c>
      <c r="E14" s="1">
        <f t="shared" si="0"/>
        <v>0.19219895020762429</v>
      </c>
      <c r="F14" s="1">
        <v>5.0469753324038025E-2</v>
      </c>
      <c r="G14" s="1">
        <f t="shared" si="1"/>
        <v>0.14172919688358626</v>
      </c>
    </row>
    <row r="15" spans="1:16" x14ac:dyDescent="0.2">
      <c r="A15" s="1" t="s">
        <v>8</v>
      </c>
      <c r="B15" s="1">
        <v>0.24522821180577412</v>
      </c>
      <c r="C15" s="1">
        <v>9.7059146869439943E-3</v>
      </c>
      <c r="D15" s="1">
        <v>2.3306811156647198E-3</v>
      </c>
      <c r="E15" s="1">
        <f t="shared" si="0"/>
        <v>0.25726480760838283</v>
      </c>
      <c r="F15" s="1">
        <v>4.7087295440253057E-2</v>
      </c>
      <c r="G15" s="1">
        <f t="shared" si="1"/>
        <v>0.21017751216812977</v>
      </c>
    </row>
    <row r="16" spans="1:16" x14ac:dyDescent="0.2">
      <c r="A16" s="1" t="s">
        <v>8</v>
      </c>
      <c r="B16" s="1">
        <v>0.23891599476620409</v>
      </c>
      <c r="C16" s="1">
        <v>1.0432332858872037E-2</v>
      </c>
      <c r="D16" s="1">
        <v>4.275426704441406E-3</v>
      </c>
      <c r="E16" s="1">
        <f t="shared" si="0"/>
        <v>0.25362375432951756</v>
      </c>
      <c r="F16" s="1">
        <v>4.2375228048354446E-2</v>
      </c>
      <c r="G16" s="1">
        <f t="shared" si="1"/>
        <v>0.21124852628116311</v>
      </c>
    </row>
    <row r="17" spans="1:7" x14ac:dyDescent="0.2">
      <c r="A17" s="1" t="s">
        <v>8</v>
      </c>
      <c r="B17" s="1">
        <v>0.16896168304029591</v>
      </c>
      <c r="C17" s="1">
        <v>1.3493673678846749E-2</v>
      </c>
      <c r="D17" s="1">
        <v>1.654862039704957E-2</v>
      </c>
      <c r="E17" s="1">
        <f t="shared" si="0"/>
        <v>0.19900397711619222</v>
      </c>
      <c r="F17" s="1">
        <v>3.2731486521907466E-2</v>
      </c>
      <c r="G17" s="1">
        <f t="shared" si="1"/>
        <v>0.16627249059428476</v>
      </c>
    </row>
    <row r="18" spans="1:7" x14ac:dyDescent="0.2">
      <c r="A18" s="1" t="s">
        <v>8</v>
      </c>
      <c r="B18" s="1">
        <v>0.18531151403065851</v>
      </c>
      <c r="C18" s="1">
        <v>1.1653318606696722E-3</v>
      </c>
      <c r="D18" s="1">
        <v>-1.0306720571925358E-2</v>
      </c>
      <c r="E18" s="1">
        <f t="shared" si="0"/>
        <v>0.17617012531940282</v>
      </c>
      <c r="F18" s="1">
        <v>4.8277861087783341E-2</v>
      </c>
      <c r="G18" s="1">
        <f t="shared" si="1"/>
        <v>0.12789226423161948</v>
      </c>
    </row>
    <row r="19" spans="1:7" x14ac:dyDescent="0.2">
      <c r="A19" s="1" t="s">
        <v>8</v>
      </c>
      <c r="B19" s="1">
        <v>0.22604892663120185</v>
      </c>
      <c r="C19" s="1">
        <v>1.6390056376454659E-2</v>
      </c>
      <c r="D19" s="1">
        <v>-1.8034159823898117E-2</v>
      </c>
      <c r="E19" s="1">
        <f t="shared" si="0"/>
        <v>0.2244048231837584</v>
      </c>
      <c r="F19" s="1">
        <v>4.6720852565292598E-2</v>
      </c>
      <c r="G19" s="1">
        <f t="shared" si="1"/>
        <v>0.1776839706184658</v>
      </c>
    </row>
    <row r="20" spans="1:7" x14ac:dyDescent="0.2">
      <c r="A20" s="1" t="s">
        <v>8</v>
      </c>
      <c r="B20" s="1">
        <v>0.20681431006493275</v>
      </c>
      <c r="C20" s="1">
        <v>5.6613062189364589E-3</v>
      </c>
      <c r="D20" s="1">
        <v>1.9350705780890112E-2</v>
      </c>
      <c r="E20" s="1">
        <f t="shared" si="0"/>
        <v>0.23182632206475934</v>
      </c>
      <c r="F20" s="1">
        <v>3.5918558368311704E-2</v>
      </c>
      <c r="G20" s="1">
        <f t="shared" si="1"/>
        <v>0.19590776369644763</v>
      </c>
    </row>
    <row r="21" spans="1:7" x14ac:dyDescent="0.2">
      <c r="A21" s="1" t="s">
        <v>8</v>
      </c>
      <c r="B21" s="1">
        <v>0.21392741264213108</v>
      </c>
      <c r="C21" s="1">
        <v>8.7765123834589761E-4</v>
      </c>
      <c r="D21" s="1">
        <v>6.9805023466057619E-3</v>
      </c>
      <c r="E21" s="1">
        <f t="shared" si="0"/>
        <v>0.22178556622708273</v>
      </c>
      <c r="F21" s="1">
        <v>3.3718377937660943E-2</v>
      </c>
      <c r="G21" s="1">
        <f t="shared" si="1"/>
        <v>0.18806718828942179</v>
      </c>
    </row>
    <row r="22" spans="1:7" x14ac:dyDescent="0.2">
      <c r="A22" s="1" t="s">
        <v>9</v>
      </c>
      <c r="B22" s="1">
        <v>0.15537973107630312</v>
      </c>
      <c r="C22" s="1">
        <v>-4.7911682946549317E-4</v>
      </c>
      <c r="D22" s="1">
        <v>1.3215518150315906E-2</v>
      </c>
      <c r="E22" s="1">
        <f t="shared" si="0"/>
        <v>0.16811613239715353</v>
      </c>
      <c r="F22" s="1">
        <v>6.2849775718688994E-2</v>
      </c>
      <c r="G22" s="1">
        <f t="shared" si="1"/>
        <v>0.10526635667846454</v>
      </c>
    </row>
    <row r="23" spans="1:7" x14ac:dyDescent="0.2">
      <c r="A23" s="1" t="s">
        <v>9</v>
      </c>
      <c r="B23" s="1">
        <v>0.17573795576428008</v>
      </c>
      <c r="C23" s="1">
        <v>1.3269588070488911E-3</v>
      </c>
      <c r="D23" s="1">
        <v>8.9554810986639914E-3</v>
      </c>
      <c r="E23" s="1">
        <f t="shared" si="0"/>
        <v>0.18602039566999296</v>
      </c>
      <c r="F23" s="1">
        <v>-2.9423387601026502E-2</v>
      </c>
      <c r="G23" s="1">
        <f t="shared" si="1"/>
        <v>0.21544378327101946</v>
      </c>
    </row>
    <row r="24" spans="1:7" x14ac:dyDescent="0.2">
      <c r="A24" s="1" t="s">
        <v>9</v>
      </c>
      <c r="B24" s="1">
        <v>0.22431542394487114</v>
      </c>
      <c r="C24" s="1">
        <v>3.5951720260030597E-3</v>
      </c>
      <c r="D24" s="1">
        <v>1.664056820055811E-2</v>
      </c>
      <c r="E24" s="1">
        <f t="shared" si="0"/>
        <v>0.2445511641714323</v>
      </c>
      <c r="F24" s="1">
        <v>6.0207185084070386E-2</v>
      </c>
      <c r="G24" s="1">
        <f t="shared" si="1"/>
        <v>0.18434397908736191</v>
      </c>
    </row>
    <row r="25" spans="1:7" x14ac:dyDescent="0.2">
      <c r="A25" s="1" t="s">
        <v>9</v>
      </c>
      <c r="B25" s="1">
        <v>0.1072169449023721</v>
      </c>
      <c r="C25" s="1">
        <v>1.2728301832531763E-2</v>
      </c>
      <c r="D25" s="1">
        <v>3.1741153611884169E-2</v>
      </c>
      <c r="E25" s="1">
        <f t="shared" si="0"/>
        <v>0.15168640034678804</v>
      </c>
      <c r="F25" s="1">
        <v>5.6783052452263089E-2</v>
      </c>
      <c r="G25" s="1">
        <f t="shared" si="1"/>
        <v>9.4903347894524953E-2</v>
      </c>
    </row>
    <row r="26" spans="1:7" x14ac:dyDescent="0.2">
      <c r="A26" s="1" t="s">
        <v>9</v>
      </c>
      <c r="B26" s="1">
        <v>0.26072835106621828</v>
      </c>
      <c r="C26" s="1">
        <v>1.9155209678938532E-3</v>
      </c>
      <c r="D26" s="1">
        <v>3.8369216053993897E-2</v>
      </c>
      <c r="E26" s="1">
        <f t="shared" si="0"/>
        <v>0.30101308808810601</v>
      </c>
      <c r="F26" s="1">
        <v>6.1933535764904096E-2</v>
      </c>
      <c r="G26" s="1">
        <f t="shared" si="1"/>
        <v>0.23907955232320191</v>
      </c>
    </row>
    <row r="27" spans="1:7" x14ac:dyDescent="0.2">
      <c r="A27" s="1" t="s">
        <v>9</v>
      </c>
      <c r="B27" s="1">
        <v>0.18749334140988722</v>
      </c>
      <c r="C27" s="1">
        <v>1.0407121409823958E-2</v>
      </c>
      <c r="D27" s="1">
        <v>6.0604827922132405E-2</v>
      </c>
      <c r="E27" s="1">
        <f t="shared" si="0"/>
        <v>0.25850529074184359</v>
      </c>
      <c r="F27" s="1">
        <v>5.9517483807562915E-2</v>
      </c>
      <c r="G27" s="1">
        <f t="shared" si="1"/>
        <v>0.19898780693428067</v>
      </c>
    </row>
    <row r="28" spans="1:7" x14ac:dyDescent="0.2">
      <c r="A28" s="1" t="s">
        <v>9</v>
      </c>
      <c r="B28" s="1">
        <v>0.20282939579968448</v>
      </c>
      <c r="C28" s="1">
        <v>6.0144896635638337E-3</v>
      </c>
      <c r="D28" s="1">
        <v>2.2328267239751138E-2</v>
      </c>
      <c r="E28" s="1">
        <f t="shared" si="0"/>
        <v>0.23117215270299946</v>
      </c>
      <c r="F28" s="1">
        <v>4.8481242963314269E-2</v>
      </c>
      <c r="G28" s="1">
        <f t="shared" si="1"/>
        <v>0.18269090973968519</v>
      </c>
    </row>
    <row r="29" spans="1:7" x14ac:dyDescent="0.2">
      <c r="A29" s="1" t="s">
        <v>9</v>
      </c>
      <c r="B29" s="1">
        <v>0.21904444570824622</v>
      </c>
      <c r="C29" s="1">
        <v>8.6183061492870836E-3</v>
      </c>
      <c r="D29" s="1">
        <v>4.3524898108603577E-2</v>
      </c>
      <c r="E29" s="1">
        <f t="shared" si="0"/>
        <v>0.27118764996613687</v>
      </c>
      <c r="F29" s="1">
        <v>3.9898045673665089E-2</v>
      </c>
      <c r="G29" s="1">
        <f t="shared" si="1"/>
        <v>0.23128960429247178</v>
      </c>
    </row>
    <row r="30" spans="1:7" x14ac:dyDescent="0.2">
      <c r="A30" s="1" t="s">
        <v>9</v>
      </c>
      <c r="B30" s="1">
        <v>0.15257910801664587</v>
      </c>
      <c r="C30" s="1">
        <v>9.9475398429965719E-3</v>
      </c>
      <c r="D30" s="1">
        <v>5.3847085571198328E-2</v>
      </c>
      <c r="E30" s="1">
        <f t="shared" si="0"/>
        <v>0.21637373343084076</v>
      </c>
      <c r="F30" s="1">
        <v>4.508639840206638E-2</v>
      </c>
      <c r="G30" s="1">
        <f t="shared" si="1"/>
        <v>0.17128733502877438</v>
      </c>
    </row>
    <row r="31" spans="1:7" x14ac:dyDescent="0.2">
      <c r="A31" s="1" t="s">
        <v>9</v>
      </c>
      <c r="B31" s="1">
        <v>0.24558321392195387</v>
      </c>
      <c r="C31" s="1">
        <v>8.0508086375220417E-3</v>
      </c>
      <c r="D31" s="1">
        <v>1.9591740500399978E-2</v>
      </c>
      <c r="E31" s="1">
        <f t="shared" si="0"/>
        <v>0.27322576305987589</v>
      </c>
      <c r="F31" s="1">
        <v>5.86426327963189E-2</v>
      </c>
      <c r="G31" s="1">
        <f t="shared" si="1"/>
        <v>0.21458313026355699</v>
      </c>
    </row>
    <row r="32" spans="1:7" x14ac:dyDescent="0.2">
      <c r="A32" s="1" t="s">
        <v>10</v>
      </c>
      <c r="B32" s="1">
        <v>0.21346550066070544</v>
      </c>
      <c r="C32" s="1">
        <v>1.0570889465327596E-2</v>
      </c>
      <c r="D32" s="1">
        <v>1.1705105116640651E-2</v>
      </c>
      <c r="E32" s="1">
        <f t="shared" si="0"/>
        <v>0.23574149524267368</v>
      </c>
      <c r="F32" s="1">
        <v>4.1390686407898614E-2</v>
      </c>
      <c r="G32" s="1">
        <f t="shared" si="1"/>
        <v>0.19435080883477507</v>
      </c>
    </row>
    <row r="33" spans="1:7" x14ac:dyDescent="0.2">
      <c r="A33" s="1" t="s">
        <v>10</v>
      </c>
      <c r="B33" s="1">
        <v>0.27268053790152336</v>
      </c>
      <c r="C33" s="1">
        <v>1.8267885516174164E-2</v>
      </c>
      <c r="D33" s="1">
        <v>-4.1540118168434626E-3</v>
      </c>
      <c r="E33" s="1">
        <f t="shared" si="0"/>
        <v>0.28679441160085406</v>
      </c>
      <c r="F33" s="1">
        <v>4.2359900938973655E-2</v>
      </c>
      <c r="G33" s="1">
        <f t="shared" si="1"/>
        <v>0.24443451066188041</v>
      </c>
    </row>
    <row r="34" spans="1:7" x14ac:dyDescent="0.2">
      <c r="A34" s="1" t="s">
        <v>10</v>
      </c>
      <c r="B34" s="1">
        <v>0.22776501540758426</v>
      </c>
      <c r="C34" s="1">
        <v>1.6179354253645594E-2</v>
      </c>
      <c r="D34" s="1">
        <v>2.6092475566259814E-2</v>
      </c>
      <c r="E34" s="1">
        <f t="shared" si="0"/>
        <v>0.27003684522748966</v>
      </c>
      <c r="F34" s="1">
        <v>1.9931183169638128E-2</v>
      </c>
      <c r="G34" s="1">
        <f t="shared" si="1"/>
        <v>0.25010566205785156</v>
      </c>
    </row>
    <row r="35" spans="1:7" x14ac:dyDescent="0.2">
      <c r="A35" s="1" t="s">
        <v>10</v>
      </c>
      <c r="B35" s="1">
        <v>0.20458597684416438</v>
      </c>
      <c r="C35" s="1">
        <v>1.8854111881052446E-2</v>
      </c>
      <c r="D35" s="1">
        <v>3.464649432466449E-2</v>
      </c>
      <c r="E35" s="1">
        <f t="shared" si="0"/>
        <v>0.2580865830498813</v>
      </c>
      <c r="F35" s="1">
        <v>1.630152169660759E-2</v>
      </c>
      <c r="G35" s="1">
        <f t="shared" si="1"/>
        <v>0.24178506135327371</v>
      </c>
    </row>
    <row r="36" spans="1:7" x14ac:dyDescent="0.2">
      <c r="A36" s="1" t="s">
        <v>10</v>
      </c>
      <c r="B36" s="1">
        <v>0.2266621697755509</v>
      </c>
      <c r="C36" s="1">
        <v>1.9793803084938083E-2</v>
      </c>
      <c r="D36" s="1">
        <v>4.1767153506626541E-2</v>
      </c>
      <c r="E36" s="1">
        <f t="shared" si="0"/>
        <v>0.2882231263671155</v>
      </c>
      <c r="F36" s="1">
        <v>1.9296836197448652E-2</v>
      </c>
      <c r="G36" s="1">
        <f t="shared" si="1"/>
        <v>0.26892629016966685</v>
      </c>
    </row>
    <row r="37" spans="1:7" x14ac:dyDescent="0.2">
      <c r="A37" s="1" t="s">
        <v>10</v>
      </c>
      <c r="B37" s="1">
        <v>0.25294410806416434</v>
      </c>
      <c r="C37" s="1">
        <v>1.3320565594151922E-2</v>
      </c>
      <c r="D37" s="1">
        <v>3.0774714197193666E-2</v>
      </c>
      <c r="E37" s="1">
        <f t="shared" si="0"/>
        <v>0.29703938785550993</v>
      </c>
      <c r="F37" s="1">
        <v>3.167573192157716E-2</v>
      </c>
      <c r="G37" s="1">
        <f t="shared" si="1"/>
        <v>0.26536365593393274</v>
      </c>
    </row>
    <row r="38" spans="1:7" x14ac:dyDescent="0.2">
      <c r="A38" s="1" t="s">
        <v>10</v>
      </c>
      <c r="B38" s="1">
        <v>0.32809786618580017</v>
      </c>
      <c r="C38" s="1">
        <v>5.0753465039435064E-3</v>
      </c>
      <c r="D38" s="1">
        <v>1.5737508299377662E-2</v>
      </c>
      <c r="E38" s="1">
        <f t="shared" si="0"/>
        <v>0.34891072098912135</v>
      </c>
      <c r="F38" s="1">
        <v>3.3255552452461756E-2</v>
      </c>
      <c r="G38" s="1">
        <f t="shared" si="1"/>
        <v>0.31565516853665959</v>
      </c>
    </row>
    <row r="39" spans="1:7" x14ac:dyDescent="0.2">
      <c r="A39" s="1" t="s">
        <v>10</v>
      </c>
      <c r="B39" s="1">
        <v>0.22122955231686053</v>
      </c>
      <c r="C39" s="1">
        <v>2.4277037318948886E-2</v>
      </c>
      <c r="D39" s="1">
        <v>1.8681815137363719E-2</v>
      </c>
      <c r="E39" s="1">
        <f t="shared" si="0"/>
        <v>0.26418840477317312</v>
      </c>
      <c r="F39" s="1">
        <v>4.1670860777319962E-2</v>
      </c>
      <c r="G39" s="1">
        <f t="shared" si="1"/>
        <v>0.22251754399585316</v>
      </c>
    </row>
    <row r="40" spans="1:7" x14ac:dyDescent="0.2">
      <c r="A40" s="1" t="s">
        <v>10</v>
      </c>
      <c r="B40" s="1">
        <v>0.23522080627020517</v>
      </c>
      <c r="C40" s="1">
        <v>1.0222854179446985E-2</v>
      </c>
      <c r="D40" s="1">
        <v>7.3777572846220876E-3</v>
      </c>
      <c r="E40" s="1">
        <f t="shared" si="0"/>
        <v>0.25282141773427425</v>
      </c>
      <c r="F40" s="1">
        <v>3.5273104896532043E-2</v>
      </c>
      <c r="G40" s="1">
        <f t="shared" si="1"/>
        <v>0.2175483128377422</v>
      </c>
    </row>
    <row r="41" spans="1:7" x14ac:dyDescent="0.2">
      <c r="A41" s="1" t="s">
        <v>10</v>
      </c>
      <c r="B41" s="1">
        <v>0.28187631034635663</v>
      </c>
      <c r="C41" s="1">
        <v>1.5799682395210318E-2</v>
      </c>
      <c r="D41" s="1">
        <v>1.8908970575803655E-2</v>
      </c>
      <c r="E41" s="1">
        <f t="shared" si="0"/>
        <v>0.31658496331737063</v>
      </c>
      <c r="F41" s="1">
        <v>4.4562526971720862E-2</v>
      </c>
      <c r="G41" s="1">
        <f t="shared" si="1"/>
        <v>0.27202243634564977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Incubation Setup</vt:lpstr>
      <vt:lpstr>Respiration Data</vt:lpstr>
      <vt:lpstr>Soil Fracs</vt:lpstr>
      <vt:lpstr>Soil Frac Recovery</vt:lpstr>
      <vt:lpstr>Litter C Balance g dry soil</vt:lpstr>
      <vt:lpstr>Litter C Balance</vt:lpstr>
      <vt:lpstr>Soil C Balance</vt:lpstr>
      <vt:lpstr>LFS</vt:lpstr>
      <vt:lpstr>OCL</vt:lpstr>
      <vt:lpstr>OCS</vt:lpstr>
      <vt:lpstr>POMS</vt:lpstr>
      <vt:lpstr>SCS</vt:lpstr>
      <vt:lpstr>WTL</vt:lpstr>
      <vt:lpstr>WTS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2023-01-19T17:12:46Z</dcterms:created>
  <dcterms:modified xsi:type="dcterms:W3CDTF">2023-05-30T15:29:14Z</dcterms:modified>
</cp:coreProperties>
</file>