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insta\"/>
    </mc:Choice>
  </mc:AlternateContent>
  <xr:revisionPtr revIDLastSave="0" documentId="13_ncr:1_{0CB5A1E2-7EBC-4CFE-880F-1512DFADA1E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" sheetId="3" r:id="rId1"/>
    <sheet name="Bank Transactions" sheetId="1" r:id="rId2"/>
    <sheet name="Salary" sheetId="2" r:id="rId3"/>
    <sheet name="Reimbursement" sheetId="4" r:id="rId4"/>
    <sheet name="expenses 18-19_sara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4" l="1"/>
  <c r="F3" i="5"/>
  <c r="F2" i="5"/>
  <c r="D14" i="4" l="1"/>
  <c r="N10" i="3" l="1"/>
  <c r="G16" i="3"/>
  <c r="G15" i="3"/>
  <c r="G17" i="3" s="1"/>
  <c r="H10" i="2"/>
  <c r="C10" i="2"/>
  <c r="H19" i="4"/>
  <c r="D19" i="4"/>
  <c r="I19" i="4" l="1"/>
  <c r="F6" i="3" l="1"/>
  <c r="F5" i="3" s="1"/>
  <c r="F10" i="3" s="1"/>
  <c r="G11" i="3" s="1"/>
  <c r="B15" i="1"/>
  <c r="I14" i="4" l="1"/>
</calcChain>
</file>

<file path=xl/sharedStrings.xml><?xml version="1.0" encoding="utf-8"?>
<sst xmlns="http://schemas.openxmlformats.org/spreadsheetml/2006/main" count="360" uniqueCount="210">
  <si>
    <t xml:space="preserve"> </t>
  </si>
  <si>
    <t>Date</t>
  </si>
  <si>
    <t>Amount</t>
  </si>
  <si>
    <t>* for all transactions we have bank entries</t>
  </si>
  <si>
    <t>Sarang</t>
  </si>
  <si>
    <t>Shilpa</t>
  </si>
  <si>
    <t>Apr-2016-Dec2019</t>
  </si>
  <si>
    <t>at 20k/mth</t>
  </si>
  <si>
    <t>50k/mth</t>
  </si>
  <si>
    <t xml:space="preserve">Money via bank transactions = </t>
  </si>
  <si>
    <t>Joining in MOU and Resignation on mail</t>
  </si>
  <si>
    <t>* not considered</t>
  </si>
  <si>
    <t>shares</t>
  </si>
  <si>
    <t>at 10 rs</t>
  </si>
  <si>
    <t>at 14rs</t>
  </si>
  <si>
    <t>Received salary Shilpa</t>
  </si>
  <si>
    <t>Pending salary Sarang (1st Dec 2018- 30-Oct-2019)</t>
  </si>
  <si>
    <t>Pending salary shilpa(1-Apr-2016- 17-Dec-2019)</t>
  </si>
  <si>
    <t>shareholder funds</t>
  </si>
  <si>
    <t>Expenses not reimbursed</t>
  </si>
  <si>
    <t>Adjusted in shareholder funds but shares not provided so unsecured loan</t>
  </si>
  <si>
    <t>from 1 Dec 2018-Oct2019</t>
  </si>
  <si>
    <t>joining letter/ no formal resignation</t>
  </si>
  <si>
    <t>* 3 months salary was credited partially</t>
  </si>
  <si>
    <t>Total amt for shares</t>
  </si>
  <si>
    <t>Pending Reimbursement Shilpa</t>
  </si>
  <si>
    <t>Pending Reimbursement Sarang</t>
  </si>
  <si>
    <t>if we deduct 800000 as money for shares-</t>
  </si>
  <si>
    <t>As per our records</t>
  </si>
  <si>
    <t>As per Insta mail and our discussion</t>
  </si>
  <si>
    <t>Sarang Salary</t>
  </si>
  <si>
    <t>Shilpa salary</t>
  </si>
  <si>
    <t>Unsecured loan</t>
  </si>
  <si>
    <t>01/04/19</t>
  </si>
  <si>
    <t>UPI-1000129101465-OLA.MONEY1@AXISBANK-909115910537-UPI</t>
  </si>
  <si>
    <t>0000909115995034</t>
  </si>
  <si>
    <t>02/04/19</t>
  </si>
  <si>
    <t>UPI-917010077211613-ADITYAKR0093@OKAXIS-909207073023-MEDAK CAR</t>
  </si>
  <si>
    <t>0000090927700115</t>
  </si>
  <si>
    <t>UPI-8746000100009557-MANGESHBHOYAR2086@OKICICI-909208342761-NAGPUR TICKET</t>
  </si>
  <si>
    <t>0000090928857678</t>
  </si>
  <si>
    <t>UPI-917010077211613-ADITYAKR0093@OKAXIS-909219957397-UPI</t>
  </si>
  <si>
    <t>0000909219663521</t>
  </si>
  <si>
    <t>Insta</t>
  </si>
  <si>
    <t>Insta-Aditya</t>
  </si>
  <si>
    <t>Insta-Travel -Bhoyar</t>
  </si>
  <si>
    <t>08/04/19</t>
  </si>
  <si>
    <t>UPI-425402010893406-VAMSHISDPT19@OKAXIS-909821938307-CAB</t>
  </si>
  <si>
    <t>0000909821034776</t>
  </si>
  <si>
    <t>09/04/19</t>
  </si>
  <si>
    <t>UPI-CHINTHALAPALLY VAMSH-VAMSHISDPT19@OKAXIS-UBIN0542547-909916161789-CAB</t>
  </si>
  <si>
    <t>0000909916410229</t>
  </si>
  <si>
    <t>Insta-Vamsi</t>
  </si>
  <si>
    <t>10/04/19</t>
  </si>
  <si>
    <t>UPI-ADITYA KUMAR-ADITYAKR0093@OKAXIS-UTIB0003372-910019545105-UPI</t>
  </si>
  <si>
    <t>0000910019110985</t>
  </si>
  <si>
    <t>13/04/19</t>
  </si>
  <si>
    <t>UPI-DURGESH  SHAKYA-DURGESHSHAKYA23@OKSBI-SBIN0030124-910323197929-FOR NITYANAND</t>
  </si>
  <si>
    <t>0000910323813756</t>
  </si>
  <si>
    <t>UPI-DURGESH  SHAKYA-DURGESHSHAKYA23@OKSBI-SBIN0030124-910323207310-FOR NITYANAND</t>
  </si>
  <si>
    <t>0000910323818374</t>
  </si>
  <si>
    <t>Insta-Durgesh</t>
  </si>
  <si>
    <t>15/04/19</t>
  </si>
  <si>
    <t>UPI-DURGESH  SHAKYA-DURGESHSHAKYA23@OKSBI-SBIN0030124-910515232756-FOR NITYANAND</t>
  </si>
  <si>
    <t>0000910515935309</t>
  </si>
  <si>
    <t>18/04/19</t>
  </si>
  <si>
    <t>UPI-RAVINDRA SOPAN PATIL-RAJENDRAPATIL12441@OKAXIS-UTIB0000305-910817286112-AQUA GUARD</t>
  </si>
  <si>
    <t>0000910817188241</t>
  </si>
  <si>
    <t>Insta-</t>
  </si>
  <si>
    <t>15/05/19</t>
  </si>
  <si>
    <t>UPI-YUSUF QUAMRUDDIN-YUSUFYTL@OKSBI-IBKL0000508-913512079730-ROPE PURCHASE</t>
  </si>
  <si>
    <t>0000913512610702</t>
  </si>
  <si>
    <t>UPI-SANDIP DEEPAK MARVE-SANDEEPMARVE786@OKICICI-SBIN0000508-913517754901-FOR CAB</t>
  </si>
  <si>
    <t>0000913517638641</t>
  </si>
  <si>
    <t>UPI-XXXXXX7483-UCBA0002418-913523467062-NANDED</t>
  </si>
  <si>
    <t>0000913523683071</t>
  </si>
  <si>
    <t>insta</t>
  </si>
  <si>
    <t>16/05/19</t>
  </si>
  <si>
    <t>UPI-TULSHIRAM UTTAMRAO G-TULSHIRAMGHUGE123@OKHDFCBANK-BKID0000771-913619357399-HINGOLI PARBHANI C</t>
  </si>
  <si>
    <t>0000913619907620</t>
  </si>
  <si>
    <t>18/05/19</t>
  </si>
  <si>
    <t>UPI-XXXXXX1423-BKID0000761-913813128292-ROPE PULLEY</t>
  </si>
  <si>
    <t>0000913813599602</t>
  </si>
  <si>
    <t>REV-UPI-04111140028407-BALANKHE.SARANG@OKAXIS-913813128292-ROPE PULLEY</t>
  </si>
  <si>
    <t>UPI-SARVADE GOKUL ANANDA-GOKULSARVADE@OKICICI-BKID0000761-913813192773-UPI</t>
  </si>
  <si>
    <t>0000913813639627</t>
  </si>
  <si>
    <t>UPI-SARVADE GOKUL ANANDA-GOKULSARVADE@OKICICI-BKID0000761-913813233134-UPI</t>
  </si>
  <si>
    <t>0000913813666281</t>
  </si>
  <si>
    <t>NEFT DR-SBIN0002161-MANGESH BABAN BHOYAR-NETBANK, MUM-N138190829168581-TICKET BOOKING</t>
  </si>
  <si>
    <t>N138190829168581</t>
  </si>
  <si>
    <t>UPI-HINGOLE AMOL BHAGWAN-HINGOLEAMOL358@OKAXIS-UCBA0002418-913818507720-CAB</t>
  </si>
  <si>
    <t>0000913818461165</t>
  </si>
  <si>
    <t>22/05/19</t>
  </si>
  <si>
    <t>UPI-SANDIP DEEPAK MARVE-SANDEEPMARVE786@OKICICI-SBIN0000508-914216969957-UPI</t>
  </si>
  <si>
    <t>0000914216692049</t>
  </si>
  <si>
    <t>26/05/19</t>
  </si>
  <si>
    <t>UPI-SARVADE GOKUL ANANDA-GOKULSARVADE@OKICICI-BKID0000761-914610490460-BEED CAB</t>
  </si>
  <si>
    <t>0000914610475623</t>
  </si>
  <si>
    <t>07/06/19</t>
  </si>
  <si>
    <t>UPI-NITIN SUKHDEV INGLE-NITINKUMARINGALE210@OKHDFCBANK-BKID0000761-915822867005-UPI</t>
  </si>
  <si>
    <t>0000915822471197</t>
  </si>
  <si>
    <t>08/06/19</t>
  </si>
  <si>
    <t>NWD-416021XXXXXX2308-03668006-BID</t>
  </si>
  <si>
    <t>0000915912019106</t>
  </si>
  <si>
    <t>18/06/19</t>
  </si>
  <si>
    <t>UPI-GADE RUPESH MARUTI-RUPESHGADE103@OKAXIS-SRCB0000036-916915943027-CHECK</t>
  </si>
  <si>
    <t>0000916915851864</t>
  </si>
  <si>
    <t>UPI-GADE RUPESH MARUTI-RUPESHGADE103@OKAXIS-SRCB0000036-916915978171-UPI</t>
  </si>
  <si>
    <t>0000916915875227</t>
  </si>
  <si>
    <t>17/07/19</t>
  </si>
  <si>
    <t>UPI-MANGESH BABAN BHOYAR-MANGESHBHOYAR2086@OKHDFCBANK-PUNB0874600-919812423254-BANGALORE TICKET</t>
  </si>
  <si>
    <t>0000919812538626</t>
  </si>
  <si>
    <t>23/07/19</t>
  </si>
  <si>
    <t>UPI-ASHUSTOSH S BAKARE-ASHUTOSHB391@OKHDFCBANK-SBIN0050571-920407631142-TEST</t>
  </si>
  <si>
    <t>0000092047066326</t>
  </si>
  <si>
    <t>UPI-ASHUSTOSH S BAKARE-ASHUTOSHB391@OKHDFCBANK-SBIN0050571-920409091980-CAR SERVICING</t>
  </si>
  <si>
    <t>0000092049318215</t>
  </si>
  <si>
    <t>25/07/19</t>
  </si>
  <si>
    <t>UPI-XXXXXX0238-ICIC0000228-920617227661-LAPTOP</t>
  </si>
  <si>
    <t>0000920617336824</t>
  </si>
  <si>
    <t>10/08/19</t>
  </si>
  <si>
    <t>UPI-SOMNATH CHANGDEO GAI-SOMNATHGAIKWAD641@OKHDFCBANK-SBIN0000483-922219047045-MUMBAI PUNE CAB</t>
  </si>
  <si>
    <t>0000922219174923</t>
  </si>
  <si>
    <t>18/08/19</t>
  </si>
  <si>
    <t>UPI-BHARATPE MERCHANT-BHARATPE09898031086@YESBANKLTD-YESB0000004-923024851325-PAY TO MAULI PAN S</t>
  </si>
  <si>
    <t>0000092300104229</t>
  </si>
  <si>
    <t>24/08/19</t>
  </si>
  <si>
    <t>UPI-ASHISH NABAKISHOR MO-ASHISH.MOHANTY383@OKSBI-SBIN0007192-923607498450-CHARGING</t>
  </si>
  <si>
    <t>0000092367506208</t>
  </si>
  <si>
    <t>24/09/19</t>
  </si>
  <si>
    <t>UPI-BHARATPEMERCHANT-BHARATPE.9020035511@ICICI-ICIC0000224-926734471806-VERIFIED MERCHANT</t>
  </si>
  <si>
    <t>0000926710964429</t>
  </si>
  <si>
    <t>UPI-MANGESH BABAN BHOYAR-MANGESHBHOYAR2086@OKICICI-PUNB0874600-926717864378-TRAIN TKTS</t>
  </si>
  <si>
    <t>0000926717668231</t>
  </si>
  <si>
    <t>30/09/19</t>
  </si>
  <si>
    <t>UPI-MANGESH BABAN BHOYAR-MANGESHBHOYAR2086@OKICICI-PUNB0874600-927312996650-TKTSL</t>
  </si>
  <si>
    <t>0000927312622128</t>
  </si>
  <si>
    <t>05/10/19</t>
  </si>
  <si>
    <t>NWD-416021XXXXXX2308-SACWK910-MUMBAI</t>
  </si>
  <si>
    <t>0000927809005642</t>
  </si>
  <si>
    <t>UPI-BHARATPE MERCHANT-BHARATPE09898031086@YESBANKLTD-YESB0000004-927846175773-PAY TO MAULI PAN S</t>
  </si>
  <si>
    <t>0000927822826261</t>
  </si>
  <si>
    <t>08/10/19</t>
  </si>
  <si>
    <t>UPI-BHARATPE MERCHANT-BHARATPE09898031086@YESBANKLTD-YESB0000004-928144575171-PAY TO MAULI PAN S</t>
  </si>
  <si>
    <t>0000928120954184</t>
  </si>
  <si>
    <t>10/10/19</t>
  </si>
  <si>
    <t>UPI-OLAMONEY-OLA.MONEY1@AXISBANK-UTIB0000000-928315613305-UPI</t>
  </si>
  <si>
    <t>0000928315682492</t>
  </si>
  <si>
    <t>14/10/19</t>
  </si>
  <si>
    <t>UPI-KORGAONKAR POOJA GAN-MADHAVIS11@OKSBI-BARB0KOTHRU-928708205055-LOGO DESIGN</t>
  </si>
  <si>
    <t>0000092878278841</t>
  </si>
  <si>
    <t>17/10/19</t>
  </si>
  <si>
    <t>UPI-MR SHAMSHUL HAQUE NO-SHAMSKHAN708-2@OKAXIS-MAHB0000025-929022982097-UPI</t>
  </si>
  <si>
    <t>0000929022808997</t>
  </si>
  <si>
    <t>20/10/19</t>
  </si>
  <si>
    <t>UPI-DHORMALE SUNIL VASAN-SUNILDHORMALE9@OKSBI-COSB0000019-929320518941-TEST</t>
  </si>
  <si>
    <t>0000929320018398</t>
  </si>
  <si>
    <t>UPI-DHORMALE SUNIL VASAN-SUNILDHORMALE9@OKSBI-COSB0000019-929320523905-PRESS</t>
  </si>
  <si>
    <t>0000929320026270</t>
  </si>
  <si>
    <t>21/10/19</t>
  </si>
  <si>
    <t>UPI-OLAMONEY-OLA.MONEY1@AXISBANK-UTIB0000000-929412117967-UPI</t>
  </si>
  <si>
    <t>0000929412146460</t>
  </si>
  <si>
    <t>22/10/19</t>
  </si>
  <si>
    <t>UPI-KORGAONKAR POOJA GAN-MADHAVIS11@OKSBI-BARB0KOTHRU-929514222039-FOR LOGO</t>
  </si>
  <si>
    <t>0000929514814035</t>
  </si>
  <si>
    <t>UPI-RAHUL LAKSHUMANRAO G-RAHULGODSE@OKHDFCBANK-HDFC0000007-929514280985-WORKSHOP</t>
  </si>
  <si>
    <t>0000929514887390</t>
  </si>
  <si>
    <t>25/10/19</t>
  </si>
  <si>
    <t>UPI-DHORMALE SUNIL VASAN-SUNILDHORMALE9@OKSBI-COSB0000019-929822856826-PRESS</t>
  </si>
  <si>
    <t>0000929822764623</t>
  </si>
  <si>
    <t>27/10/19</t>
  </si>
  <si>
    <t>UPI-PAYTM-ADD-MONEY@PAYTM-PYTM0123456-930035076342-OID9547397332@ONE9</t>
  </si>
  <si>
    <t>0000930011276019</t>
  </si>
  <si>
    <t>04/11/19</t>
  </si>
  <si>
    <t>NEFT DR-IDFB0041359-AKHILESH SANDEEP DEO-NETBANK, MUM-N308190971626410-IOT TRAINING</t>
  </si>
  <si>
    <t>N308190971626410</t>
  </si>
  <si>
    <t>05/11/19</t>
  </si>
  <si>
    <t>UPI-MANGESH BABAN BHOYAR-MANGESHBHOYAR2086@OKICICI-PUNB0874600-930910136207-HUBLI TICKET</t>
  </si>
  <si>
    <t>0000930910496800</t>
  </si>
  <si>
    <t>18/11/19</t>
  </si>
  <si>
    <t>UPI-MANGESH BABAN BHOYAR-MANGESHBHOYAR2086@OKICICI-PUNB0874600-932209445085-MUMBAI TICKET</t>
  </si>
  <si>
    <t>0000093229573984</t>
  </si>
  <si>
    <t>04/12/19</t>
  </si>
  <si>
    <t>UPI-MANGESH BABAN BHOYAR-MANGESHBHOYAR2086@OKICICI-PUNB0874600-933822260803-HYDERABAD TICKET</t>
  </si>
  <si>
    <t>0000933822204348</t>
  </si>
  <si>
    <t>05/12/19</t>
  </si>
  <si>
    <t>UPI-OYO ROOMS-OYOROOMS.RZP@HDFCBANK-HDFC0000053-933908105212-OYOROOMS</t>
  </si>
  <si>
    <t>0000093398365035</t>
  </si>
  <si>
    <t>UPI-MARALLA SRINIVASA RA-VASANTHAVADLAMUDI183@OKICICI-BKDN0631632-933922566186-SOUTHERN SPICE</t>
  </si>
  <si>
    <t>0000933922115615</t>
  </si>
  <si>
    <t>06/12/19</t>
  </si>
  <si>
    <t>UPI-MANGESH BABAN BHOYAR-MANGESHBHOYAR2086@OKICICI-PUNB0874600-934022516229-HYD TO PUNE</t>
  </si>
  <si>
    <t>0000934022744784</t>
  </si>
  <si>
    <t>08/12/19</t>
  </si>
  <si>
    <t>UPI-DHORMALE SUNIL VASAN-SUNILDHORMALE9@OKSBI-COSB0000019-934220295805-PRESS</t>
  </si>
  <si>
    <t>0000934220242711</t>
  </si>
  <si>
    <t>12/12/19</t>
  </si>
  <si>
    <t>UPI-SACHIN ASHOK MANJIRE-SMANJREKAR35@OKICICI-UBIN0560898-934611960555-ADVANCE FOR ELECTR</t>
  </si>
  <si>
    <t>0000934611628921</t>
  </si>
  <si>
    <t>16/12/19</t>
  </si>
  <si>
    <t>UPI-DHORMALE SUNIL VASAN-SUNILDHORMALE9@OKSBI-COSB0000019-935009330361-DRY CLEANING</t>
  </si>
  <si>
    <t>0000093509468162</t>
  </si>
  <si>
    <t>UPI-MUNDLIK KETAN DIGAMB-KETANMUNDLIK@OKAXIS-SRCB0000083-935014010349-GYM</t>
  </si>
  <si>
    <t>0000935014596417</t>
  </si>
  <si>
    <t>UPI-MUNDLIK KETAN DIGAMB-KETANMUNDLIK@OKAXIS-SRCB0000083-935015079584-GYM</t>
  </si>
  <si>
    <t>0000935015683519</t>
  </si>
  <si>
    <t>UPI-BHARATPE MERCHANT-BHARATPE09898031086@YESBANKLTD-YESB0000004-935047766811-PAY TO MAULI PAN S</t>
  </si>
  <si>
    <t>0000935023713059</t>
  </si>
  <si>
    <t>*</t>
  </si>
  <si>
    <t>for this we have no Xerox of submitted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</si>
</sst>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3" fontId="2" fillId="5" borderId="0" xfId="0" applyNumberFormat="1" applyFont="1" applyFill="1"/>
    <xf numFmtId="3" fontId="0" fillId="0" borderId="1" xfId="0" applyNumberFormat="1" applyBorder="1"/>
    <xf numFmtId="3" fontId="0" fillId="5" borderId="1" xfId="0" applyNumberFormat="1" applyFill="1" applyBorder="1"/>
    <xf numFmtId="0" fontId="0" fillId="0" borderId="0" xfId="0" applyBorder="1"/>
    <xf numFmtId="0" fontId="0" fillId="5" borderId="1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FE06-9931-4D66-91F8-F7EDA0A8D5C6}">
  <dimension ref="B2:N17"/>
  <sheetViews>
    <sheetView tabSelected="1" workbookViewId="0">
      <selection activeCell="H7" sqref="H7"/>
    </sheetView>
  </sheetViews>
  <sheetFormatPr defaultRowHeight="14.5" x14ac:dyDescent="0.35"/>
  <cols>
    <col min="4" max="4" width="14.81640625" customWidth="1"/>
    <col min="5" max="5" width="14.90625" customWidth="1"/>
    <col min="13" max="13" width="22.453125" customWidth="1"/>
  </cols>
  <sheetData>
    <row r="2" spans="2:14" x14ac:dyDescent="0.35">
      <c r="B2" s="9" t="s">
        <v>28</v>
      </c>
      <c r="C2" s="7"/>
      <c r="D2" s="8"/>
      <c r="E2" s="8"/>
      <c r="F2" s="8"/>
    </row>
    <row r="3" spans="2:14" x14ac:dyDescent="0.35">
      <c r="B3" s="8"/>
      <c r="C3" s="8"/>
      <c r="D3" s="8"/>
      <c r="E3" s="8"/>
      <c r="F3" s="8"/>
      <c r="M3" s="9" t="s">
        <v>29</v>
      </c>
      <c r="N3" s="9"/>
    </row>
    <row r="4" spans="2:14" x14ac:dyDescent="0.35">
      <c r="B4" s="8" t="s">
        <v>9</v>
      </c>
      <c r="C4" s="8"/>
      <c r="D4" s="8"/>
      <c r="E4" s="8"/>
      <c r="F4" s="7">
        <v>1936779.08</v>
      </c>
      <c r="M4" s="8" t="s">
        <v>32</v>
      </c>
      <c r="N4" s="8">
        <v>1800000</v>
      </c>
    </row>
    <row r="5" spans="2:14" x14ac:dyDescent="0.35">
      <c r="B5" s="8" t="s">
        <v>17</v>
      </c>
      <c r="C5" s="8"/>
      <c r="D5" s="8"/>
      <c r="E5" s="8"/>
      <c r="F5" s="8">
        <f>890000-F6</f>
        <v>862505</v>
      </c>
      <c r="M5" s="8" t="s">
        <v>31</v>
      </c>
      <c r="N5" s="8">
        <v>600000</v>
      </c>
    </row>
    <row r="6" spans="2:14" x14ac:dyDescent="0.35">
      <c r="B6" s="8" t="s">
        <v>15</v>
      </c>
      <c r="C6" s="8"/>
      <c r="D6" s="8"/>
      <c r="E6" s="8"/>
      <c r="F6" s="8">
        <f>9165*3</f>
        <v>27495</v>
      </c>
      <c r="M6" s="8"/>
      <c r="N6" s="8"/>
    </row>
    <row r="7" spans="2:14" x14ac:dyDescent="0.35">
      <c r="B7" s="8" t="s">
        <v>16</v>
      </c>
      <c r="C7" s="8"/>
      <c r="D7" s="8"/>
      <c r="E7" s="8"/>
      <c r="F7" s="11">
        <v>550000</v>
      </c>
      <c r="M7" s="8" t="s">
        <v>30</v>
      </c>
      <c r="N7" s="8">
        <v>0</v>
      </c>
    </row>
    <row r="8" spans="2:14" x14ac:dyDescent="0.35">
      <c r="B8" s="8" t="s">
        <v>25</v>
      </c>
      <c r="C8" s="8"/>
      <c r="D8" s="8"/>
      <c r="E8" s="8"/>
      <c r="F8" s="8">
        <v>173707</v>
      </c>
      <c r="M8" s="8" t="s">
        <v>25</v>
      </c>
      <c r="N8" s="8">
        <v>0</v>
      </c>
    </row>
    <row r="9" spans="2:14" x14ac:dyDescent="0.35">
      <c r="B9" s="8" t="s">
        <v>26</v>
      </c>
      <c r="C9" s="8"/>
      <c r="D9" s="8"/>
      <c r="E9" s="8"/>
      <c r="F9" s="8">
        <v>362303</v>
      </c>
      <c r="M9" s="8" t="s">
        <v>26</v>
      </c>
      <c r="N9" s="8">
        <v>119000</v>
      </c>
    </row>
    <row r="10" spans="2:14" x14ac:dyDescent="0.35">
      <c r="B10" s="8"/>
      <c r="C10" s="8"/>
      <c r="D10" s="8"/>
      <c r="E10" s="8"/>
      <c r="F10" s="12">
        <f>SUM(F4,F5,F7,F8,F9)</f>
        <v>3885294.08</v>
      </c>
      <c r="G10" t="s">
        <v>27</v>
      </c>
      <c r="M10" s="8"/>
      <c r="N10" s="14">
        <f>SUM(N4,N5,N7,N8,N9)</f>
        <v>2519000</v>
      </c>
    </row>
    <row r="11" spans="2:14" x14ac:dyDescent="0.35">
      <c r="B11" s="8"/>
      <c r="C11" s="8"/>
      <c r="D11" s="8"/>
      <c r="E11" s="8"/>
      <c r="F11" s="8"/>
      <c r="G11" s="10">
        <f>F10-G17</f>
        <v>3085294.08</v>
      </c>
    </row>
    <row r="12" spans="2:14" x14ac:dyDescent="0.35">
      <c r="B12" s="13"/>
      <c r="C12" s="13"/>
      <c r="D12" s="13"/>
      <c r="E12" s="13"/>
      <c r="F12" s="13"/>
    </row>
    <row r="13" spans="2:14" x14ac:dyDescent="0.35">
      <c r="B13" s="13"/>
      <c r="C13" s="13"/>
      <c r="D13" s="13"/>
      <c r="E13" s="13"/>
      <c r="F13" s="13"/>
    </row>
    <row r="15" spans="2:14" x14ac:dyDescent="0.35">
      <c r="B15" t="s">
        <v>12</v>
      </c>
      <c r="D15" t="s">
        <v>13</v>
      </c>
      <c r="E15">
        <v>45000</v>
      </c>
      <c r="G15">
        <f>E15*10</f>
        <v>450000</v>
      </c>
    </row>
    <row r="16" spans="2:14" x14ac:dyDescent="0.35">
      <c r="D16" t="s">
        <v>14</v>
      </c>
      <c r="E16">
        <v>25000</v>
      </c>
      <c r="G16">
        <f>E16*14</f>
        <v>350000</v>
      </c>
    </row>
    <row r="17" spans="7:8" x14ac:dyDescent="0.35">
      <c r="G17" s="6">
        <f>SUM(G15:G16)</f>
        <v>800000</v>
      </c>
      <c r="H17" s="6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5"/>
  <sheetViews>
    <sheetView workbookViewId="0">
      <selection activeCell="B15" sqref="B15"/>
    </sheetView>
  </sheetViews>
  <sheetFormatPr defaultRowHeight="14.5" x14ac:dyDescent="0.35"/>
  <cols>
    <col min="1" max="1" width="14.1796875" customWidth="1"/>
    <col min="2" max="2" width="17.81640625" customWidth="1"/>
  </cols>
  <sheetData>
    <row r="2" spans="1:4" s="2" customFormat="1" x14ac:dyDescent="0.35">
      <c r="A2" s="3" t="s">
        <v>1</v>
      </c>
      <c r="B2" s="3" t="s">
        <v>2</v>
      </c>
    </row>
    <row r="3" spans="1:4" x14ac:dyDescent="0.35">
      <c r="A3" s="1">
        <v>42409</v>
      </c>
      <c r="B3">
        <v>75000</v>
      </c>
    </row>
    <row r="4" spans="1:4" x14ac:dyDescent="0.35">
      <c r="A4" s="1">
        <v>42537</v>
      </c>
      <c r="B4">
        <v>75000</v>
      </c>
    </row>
    <row r="5" spans="1:4" x14ac:dyDescent="0.35">
      <c r="A5" s="1">
        <v>42668</v>
      </c>
      <c r="B5">
        <v>125000</v>
      </c>
    </row>
    <row r="6" spans="1:4" x14ac:dyDescent="0.35">
      <c r="A6" s="1">
        <v>42773</v>
      </c>
      <c r="B6">
        <v>250000</v>
      </c>
    </row>
    <row r="7" spans="1:4" x14ac:dyDescent="0.35">
      <c r="A7" s="1">
        <v>42952</v>
      </c>
      <c r="B7">
        <v>100000</v>
      </c>
    </row>
    <row r="8" spans="1:4" x14ac:dyDescent="0.35">
      <c r="A8" s="1">
        <v>43017</v>
      </c>
      <c r="B8">
        <v>175000</v>
      </c>
    </row>
    <row r="9" spans="1:4" x14ac:dyDescent="0.35">
      <c r="A9" s="1">
        <v>43168</v>
      </c>
      <c r="B9">
        <v>500000</v>
      </c>
    </row>
    <row r="10" spans="1:4" x14ac:dyDescent="0.35">
      <c r="A10" s="1">
        <v>43458</v>
      </c>
      <c r="B10">
        <v>200000</v>
      </c>
      <c r="C10" t="s">
        <v>0</v>
      </c>
    </row>
    <row r="11" spans="1:4" x14ac:dyDescent="0.35">
      <c r="A11" s="1">
        <v>43473</v>
      </c>
      <c r="B11">
        <v>111772</v>
      </c>
      <c r="C11" t="s">
        <v>0</v>
      </c>
    </row>
    <row r="12" spans="1:4" x14ac:dyDescent="0.35">
      <c r="A12" s="1">
        <v>43531</v>
      </c>
      <c r="B12">
        <v>25000</v>
      </c>
      <c r="C12" t="s">
        <v>0</v>
      </c>
    </row>
    <row r="13" spans="1:4" x14ac:dyDescent="0.35">
      <c r="A13" s="1">
        <v>43584</v>
      </c>
      <c r="B13">
        <v>150003.54</v>
      </c>
      <c r="C13" t="s">
        <v>0</v>
      </c>
    </row>
    <row r="14" spans="1:4" x14ac:dyDescent="0.35">
      <c r="A14" s="1">
        <v>43594</v>
      </c>
      <c r="B14">
        <v>150003.54</v>
      </c>
      <c r="C14" t="s">
        <v>0</v>
      </c>
    </row>
    <row r="15" spans="1:4" x14ac:dyDescent="0.35">
      <c r="B15" s="4">
        <f>SUM(B3:B14)</f>
        <v>1936779.08</v>
      </c>
      <c r="D15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74B0D-EC34-462A-AA3E-D28DFE3DD3FC}">
  <dimension ref="B5:J11"/>
  <sheetViews>
    <sheetView workbookViewId="0">
      <selection activeCell="H12" sqref="H12"/>
    </sheetView>
  </sheetViews>
  <sheetFormatPr defaultRowHeight="14.5" x14ac:dyDescent="0.35"/>
  <sheetData>
    <row r="5" spans="2:10" x14ac:dyDescent="0.35">
      <c r="B5" t="s">
        <v>4</v>
      </c>
      <c r="C5" t="s">
        <v>21</v>
      </c>
      <c r="G5" t="s">
        <v>5</v>
      </c>
      <c r="H5" t="s">
        <v>6</v>
      </c>
    </row>
    <row r="6" spans="2:10" x14ac:dyDescent="0.35">
      <c r="C6" t="s">
        <v>8</v>
      </c>
      <c r="H6" t="s">
        <v>7</v>
      </c>
    </row>
    <row r="7" spans="2:10" x14ac:dyDescent="0.35">
      <c r="C7" t="s">
        <v>22</v>
      </c>
      <c r="H7" t="s">
        <v>10</v>
      </c>
    </row>
    <row r="10" spans="2:10" x14ac:dyDescent="0.35">
      <c r="C10" s="15">
        <f>50000*11</f>
        <v>550000</v>
      </c>
      <c r="H10" s="15">
        <f>890000 - (9165*3)</f>
        <v>862505</v>
      </c>
      <c r="J10" t="s">
        <v>23</v>
      </c>
    </row>
    <row r="11" spans="2:10" x14ac:dyDescent="0.35">
      <c r="J1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EED18-5E3E-4A34-B775-984CD7F6E482}">
  <dimension ref="B3:J19"/>
  <sheetViews>
    <sheetView topLeftCell="A2" workbookViewId="0">
      <selection activeCell="I13" sqref="I13"/>
    </sheetView>
  </sheetViews>
  <sheetFormatPr defaultRowHeight="14.5" x14ac:dyDescent="0.35"/>
  <cols>
    <col min="2" max="3" width="9.7265625" bestFit="1" customWidth="1"/>
    <col min="5" max="5" width="17.54296875" customWidth="1"/>
    <col min="6" max="7" width="9.54296875" bestFit="1" customWidth="1"/>
    <col min="9" max="9" width="14.6328125" customWidth="1"/>
  </cols>
  <sheetData>
    <row r="3" spans="2:10" x14ac:dyDescent="0.35">
      <c r="B3" s="4" t="s">
        <v>5</v>
      </c>
      <c r="F3" s="4" t="s">
        <v>4</v>
      </c>
    </row>
    <row r="4" spans="2:10" x14ac:dyDescent="0.35">
      <c r="B4" s="1"/>
      <c r="C4" s="1"/>
    </row>
    <row r="5" spans="2:10" x14ac:dyDescent="0.35">
      <c r="B5" s="1"/>
      <c r="C5" s="1"/>
    </row>
    <row r="6" spans="2:10" x14ac:dyDescent="0.35">
      <c r="B6" s="1">
        <v>43352</v>
      </c>
      <c r="C6" s="1">
        <v>43370</v>
      </c>
      <c r="D6">
        <v>84391</v>
      </c>
      <c r="F6" s="1">
        <v>43412</v>
      </c>
      <c r="G6" s="1">
        <v>43417</v>
      </c>
      <c r="H6">
        <v>10455</v>
      </c>
    </row>
    <row r="7" spans="2:10" x14ac:dyDescent="0.35">
      <c r="B7" s="1">
        <v>43371</v>
      </c>
      <c r="C7" s="1">
        <v>43382</v>
      </c>
      <c r="D7">
        <v>37411</v>
      </c>
      <c r="F7" s="1">
        <v>43430</v>
      </c>
      <c r="G7" s="1">
        <v>43449</v>
      </c>
      <c r="H7">
        <v>48742</v>
      </c>
    </row>
    <row r="8" spans="2:10" x14ac:dyDescent="0.35">
      <c r="B8" s="1">
        <v>43383</v>
      </c>
      <c r="C8" s="1">
        <v>43444</v>
      </c>
      <c r="D8">
        <v>7229</v>
      </c>
      <c r="F8" s="1">
        <v>43460</v>
      </c>
      <c r="G8" s="1">
        <v>43470</v>
      </c>
      <c r="H8">
        <v>28124</v>
      </c>
    </row>
    <row r="9" spans="2:10" x14ac:dyDescent="0.35">
      <c r="B9" s="1">
        <v>43445</v>
      </c>
      <c r="C9" s="1">
        <v>43511</v>
      </c>
      <c r="D9">
        <v>11076</v>
      </c>
      <c r="F9" s="1">
        <v>43475</v>
      </c>
      <c r="G9" s="1">
        <v>43505</v>
      </c>
      <c r="H9">
        <v>118600</v>
      </c>
    </row>
    <row r="10" spans="2:10" x14ac:dyDescent="0.35">
      <c r="B10" s="1">
        <v>43511</v>
      </c>
      <c r="C10" s="1">
        <v>43551</v>
      </c>
      <c r="D10">
        <v>8509</v>
      </c>
      <c r="F10" s="1">
        <v>43515</v>
      </c>
      <c r="G10" s="1">
        <v>43519</v>
      </c>
      <c r="H10">
        <v>32596</v>
      </c>
    </row>
    <row r="11" spans="2:10" x14ac:dyDescent="0.35">
      <c r="B11" s="1">
        <v>43552</v>
      </c>
      <c r="C11" s="1">
        <v>43585</v>
      </c>
      <c r="D11">
        <v>5715</v>
      </c>
      <c r="F11" s="1">
        <v>43530</v>
      </c>
      <c r="G11" s="1">
        <v>43555</v>
      </c>
      <c r="H11">
        <v>4785</v>
      </c>
    </row>
    <row r="12" spans="2:10" x14ac:dyDescent="0.35">
      <c r="B12" s="1">
        <v>43589</v>
      </c>
      <c r="C12" s="1">
        <v>43595</v>
      </c>
      <c r="D12">
        <v>7721</v>
      </c>
      <c r="F12" s="1">
        <v>43556</v>
      </c>
      <c r="G12" s="1">
        <v>43815</v>
      </c>
      <c r="H12">
        <v>119000</v>
      </c>
      <c r="I12" t="s">
        <v>209</v>
      </c>
    </row>
    <row r="13" spans="2:10" x14ac:dyDescent="0.35">
      <c r="B13" s="1">
        <v>43629</v>
      </c>
      <c r="C13" s="1">
        <v>43682</v>
      </c>
      <c r="D13">
        <v>11655</v>
      </c>
    </row>
    <row r="14" spans="2:10" s="5" customFormat="1" x14ac:dyDescent="0.35">
      <c r="D14" s="5">
        <f>SUM(D4:D13)</f>
        <v>173707</v>
      </c>
      <c r="H14" s="5">
        <f>SUM(H4:H12)</f>
        <v>362302</v>
      </c>
      <c r="I14" s="5">
        <f>SUM(D14,H14)</f>
        <v>536009</v>
      </c>
      <c r="J14" s="5" t="s">
        <v>19</v>
      </c>
    </row>
    <row r="17" spans="2:10" x14ac:dyDescent="0.35">
      <c r="B17" s="1">
        <v>43352</v>
      </c>
      <c r="C17" s="1">
        <v>43370</v>
      </c>
      <c r="D17">
        <v>84391</v>
      </c>
      <c r="E17" t="s">
        <v>18</v>
      </c>
      <c r="F17" s="1">
        <v>43412</v>
      </c>
      <c r="G17" s="1">
        <v>43417</v>
      </c>
      <c r="H17">
        <v>10455</v>
      </c>
    </row>
    <row r="18" spans="2:10" x14ac:dyDescent="0.35">
      <c r="B18" s="1">
        <v>43371</v>
      </c>
      <c r="C18" s="1">
        <v>43382</v>
      </c>
      <c r="D18">
        <v>37411</v>
      </c>
      <c r="E18" t="s">
        <v>18</v>
      </c>
      <c r="F18" s="1">
        <v>43430</v>
      </c>
      <c r="G18" s="1">
        <v>43449</v>
      </c>
      <c r="H18">
        <v>48742</v>
      </c>
    </row>
    <row r="19" spans="2:10" s="4" customFormat="1" x14ac:dyDescent="0.35">
      <c r="D19" s="4">
        <f>SUM(D6:D7)</f>
        <v>121802</v>
      </c>
      <c r="H19" s="4">
        <f>SUM(H17:H18)</f>
        <v>59197</v>
      </c>
      <c r="I19" s="5">
        <f>SUM(D19,H19)</f>
        <v>180999</v>
      </c>
      <c r="J19" s="4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CB4C-63A5-4866-A117-135CFF1D0D45}">
  <dimension ref="B2:H66"/>
  <sheetViews>
    <sheetView workbookViewId="0">
      <selection activeCell="F2" sqref="F2"/>
    </sheetView>
  </sheetViews>
  <sheetFormatPr defaultRowHeight="14.5" x14ac:dyDescent="0.35"/>
  <cols>
    <col min="2" max="2" width="2.36328125" customWidth="1"/>
    <col min="3" max="3" width="87.7265625" customWidth="1"/>
    <col min="4" max="4" width="15.54296875" customWidth="1"/>
    <col min="5" max="5" width="13.6328125" customWidth="1"/>
    <col min="6" max="6" width="16.81640625" customWidth="1"/>
    <col min="7" max="7" width="14.26953125" customWidth="1"/>
    <col min="8" max="8" width="16.453125" customWidth="1"/>
  </cols>
  <sheetData>
    <row r="2" spans="2:8" x14ac:dyDescent="0.35">
      <c r="F2">
        <f>SUM(F4:F66)</f>
        <v>113548</v>
      </c>
    </row>
    <row r="3" spans="2:8" x14ac:dyDescent="0.35">
      <c r="F3">
        <f>SUM(F4:F19,F22:F66)</f>
        <v>113548</v>
      </c>
    </row>
    <row r="4" spans="2:8" x14ac:dyDescent="0.35">
      <c r="B4" t="s">
        <v>33</v>
      </c>
      <c r="C4" t="s">
        <v>34</v>
      </c>
      <c r="D4" t="s">
        <v>35</v>
      </c>
      <c r="E4" t="s">
        <v>33</v>
      </c>
      <c r="F4">
        <v>2216</v>
      </c>
      <c r="H4" t="s">
        <v>43</v>
      </c>
    </row>
    <row r="5" spans="2:8" x14ac:dyDescent="0.35">
      <c r="B5" t="s">
        <v>36</v>
      </c>
      <c r="C5" t="s">
        <v>37</v>
      </c>
      <c r="D5" t="s">
        <v>38</v>
      </c>
      <c r="E5" t="s">
        <v>36</v>
      </c>
      <c r="F5">
        <v>5800</v>
      </c>
      <c r="H5" t="s">
        <v>44</v>
      </c>
    </row>
    <row r="6" spans="2:8" x14ac:dyDescent="0.35">
      <c r="B6" t="s">
        <v>36</v>
      </c>
      <c r="C6" t="s">
        <v>39</v>
      </c>
      <c r="D6" t="s">
        <v>40</v>
      </c>
      <c r="E6" t="s">
        <v>36</v>
      </c>
      <c r="F6">
        <v>1400</v>
      </c>
      <c r="H6" t="s">
        <v>45</v>
      </c>
    </row>
    <row r="7" spans="2:8" x14ac:dyDescent="0.35">
      <c r="B7" t="s">
        <v>36</v>
      </c>
      <c r="C7" t="s">
        <v>41</v>
      </c>
      <c r="D7" t="s">
        <v>42</v>
      </c>
      <c r="E7" t="s">
        <v>36</v>
      </c>
      <c r="F7">
        <v>2208</v>
      </c>
      <c r="H7" t="s">
        <v>44</v>
      </c>
    </row>
    <row r="8" spans="2:8" x14ac:dyDescent="0.35">
      <c r="B8" t="s">
        <v>46</v>
      </c>
      <c r="C8" t="s">
        <v>47</v>
      </c>
      <c r="D8" t="s">
        <v>48</v>
      </c>
      <c r="E8" t="s">
        <v>46</v>
      </c>
      <c r="F8">
        <v>1000</v>
      </c>
      <c r="H8" t="s">
        <v>52</v>
      </c>
    </row>
    <row r="9" spans="2:8" x14ac:dyDescent="0.35">
      <c r="B9" t="s">
        <v>49</v>
      </c>
      <c r="C9" t="s">
        <v>50</v>
      </c>
      <c r="D9" t="s">
        <v>51</v>
      </c>
      <c r="E9" t="s">
        <v>49</v>
      </c>
      <c r="F9">
        <v>1500</v>
      </c>
      <c r="H9" t="s">
        <v>52</v>
      </c>
    </row>
    <row r="10" spans="2:8" x14ac:dyDescent="0.35">
      <c r="B10" t="s">
        <v>53</v>
      </c>
      <c r="C10" t="s">
        <v>54</v>
      </c>
      <c r="D10" t="s">
        <v>55</v>
      </c>
      <c r="E10" t="s">
        <v>53</v>
      </c>
      <c r="F10">
        <v>500</v>
      </c>
      <c r="H10" t="s">
        <v>44</v>
      </c>
    </row>
    <row r="11" spans="2:8" x14ac:dyDescent="0.35">
      <c r="B11" t="s">
        <v>56</v>
      </c>
      <c r="C11" t="s">
        <v>57</v>
      </c>
      <c r="D11" t="s">
        <v>58</v>
      </c>
      <c r="E11" t="s">
        <v>56</v>
      </c>
      <c r="F11">
        <v>100</v>
      </c>
      <c r="H11" t="s">
        <v>61</v>
      </c>
    </row>
    <row r="12" spans="2:8" x14ac:dyDescent="0.35">
      <c r="B12" t="s">
        <v>56</v>
      </c>
      <c r="C12" t="s">
        <v>59</v>
      </c>
      <c r="D12" t="s">
        <v>60</v>
      </c>
      <c r="E12" t="s">
        <v>56</v>
      </c>
      <c r="F12">
        <v>2900</v>
      </c>
      <c r="H12" t="s">
        <v>61</v>
      </c>
    </row>
    <row r="13" spans="2:8" x14ac:dyDescent="0.35">
      <c r="B13" t="s">
        <v>62</v>
      </c>
      <c r="C13" t="s">
        <v>63</v>
      </c>
      <c r="D13" t="s">
        <v>64</v>
      </c>
      <c r="E13" t="s">
        <v>62</v>
      </c>
      <c r="F13">
        <v>1500</v>
      </c>
      <c r="H13" t="s">
        <v>61</v>
      </c>
    </row>
    <row r="14" spans="2:8" x14ac:dyDescent="0.35">
      <c r="B14" t="s">
        <v>65</v>
      </c>
      <c r="C14" t="s">
        <v>66</v>
      </c>
      <c r="D14" t="s">
        <v>67</v>
      </c>
      <c r="E14" t="s">
        <v>65</v>
      </c>
      <c r="F14">
        <v>1275</v>
      </c>
      <c r="H14" t="s">
        <v>68</v>
      </c>
    </row>
    <row r="15" spans="2:8" x14ac:dyDescent="0.35">
      <c r="B15" t="s">
        <v>69</v>
      </c>
      <c r="C15" t="s">
        <v>70</v>
      </c>
      <c r="D15" t="s">
        <v>71</v>
      </c>
      <c r="E15" t="s">
        <v>69</v>
      </c>
      <c r="F15">
        <v>2118</v>
      </c>
      <c r="H15" t="s">
        <v>43</v>
      </c>
    </row>
    <row r="16" spans="2:8" x14ac:dyDescent="0.35">
      <c r="B16" t="s">
        <v>69</v>
      </c>
      <c r="C16" t="s">
        <v>72</v>
      </c>
      <c r="D16" t="s">
        <v>73</v>
      </c>
      <c r="E16" t="s">
        <v>69</v>
      </c>
      <c r="F16">
        <v>3300</v>
      </c>
      <c r="H16" t="s">
        <v>76</v>
      </c>
    </row>
    <row r="17" spans="2:8" x14ac:dyDescent="0.35">
      <c r="B17" t="s">
        <v>69</v>
      </c>
      <c r="C17" t="s">
        <v>74</v>
      </c>
      <c r="D17" t="s">
        <v>75</v>
      </c>
      <c r="E17" t="s">
        <v>69</v>
      </c>
      <c r="F17">
        <v>1400</v>
      </c>
      <c r="H17" t="s">
        <v>76</v>
      </c>
    </row>
    <row r="18" spans="2:8" x14ac:dyDescent="0.35">
      <c r="B18" t="s">
        <v>77</v>
      </c>
      <c r="C18" t="s">
        <v>78</v>
      </c>
      <c r="D18" t="s">
        <v>79</v>
      </c>
      <c r="E18" t="s">
        <v>77</v>
      </c>
      <c r="F18">
        <v>2400</v>
      </c>
      <c r="H18" t="s">
        <v>76</v>
      </c>
    </row>
    <row r="19" spans="2:8" x14ac:dyDescent="0.35">
      <c r="B19" t="s">
        <v>80</v>
      </c>
      <c r="C19" t="s">
        <v>81</v>
      </c>
      <c r="D19" t="s">
        <v>82</v>
      </c>
      <c r="E19" t="s">
        <v>80</v>
      </c>
      <c r="F19">
        <v>3670</v>
      </c>
      <c r="H19" t="s">
        <v>76</v>
      </c>
    </row>
    <row r="20" spans="2:8" x14ac:dyDescent="0.35">
      <c r="B20" t="s">
        <v>80</v>
      </c>
      <c r="C20" t="s">
        <v>83</v>
      </c>
      <c r="D20" t="s">
        <v>82</v>
      </c>
      <c r="E20" t="s">
        <v>80</v>
      </c>
      <c r="G20">
        <v>3670</v>
      </c>
      <c r="H20" t="s">
        <v>76</v>
      </c>
    </row>
    <row r="21" spans="2:8" x14ac:dyDescent="0.35">
      <c r="B21" t="s">
        <v>80</v>
      </c>
      <c r="C21" t="s">
        <v>84</v>
      </c>
      <c r="D21" t="s">
        <v>85</v>
      </c>
      <c r="E21" t="s">
        <v>80</v>
      </c>
      <c r="G21">
        <v>1</v>
      </c>
      <c r="H21" t="s">
        <v>76</v>
      </c>
    </row>
    <row r="22" spans="2:8" x14ac:dyDescent="0.35">
      <c r="B22" t="s">
        <v>80</v>
      </c>
      <c r="C22" t="s">
        <v>86</v>
      </c>
      <c r="D22" t="s">
        <v>87</v>
      </c>
      <c r="E22" t="s">
        <v>80</v>
      </c>
      <c r="F22">
        <v>3670</v>
      </c>
      <c r="H22" t="s">
        <v>76</v>
      </c>
    </row>
    <row r="23" spans="2:8" x14ac:dyDescent="0.35">
      <c r="B23" t="s">
        <v>80</v>
      </c>
      <c r="C23" t="s">
        <v>88</v>
      </c>
      <c r="D23" t="s">
        <v>89</v>
      </c>
      <c r="E23" t="s">
        <v>80</v>
      </c>
      <c r="F23">
        <v>1815</v>
      </c>
      <c r="H23" t="s">
        <v>76</v>
      </c>
    </row>
    <row r="24" spans="2:8" x14ac:dyDescent="0.35">
      <c r="B24" t="s">
        <v>80</v>
      </c>
      <c r="C24" t="s">
        <v>90</v>
      </c>
      <c r="D24" t="s">
        <v>91</v>
      </c>
      <c r="E24" t="s">
        <v>80</v>
      </c>
      <c r="F24">
        <v>1800</v>
      </c>
      <c r="H24" t="s">
        <v>76</v>
      </c>
    </row>
    <row r="25" spans="2:8" x14ac:dyDescent="0.35">
      <c r="B25" t="s">
        <v>92</v>
      </c>
      <c r="C25" t="s">
        <v>93</v>
      </c>
      <c r="D25" t="s">
        <v>94</v>
      </c>
      <c r="E25" t="s">
        <v>92</v>
      </c>
      <c r="F25">
        <v>500</v>
      </c>
      <c r="H25" t="s">
        <v>76</v>
      </c>
    </row>
    <row r="26" spans="2:8" x14ac:dyDescent="0.35">
      <c r="B26" t="s">
        <v>95</v>
      </c>
      <c r="C26" t="s">
        <v>96</v>
      </c>
      <c r="D26" t="s">
        <v>97</v>
      </c>
      <c r="E26" t="s">
        <v>95</v>
      </c>
      <c r="F26">
        <v>2300</v>
      </c>
      <c r="H26" t="s">
        <v>76</v>
      </c>
    </row>
    <row r="27" spans="2:8" x14ac:dyDescent="0.35">
      <c r="B27" t="s">
        <v>98</v>
      </c>
      <c r="C27" t="s">
        <v>99</v>
      </c>
      <c r="D27" t="s">
        <v>100</v>
      </c>
      <c r="E27" t="s">
        <v>98</v>
      </c>
      <c r="F27">
        <v>1995</v>
      </c>
      <c r="H27" t="s">
        <v>76</v>
      </c>
    </row>
    <row r="28" spans="2:8" x14ac:dyDescent="0.35">
      <c r="B28" t="s">
        <v>101</v>
      </c>
      <c r="C28" t="s">
        <v>102</v>
      </c>
      <c r="D28" t="s">
        <v>103</v>
      </c>
      <c r="E28" t="s">
        <v>101</v>
      </c>
      <c r="F28">
        <v>5000</v>
      </c>
      <c r="H28" t="s">
        <v>76</v>
      </c>
    </row>
    <row r="29" spans="2:8" x14ac:dyDescent="0.35">
      <c r="B29" t="s">
        <v>104</v>
      </c>
      <c r="C29" t="s">
        <v>105</v>
      </c>
      <c r="D29" t="s">
        <v>106</v>
      </c>
      <c r="E29" t="s">
        <v>104</v>
      </c>
      <c r="F29">
        <v>1</v>
      </c>
      <c r="H29" t="s">
        <v>76</v>
      </c>
    </row>
    <row r="30" spans="2:8" x14ac:dyDescent="0.35">
      <c r="B30" t="s">
        <v>104</v>
      </c>
      <c r="C30" t="s">
        <v>107</v>
      </c>
      <c r="D30" t="s">
        <v>108</v>
      </c>
      <c r="E30" t="s">
        <v>104</v>
      </c>
      <c r="F30">
        <v>2700</v>
      </c>
      <c r="H30" t="s">
        <v>76</v>
      </c>
    </row>
    <row r="31" spans="2:8" x14ac:dyDescent="0.35">
      <c r="B31" t="s">
        <v>109</v>
      </c>
      <c r="C31" t="s">
        <v>110</v>
      </c>
      <c r="D31" t="s">
        <v>111</v>
      </c>
      <c r="E31" t="s">
        <v>109</v>
      </c>
      <c r="F31">
        <v>5890</v>
      </c>
      <c r="H31" t="s">
        <v>45</v>
      </c>
    </row>
    <row r="32" spans="2:8" x14ac:dyDescent="0.35">
      <c r="B32" t="s">
        <v>112</v>
      </c>
      <c r="C32" t="s">
        <v>113</v>
      </c>
      <c r="D32" t="s">
        <v>114</v>
      </c>
      <c r="E32" t="s">
        <v>112</v>
      </c>
      <c r="F32">
        <v>1</v>
      </c>
      <c r="G32" t="s">
        <v>208</v>
      </c>
      <c r="H32" t="s">
        <v>76</v>
      </c>
    </row>
    <row r="33" spans="2:8" x14ac:dyDescent="0.35">
      <c r="B33" t="s">
        <v>112</v>
      </c>
      <c r="C33" t="s">
        <v>115</v>
      </c>
      <c r="D33" t="s">
        <v>116</v>
      </c>
      <c r="E33" t="s">
        <v>112</v>
      </c>
      <c r="F33">
        <v>4270</v>
      </c>
      <c r="G33" t="s">
        <v>208</v>
      </c>
      <c r="H33" t="s">
        <v>76</v>
      </c>
    </row>
    <row r="34" spans="2:8" x14ac:dyDescent="0.35">
      <c r="B34" t="s">
        <v>117</v>
      </c>
      <c r="C34" t="s">
        <v>118</v>
      </c>
      <c r="D34" t="s">
        <v>119</v>
      </c>
      <c r="E34" t="s">
        <v>117</v>
      </c>
      <c r="F34">
        <v>1000</v>
      </c>
      <c r="H34" t="s">
        <v>76</v>
      </c>
    </row>
    <row r="35" spans="2:8" x14ac:dyDescent="0.35">
      <c r="B35" t="s">
        <v>120</v>
      </c>
      <c r="C35" t="s">
        <v>121</v>
      </c>
      <c r="D35" t="s">
        <v>122</v>
      </c>
      <c r="E35" t="s">
        <v>120</v>
      </c>
      <c r="F35">
        <v>1729</v>
      </c>
      <c r="H35" t="s">
        <v>43</v>
      </c>
    </row>
    <row r="36" spans="2:8" x14ac:dyDescent="0.35">
      <c r="B36" t="s">
        <v>123</v>
      </c>
      <c r="C36" t="s">
        <v>124</v>
      </c>
      <c r="D36" t="s">
        <v>125</v>
      </c>
      <c r="E36" t="s">
        <v>123</v>
      </c>
      <c r="F36">
        <v>40</v>
      </c>
      <c r="H36" t="s">
        <v>76</v>
      </c>
    </row>
    <row r="37" spans="2:8" x14ac:dyDescent="0.35">
      <c r="B37" t="s">
        <v>126</v>
      </c>
      <c r="C37" t="s">
        <v>127</v>
      </c>
      <c r="D37" t="s">
        <v>128</v>
      </c>
      <c r="E37" t="s">
        <v>126</v>
      </c>
      <c r="F37">
        <v>400</v>
      </c>
      <c r="H37" t="s">
        <v>76</v>
      </c>
    </row>
    <row r="38" spans="2:8" x14ac:dyDescent="0.35">
      <c r="B38" t="s">
        <v>129</v>
      </c>
      <c r="C38" t="s">
        <v>130</v>
      </c>
      <c r="D38" t="s">
        <v>131</v>
      </c>
      <c r="E38" t="s">
        <v>129</v>
      </c>
      <c r="F38">
        <v>100</v>
      </c>
      <c r="H38" t="s">
        <v>76</v>
      </c>
    </row>
    <row r="39" spans="2:8" x14ac:dyDescent="0.35">
      <c r="B39" t="s">
        <v>129</v>
      </c>
      <c r="C39" t="s">
        <v>132</v>
      </c>
      <c r="D39" t="s">
        <v>133</v>
      </c>
      <c r="E39" t="s">
        <v>129</v>
      </c>
      <c r="F39">
        <v>700</v>
      </c>
      <c r="H39" t="s">
        <v>45</v>
      </c>
    </row>
    <row r="40" spans="2:8" x14ac:dyDescent="0.35">
      <c r="B40" t="s">
        <v>134</v>
      </c>
      <c r="C40" t="s">
        <v>135</v>
      </c>
      <c r="D40" t="s">
        <v>136</v>
      </c>
      <c r="E40" t="s">
        <v>134</v>
      </c>
      <c r="F40">
        <v>1680</v>
      </c>
      <c r="H40" t="s">
        <v>45</v>
      </c>
    </row>
    <row r="41" spans="2:8" x14ac:dyDescent="0.35">
      <c r="B41" t="s">
        <v>137</v>
      </c>
      <c r="C41" t="s">
        <v>138</v>
      </c>
      <c r="D41" t="s">
        <v>139</v>
      </c>
      <c r="E41" t="s">
        <v>137</v>
      </c>
      <c r="F41">
        <v>4000</v>
      </c>
      <c r="H41" t="s">
        <v>43</v>
      </c>
    </row>
    <row r="42" spans="2:8" x14ac:dyDescent="0.35">
      <c r="B42" t="s">
        <v>137</v>
      </c>
      <c r="C42" t="s">
        <v>140</v>
      </c>
      <c r="D42" t="s">
        <v>141</v>
      </c>
      <c r="E42" t="s">
        <v>137</v>
      </c>
      <c r="F42">
        <v>20</v>
      </c>
      <c r="H42" t="s">
        <v>76</v>
      </c>
    </row>
    <row r="43" spans="2:8" x14ac:dyDescent="0.35">
      <c r="B43" t="s">
        <v>142</v>
      </c>
      <c r="C43" t="s">
        <v>143</v>
      </c>
      <c r="D43" t="s">
        <v>144</v>
      </c>
      <c r="E43" t="s">
        <v>142</v>
      </c>
      <c r="F43">
        <v>20</v>
      </c>
      <c r="H43" t="s">
        <v>76</v>
      </c>
    </row>
    <row r="44" spans="2:8" x14ac:dyDescent="0.35">
      <c r="B44" t="s">
        <v>145</v>
      </c>
      <c r="C44" t="s">
        <v>146</v>
      </c>
      <c r="D44" t="s">
        <v>147</v>
      </c>
      <c r="E44" t="s">
        <v>145</v>
      </c>
      <c r="F44">
        <v>1123</v>
      </c>
      <c r="H44" t="s">
        <v>76</v>
      </c>
    </row>
    <row r="45" spans="2:8" x14ac:dyDescent="0.35">
      <c r="B45" t="s">
        <v>148</v>
      </c>
      <c r="C45" t="s">
        <v>149</v>
      </c>
      <c r="D45" t="s">
        <v>150</v>
      </c>
      <c r="E45" t="s">
        <v>148</v>
      </c>
      <c r="F45">
        <v>2000</v>
      </c>
      <c r="H45" t="s">
        <v>76</v>
      </c>
    </row>
    <row r="46" spans="2:8" x14ac:dyDescent="0.35">
      <c r="B46" t="s">
        <v>151</v>
      </c>
      <c r="C46" t="s">
        <v>152</v>
      </c>
      <c r="D46" t="s">
        <v>153</v>
      </c>
      <c r="E46" t="s">
        <v>151</v>
      </c>
      <c r="F46">
        <v>1000</v>
      </c>
      <c r="H46" t="s">
        <v>76</v>
      </c>
    </row>
    <row r="47" spans="2:8" x14ac:dyDescent="0.35">
      <c r="B47" t="s">
        <v>154</v>
      </c>
      <c r="C47" t="s">
        <v>155</v>
      </c>
      <c r="D47" t="s">
        <v>156</v>
      </c>
      <c r="E47" t="s">
        <v>154</v>
      </c>
      <c r="F47">
        <v>10</v>
      </c>
      <c r="H47" t="s">
        <v>76</v>
      </c>
    </row>
    <row r="48" spans="2:8" x14ac:dyDescent="0.35">
      <c r="B48" t="s">
        <v>154</v>
      </c>
      <c r="C48" t="s">
        <v>157</v>
      </c>
      <c r="D48" t="s">
        <v>158</v>
      </c>
      <c r="E48" t="s">
        <v>154</v>
      </c>
      <c r="F48">
        <v>730</v>
      </c>
      <c r="H48" t="s">
        <v>76</v>
      </c>
    </row>
    <row r="49" spans="2:8" x14ac:dyDescent="0.35">
      <c r="B49" t="s">
        <v>159</v>
      </c>
      <c r="C49" t="s">
        <v>160</v>
      </c>
      <c r="D49" t="s">
        <v>161</v>
      </c>
      <c r="E49" t="s">
        <v>159</v>
      </c>
      <c r="F49">
        <v>327</v>
      </c>
      <c r="H49" t="s">
        <v>76</v>
      </c>
    </row>
    <row r="50" spans="2:8" x14ac:dyDescent="0.35">
      <c r="B50" t="s">
        <v>162</v>
      </c>
      <c r="C50" t="s">
        <v>163</v>
      </c>
      <c r="D50" t="s">
        <v>164</v>
      </c>
      <c r="E50" t="s">
        <v>162</v>
      </c>
      <c r="F50">
        <v>2000</v>
      </c>
      <c r="H50" t="s">
        <v>76</v>
      </c>
    </row>
    <row r="51" spans="2:8" x14ac:dyDescent="0.35">
      <c r="B51" t="s">
        <v>162</v>
      </c>
      <c r="C51" t="s">
        <v>165</v>
      </c>
      <c r="D51" t="s">
        <v>166</v>
      </c>
      <c r="E51" t="s">
        <v>162</v>
      </c>
      <c r="F51">
        <v>800</v>
      </c>
      <c r="H51" t="s">
        <v>76</v>
      </c>
    </row>
    <row r="52" spans="2:8" x14ac:dyDescent="0.35">
      <c r="B52" t="s">
        <v>167</v>
      </c>
      <c r="C52" t="s">
        <v>168</v>
      </c>
      <c r="D52" t="s">
        <v>169</v>
      </c>
      <c r="E52" t="s">
        <v>167</v>
      </c>
      <c r="F52">
        <v>133</v>
      </c>
      <c r="H52" t="s">
        <v>76</v>
      </c>
    </row>
    <row r="53" spans="2:8" x14ac:dyDescent="0.35">
      <c r="B53" t="s">
        <v>170</v>
      </c>
      <c r="C53" t="s">
        <v>171</v>
      </c>
      <c r="D53" t="s">
        <v>172</v>
      </c>
      <c r="E53" t="s">
        <v>170</v>
      </c>
      <c r="F53">
        <v>500</v>
      </c>
      <c r="H53" t="s">
        <v>76</v>
      </c>
    </row>
    <row r="54" spans="2:8" x14ac:dyDescent="0.35">
      <c r="B54" t="s">
        <v>173</v>
      </c>
      <c r="C54" t="s">
        <v>174</v>
      </c>
      <c r="D54" t="s">
        <v>175</v>
      </c>
      <c r="E54" t="s">
        <v>173</v>
      </c>
      <c r="F54">
        <v>15000</v>
      </c>
      <c r="H54" t="s">
        <v>43</v>
      </c>
    </row>
    <row r="55" spans="2:8" x14ac:dyDescent="0.35">
      <c r="B55" t="s">
        <v>176</v>
      </c>
      <c r="C55" t="s">
        <v>177</v>
      </c>
      <c r="D55" t="s">
        <v>178</v>
      </c>
      <c r="E55" t="s">
        <v>176</v>
      </c>
      <c r="F55">
        <v>1700</v>
      </c>
      <c r="H55" t="s">
        <v>45</v>
      </c>
    </row>
    <row r="56" spans="2:8" x14ac:dyDescent="0.35">
      <c r="B56" t="s">
        <v>179</v>
      </c>
      <c r="C56" t="s">
        <v>180</v>
      </c>
      <c r="D56" t="s">
        <v>181</v>
      </c>
      <c r="E56" t="s">
        <v>179</v>
      </c>
      <c r="F56">
        <v>700</v>
      </c>
      <c r="H56" t="s">
        <v>45</v>
      </c>
    </row>
    <row r="57" spans="2:8" x14ac:dyDescent="0.35">
      <c r="B57" t="s">
        <v>182</v>
      </c>
      <c r="C57" t="s">
        <v>183</v>
      </c>
      <c r="D57" t="s">
        <v>184</v>
      </c>
      <c r="E57" t="s">
        <v>182</v>
      </c>
      <c r="F57">
        <v>1500</v>
      </c>
      <c r="H57" t="s">
        <v>45</v>
      </c>
    </row>
    <row r="58" spans="2:8" x14ac:dyDescent="0.35">
      <c r="B58" t="s">
        <v>185</v>
      </c>
      <c r="C58" t="s">
        <v>186</v>
      </c>
      <c r="D58" t="s">
        <v>187</v>
      </c>
      <c r="E58" t="s">
        <v>185</v>
      </c>
      <c r="F58">
        <v>1076</v>
      </c>
      <c r="H58" t="s">
        <v>76</v>
      </c>
    </row>
    <row r="59" spans="2:8" x14ac:dyDescent="0.35">
      <c r="B59" t="s">
        <v>185</v>
      </c>
      <c r="C59" t="s">
        <v>188</v>
      </c>
      <c r="D59" t="s">
        <v>189</v>
      </c>
      <c r="E59" t="s">
        <v>185</v>
      </c>
      <c r="F59">
        <v>394</v>
      </c>
      <c r="H59" t="s">
        <v>76</v>
      </c>
    </row>
    <row r="60" spans="2:8" x14ac:dyDescent="0.35">
      <c r="B60" t="s">
        <v>190</v>
      </c>
      <c r="C60" t="s">
        <v>191</v>
      </c>
      <c r="D60" t="s">
        <v>192</v>
      </c>
      <c r="E60" t="s">
        <v>190</v>
      </c>
      <c r="F60">
        <v>1700</v>
      </c>
      <c r="H60" t="s">
        <v>45</v>
      </c>
    </row>
    <row r="61" spans="2:8" x14ac:dyDescent="0.35">
      <c r="B61" t="s">
        <v>193</v>
      </c>
      <c r="C61" t="s">
        <v>194</v>
      </c>
      <c r="D61" t="s">
        <v>195</v>
      </c>
      <c r="E61" t="s">
        <v>193</v>
      </c>
      <c r="F61">
        <v>287</v>
      </c>
      <c r="H61" t="s">
        <v>76</v>
      </c>
    </row>
    <row r="62" spans="2:8" x14ac:dyDescent="0.35">
      <c r="B62" t="s">
        <v>196</v>
      </c>
      <c r="C62" t="s">
        <v>197</v>
      </c>
      <c r="D62" t="s">
        <v>198</v>
      </c>
      <c r="E62" t="s">
        <v>196</v>
      </c>
      <c r="F62">
        <v>5000</v>
      </c>
      <c r="H62" t="s">
        <v>76</v>
      </c>
    </row>
    <row r="63" spans="2:8" x14ac:dyDescent="0.35">
      <c r="B63" t="s">
        <v>199</v>
      </c>
      <c r="C63" t="s">
        <v>200</v>
      </c>
      <c r="D63" t="s">
        <v>201</v>
      </c>
      <c r="E63" t="s">
        <v>199</v>
      </c>
      <c r="F63">
        <v>80</v>
      </c>
      <c r="H63" t="s">
        <v>76</v>
      </c>
    </row>
    <row r="64" spans="2:8" x14ac:dyDescent="0.35">
      <c r="B64" t="s">
        <v>199</v>
      </c>
      <c r="C64" t="s">
        <v>202</v>
      </c>
      <c r="D64" t="s">
        <v>203</v>
      </c>
      <c r="E64" t="s">
        <v>199</v>
      </c>
      <c r="F64">
        <v>100</v>
      </c>
      <c r="H64" t="s">
        <v>76</v>
      </c>
    </row>
    <row r="65" spans="2:8" x14ac:dyDescent="0.35">
      <c r="B65" t="s">
        <v>199</v>
      </c>
      <c r="C65" t="s">
        <v>204</v>
      </c>
      <c r="D65" t="s">
        <v>205</v>
      </c>
      <c r="E65" t="s">
        <v>199</v>
      </c>
      <c r="F65">
        <v>4400</v>
      </c>
      <c r="H65" t="s">
        <v>76</v>
      </c>
    </row>
    <row r="66" spans="2:8" x14ac:dyDescent="0.35">
      <c r="B66" t="s">
        <v>199</v>
      </c>
      <c r="C66" t="s">
        <v>206</v>
      </c>
      <c r="D66" t="s">
        <v>207</v>
      </c>
      <c r="E66" t="s">
        <v>199</v>
      </c>
      <c r="F66">
        <v>70</v>
      </c>
      <c r="H66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Bank Transactions</vt:lpstr>
      <vt:lpstr>Salary</vt:lpstr>
      <vt:lpstr>Reimbursement</vt:lpstr>
      <vt:lpstr>expenses 18-19_sarang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</dc:creator>
  <cp:lastModifiedBy>Kunal</cp:lastModifiedBy>
  <dcterms:created xsi:type="dcterms:W3CDTF">2015-06-05T18:17:20Z</dcterms:created>
  <dcterms:modified xsi:type="dcterms:W3CDTF">2021-12-14T06:22:18Z</dcterms:modified>
</cp:coreProperties>
</file>