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<sst xmlns="http://schemas.openxmlformats.org/spreadsheetml/2006/main" count="58" uniqueCount="58">
  <si>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State_abv</t>
  </si>
  <si>
    <t xml:space="preserve">Expenditures for education per student</t>
  </si>
  <si>
    <t xml:space="preserve">Health Rank</t>
  </si>
  <si>
    <t xml:space="preserve">Health Quality</t>
  </si>
  <si>
    <t xml:space="preserve">Enviromental rank</t>
  </si>
  <si>
    <t xml:space="preserve">Enviromental frıendly score</t>
  </si>
  <si>
    <t xml:space="preserve">Cıvıl Freedom Ranking</t>
  </si>
  <si>
    <t xml:space="preserve">AL</t>
  </si>
  <si>
    <t xml:space="preserve">AK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</si>
  <si>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</si>
  <si>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</si>
  <si>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</si>
  <si>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</si>
  <si>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</si>
  <si>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</si>
  <si>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DC</t>
  </si>
  <si>
    <t xml:space="preserve">FL</t>
  </si>
  <si>
    <t xml:space="preserve">GA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</si>
  <si>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</si>
  <si>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</si>
  <si>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</si>
  <si>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</si>
  <si>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</si>
  <si>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</si>
  <si>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</si>
  <si>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</si>
  <si>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</si>
  <si>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</si>
  <si>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</si>
  <si>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</si>
  <si>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</si>
  <si>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</si>
  <si>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</si>
  <si>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</si>
  <si>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</si>
  <si>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</si>
  <si>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</si>
  <si>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</si>
  <si>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</si>
  <si>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</si>
  <si>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</si>
  <si>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</si>
  <si>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OH</t>
  </si>
  <si>
    <t xml:space="preserve">OK</t>
  </si>
  <si>
    <t xml:space="preserve">OR</t>
  </si>
  <si>
    <t xml:space="preserve">PA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</si>
  <si>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</si>
  <si>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</si>
  <si>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</si>
  <si>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</si>
  <si>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</si>
  <si>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</si>
  <si>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</si>
  <si>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VA</t>
  </si>
  <si>
    <t xml:space="preserve">WA</t>
  </si>
  <si>
    <t xml:space="preserve">WV</t>
  </si>
  <si>
    <t xml:space="preserve">WI</t>
  </si>
  <si>
    <t xml:space="preserve">WY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</si>
</sst>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customFormat="false" ht="15" hidden="false" customHeight="false" outlineLevel="0" collapsed="false">
      <c r="A2" s="4" t="s">
        <v>7</v>
      </c>
      <c r="B2" s="5" t="n">
        <v>10206.3</v>
      </c>
      <c r="C2" s="5" t="n">
        <v>47</v>
      </c>
      <c r="D2" s="5" t="n">
        <v>-0.762</v>
      </c>
      <c r="E2" s="6" t="n">
        <v>46</v>
      </c>
      <c r="F2" s="6" t="n">
        <v>40.22</v>
      </c>
      <c r="G2" s="5" t="n">
        <v>28</v>
      </c>
      <c r="J2" s="7"/>
    </row>
    <row r="3" customFormat="false" ht="15" hidden="false" customHeight="false" outlineLevel="0" collapsed="false">
      <c r="A3" s="4" t="s">
        <v>8</v>
      </c>
      <c r="B3" s="5" t="n">
        <v>20654.97</v>
      </c>
      <c r="C3" s="5" t="n">
        <v>29</v>
      </c>
      <c r="D3" s="5" t="n">
        <v>-0.073</v>
      </c>
      <c r="E3" s="6" t="n">
        <v>36</v>
      </c>
      <c r="F3" s="6" t="n">
        <v>50.79</v>
      </c>
      <c r="G3" s="5" t="n">
        <v>15</v>
      </c>
      <c r="J3" s="7"/>
    </row>
    <row r="4" customFormat="false" ht="15" hidden="false" customHeight="false" outlineLevel="0" collapsed="false">
      <c r="A4" s="4" t="s">
        <v>9</v>
      </c>
      <c r="B4" s="5" t="n">
        <v>8547.03</v>
      </c>
      <c r="C4" s="5" t="n">
        <v>31</v>
      </c>
      <c r="D4" s="5" t="n">
        <v>-0.11</v>
      </c>
      <c r="E4" s="6" t="n">
        <v>28</v>
      </c>
      <c r="F4" s="6" t="n">
        <v>54.79</v>
      </c>
      <c r="G4" s="5" t="n">
        <v>9</v>
      </c>
      <c r="M4" s="7"/>
    </row>
    <row r="5" customFormat="false" ht="15" hidden="false" customHeight="false" outlineLevel="0" collapsed="false">
      <c r="A5" s="4" t="s">
        <v>10</v>
      </c>
      <c r="B5" s="5" t="n">
        <f aca="false">5363125241/492132</f>
        <v>10897.7372757715</v>
      </c>
      <c r="C5" s="5" t="n">
        <v>48</v>
      </c>
      <c r="D5" s="5" t="n">
        <v>-0.772</v>
      </c>
      <c r="E5" s="6" t="n">
        <v>41</v>
      </c>
      <c r="F5" s="6" t="n">
        <v>44.99</v>
      </c>
      <c r="G5" s="5" t="n">
        <v>31</v>
      </c>
      <c r="M5" s="7"/>
    </row>
    <row r="6" customFormat="false" ht="15" hidden="false" customHeight="false" outlineLevel="0" collapsed="false">
      <c r="A6" s="4" t="s">
        <v>11</v>
      </c>
      <c r="B6" s="5" t="n">
        <f aca="false">70427919666/6226737</f>
        <v>11310.5659779753</v>
      </c>
      <c r="C6" s="5" t="n">
        <v>17</v>
      </c>
      <c r="D6" s="5" t="n">
        <v>0.354</v>
      </c>
      <c r="E6" s="6" t="n">
        <v>9</v>
      </c>
      <c r="F6" s="6" t="n">
        <v>67.52</v>
      </c>
      <c r="G6" s="5" t="n">
        <v>48</v>
      </c>
      <c r="M6" s="7"/>
    </row>
    <row r="7" customFormat="false" ht="15" hidden="false" customHeight="false" outlineLevel="0" collapsed="false">
      <c r="A7" s="4" t="s">
        <v>12</v>
      </c>
      <c r="B7" s="5" t="n">
        <f aca="false">9373238372/899112</f>
        <v>10424.9952975825</v>
      </c>
      <c r="C7" s="5" t="n">
        <v>7</v>
      </c>
      <c r="D7" s="5" t="n">
        <v>0.624</v>
      </c>
      <c r="E7" s="6" t="n">
        <v>21</v>
      </c>
      <c r="F7" s="6" t="n">
        <v>56.45</v>
      </c>
      <c r="G7" s="5" t="n">
        <v>4</v>
      </c>
      <c r="M7" s="7"/>
    </row>
    <row r="8" customFormat="false" ht="15" hidden="false" customHeight="false" outlineLevel="0" collapsed="false">
      <c r="A8" s="4" t="s">
        <v>13</v>
      </c>
      <c r="B8" s="5" t="n">
        <f aca="false">11063861239/537933</f>
        <v>20567.359204585</v>
      </c>
      <c r="C8" s="5" t="n">
        <v>5</v>
      </c>
      <c r="D8" s="5" t="n">
        <v>0.699</v>
      </c>
      <c r="E8" s="6" t="n">
        <v>7</v>
      </c>
      <c r="F8" s="6" t="n">
        <v>68.99</v>
      </c>
      <c r="G8" s="5" t="n">
        <v>33</v>
      </c>
      <c r="M8" s="7"/>
    </row>
    <row r="9" customFormat="false" ht="15" hidden="false" customHeight="false" outlineLevel="0" collapsed="false">
      <c r="A9" s="4" t="s">
        <v>14</v>
      </c>
      <c r="B9" s="5" t="n">
        <f aca="false">2075064871/134847</f>
        <v>15388.2909593836</v>
      </c>
      <c r="C9" s="5" t="n">
        <v>30</v>
      </c>
      <c r="D9" s="5" t="n">
        <v>-0.096</v>
      </c>
      <c r="E9" s="6" t="n">
        <v>19</v>
      </c>
      <c r="F9" s="6" t="n">
        <v>60.43</v>
      </c>
      <c r="G9" s="5" t="n">
        <v>43</v>
      </c>
      <c r="M9" s="7"/>
    </row>
    <row r="10" customFormat="false" ht="13.8" hidden="false" customHeight="false" outlineLevel="0" collapsed="false">
      <c r="A10" s="8" t="s">
        <v>15</v>
      </c>
      <c r="B10" s="5" t="n">
        <f aca="false">2185683335/84024</f>
        <v>26012.6075288013</v>
      </c>
      <c r="C10" s="5"/>
      <c r="D10" s="5"/>
      <c r="E10" s="5"/>
      <c r="F10" s="5"/>
      <c r="G10" s="5"/>
      <c r="M10" s="7"/>
    </row>
    <row r="11" customFormat="false" ht="15" hidden="false" customHeight="false" outlineLevel="0" collapsed="false">
      <c r="A11" s="4" t="s">
        <v>16</v>
      </c>
      <c r="B11" s="5" t="n">
        <f aca="false">27177777616/2792234</f>
        <v>9733.34527693596</v>
      </c>
      <c r="C11" s="5" t="n">
        <v>32</v>
      </c>
      <c r="D11" s="5" t="n">
        <v>-0.154</v>
      </c>
      <c r="E11" s="6" t="n">
        <v>34</v>
      </c>
      <c r="F11" s="6" t="n">
        <v>51.7</v>
      </c>
      <c r="G11" s="5" t="n">
        <v>1</v>
      </c>
      <c r="M11" s="7"/>
    </row>
    <row r="12" customFormat="false" ht="15" hidden="false" customHeight="false" outlineLevel="0" collapsed="false">
      <c r="A12" s="4" t="s">
        <v>17</v>
      </c>
      <c r="B12" s="5" t="n">
        <f aca="false">17814900892/1757237</f>
        <v>10138.0183162544</v>
      </c>
      <c r="C12" s="5" t="n">
        <v>41</v>
      </c>
      <c r="D12" s="5" t="n">
        <v>-0.432</v>
      </c>
      <c r="E12" s="6" t="n">
        <v>24</v>
      </c>
      <c r="F12" s="6" t="n">
        <v>55.74</v>
      </c>
      <c r="G12" s="5" t="n">
        <v>12</v>
      </c>
      <c r="M12" s="7"/>
    </row>
    <row r="13" customFormat="false" ht="15" hidden="false" customHeight="false" outlineLevel="0" collapsed="false">
      <c r="A13" s="4" t="s">
        <v>18</v>
      </c>
      <c r="B13" s="5" t="n">
        <f aca="false">2504143961/181995</f>
        <v>13759.4107585373</v>
      </c>
      <c r="C13" s="5" t="n">
        <v>2</v>
      </c>
      <c r="D13" s="5" t="n">
        <v>0.845</v>
      </c>
      <c r="E13" s="6" t="n">
        <v>16</v>
      </c>
      <c r="F13" s="6" t="n">
        <v>62.82</v>
      </c>
      <c r="G13" s="5" t="n">
        <v>49</v>
      </c>
      <c r="J13" s="7"/>
      <c r="K13" s="7"/>
      <c r="L13" s="7"/>
      <c r="M13" s="7"/>
    </row>
    <row r="14" customFormat="false" ht="15" hidden="false" customHeight="false" outlineLevel="0" collapsed="false">
      <c r="A14" s="4" t="s">
        <v>19</v>
      </c>
      <c r="B14" s="5" t="n">
        <f aca="false">2164844647/292277</f>
        <v>7406.82519322424</v>
      </c>
      <c r="C14" s="5" t="n">
        <v>14</v>
      </c>
      <c r="D14" s="5" t="n">
        <v>0.384</v>
      </c>
      <c r="E14" s="6" t="n">
        <v>15</v>
      </c>
      <c r="F14" s="6" t="n">
        <v>63.35</v>
      </c>
      <c r="G14" s="5" t="n">
        <v>17</v>
      </c>
      <c r="J14" s="7"/>
      <c r="K14" s="7"/>
      <c r="L14" s="7"/>
    </row>
    <row r="15" customFormat="false" ht="15" hidden="false" customHeight="false" outlineLevel="0" collapsed="false">
      <c r="A15" s="4" t="s">
        <v>20</v>
      </c>
      <c r="B15" s="5" t="n">
        <f aca="false">30501282627/2041779</f>
        <v>14938.581808805</v>
      </c>
      <c r="C15" s="5" t="n">
        <v>27</v>
      </c>
      <c r="D15" s="5" t="n">
        <v>0.029</v>
      </c>
      <c r="E15" s="6" t="n">
        <v>26</v>
      </c>
      <c r="F15" s="6" t="n">
        <v>55.15</v>
      </c>
      <c r="G15" s="5" t="n">
        <v>35</v>
      </c>
      <c r="J15" s="7"/>
      <c r="K15" s="7"/>
      <c r="L15" s="7"/>
    </row>
    <row r="16" customFormat="false" ht="15" hidden="false" customHeight="false" outlineLevel="0" collapsed="false">
      <c r="A16" s="4" t="s">
        <v>21</v>
      </c>
      <c r="B16" s="5" t="n">
        <f aca="false">11234680358/1046757</f>
        <v>10732.8447366485</v>
      </c>
      <c r="C16" s="5" t="n">
        <v>38</v>
      </c>
      <c r="D16" s="5" t="n">
        <v>-0.357</v>
      </c>
      <c r="E16" s="6" t="n">
        <v>42</v>
      </c>
      <c r="F16" s="6" t="n">
        <v>44.6</v>
      </c>
      <c r="G16" s="5" t="n">
        <v>3</v>
      </c>
      <c r="J16" s="7"/>
      <c r="K16" s="7"/>
      <c r="L16" s="7"/>
    </row>
    <row r="17" customFormat="false" ht="15" hidden="false" customHeight="false" outlineLevel="0" collapsed="false">
      <c r="A17" s="4" t="s">
        <v>22</v>
      </c>
      <c r="B17" s="5" t="n">
        <f aca="false">6311904701/508014</f>
        <v>12424.6668418587</v>
      </c>
      <c r="C17" s="5" t="n">
        <v>15</v>
      </c>
      <c r="D17" s="5" t="n">
        <v>0.376</v>
      </c>
      <c r="E17" s="6" t="n">
        <v>31</v>
      </c>
      <c r="F17" s="6" t="n">
        <v>52.99</v>
      </c>
      <c r="G17" s="5" t="n">
        <v>27</v>
      </c>
      <c r="J17" s="7"/>
      <c r="K17" s="7"/>
      <c r="L17" s="7"/>
    </row>
    <row r="18" customFormat="false" ht="15" hidden="false" customHeight="false" outlineLevel="0" collapsed="false">
      <c r="A18" s="4" t="s">
        <v>23</v>
      </c>
      <c r="B18" s="5" t="n">
        <f aca="false">6115312588/495884</f>
        <v>12332.1433803067</v>
      </c>
      <c r="C18" s="5" t="n">
        <v>25</v>
      </c>
      <c r="D18" s="5" t="n">
        <v>0.123</v>
      </c>
      <c r="E18" s="6" t="n">
        <v>38</v>
      </c>
      <c r="F18" s="6" t="n">
        <v>49.77</v>
      </c>
      <c r="G18" s="5" t="n">
        <v>10</v>
      </c>
      <c r="J18" s="7"/>
      <c r="K18" s="7"/>
      <c r="L18" s="7"/>
    </row>
    <row r="19" customFormat="false" ht="15" hidden="false" customHeight="false" outlineLevel="0" collapsed="false">
      <c r="A19" s="4" t="s">
        <v>24</v>
      </c>
      <c r="B19" s="5" t="n">
        <f aca="false">7244212618/686598</f>
        <v>10550.8792888998</v>
      </c>
      <c r="C19" s="5" t="n">
        <v>42</v>
      </c>
      <c r="D19" s="5" t="n">
        <v>-0.512</v>
      </c>
      <c r="E19" s="6" t="n">
        <v>48</v>
      </c>
      <c r="F19" s="6" t="n">
        <v>31.71</v>
      </c>
      <c r="G19" s="5" t="n">
        <v>32</v>
      </c>
      <c r="J19" s="7"/>
      <c r="K19" s="7"/>
      <c r="L19" s="7"/>
    </row>
    <row r="20" customFormat="false" ht="15" hidden="false" customHeight="false" outlineLevel="0" collapsed="false">
      <c r="A20" s="4" t="s">
        <v>25</v>
      </c>
      <c r="B20" s="5" t="n">
        <f aca="false">8631659244/718711</f>
        <v>12009.9167036542</v>
      </c>
      <c r="C20" s="5" t="n">
        <v>49</v>
      </c>
      <c r="D20" s="5" t="n">
        <v>-0.908</v>
      </c>
      <c r="E20" s="6" t="n">
        <v>49</v>
      </c>
      <c r="F20" s="6" t="n">
        <v>26.03</v>
      </c>
      <c r="G20" s="5" t="n">
        <v>30</v>
      </c>
      <c r="J20" s="7"/>
      <c r="K20" s="7"/>
      <c r="L20" s="7"/>
    </row>
    <row r="21" customFormat="false" ht="15" hidden="false" customHeight="false" outlineLevel="0" collapsed="false">
      <c r="A21" s="4" t="s">
        <v>26</v>
      </c>
      <c r="B21" s="5" t="n">
        <f aca="false">2600758921/181613</f>
        <v>14320.3345630544</v>
      </c>
      <c r="C21" s="5" t="n">
        <v>23</v>
      </c>
      <c r="D21" s="5" t="n">
        <v>0.207</v>
      </c>
      <c r="E21" s="6" t="n">
        <v>11</v>
      </c>
      <c r="F21" s="6" t="n">
        <v>66.63</v>
      </c>
      <c r="G21" s="5" t="n">
        <v>39</v>
      </c>
      <c r="J21" s="7"/>
      <c r="K21" s="7"/>
      <c r="L21" s="7"/>
    </row>
    <row r="22" customFormat="false" ht="15" hidden="false" customHeight="false" outlineLevel="0" collapsed="false">
      <c r="A22" s="4" t="s">
        <v>27</v>
      </c>
      <c r="B22" s="5" t="n">
        <f aca="false">13683735242/879601</f>
        <v>15556.7527117409</v>
      </c>
      <c r="C22" s="5" t="n">
        <v>16</v>
      </c>
      <c r="D22" s="5" t="n">
        <v>0.359</v>
      </c>
      <c r="E22" s="6" t="n">
        <v>18</v>
      </c>
      <c r="F22" s="6" t="n">
        <v>62.19</v>
      </c>
      <c r="G22" s="5" t="n">
        <v>45</v>
      </c>
      <c r="J22" s="7"/>
      <c r="K22" s="7"/>
      <c r="L22" s="7"/>
    </row>
    <row r="23" customFormat="false" ht="15" hidden="false" customHeight="false" outlineLevel="0" collapsed="false">
      <c r="A23" s="4" t="s">
        <v>28</v>
      </c>
      <c r="B23" s="5" t="n">
        <f aca="false">16174408689/964026</f>
        <v>16777.9797318745</v>
      </c>
      <c r="C23" s="5" t="n">
        <v>1</v>
      </c>
      <c r="D23" s="5" t="n">
        <v>0.916</v>
      </c>
      <c r="E23" s="6" t="n">
        <v>3</v>
      </c>
      <c r="F23" s="6" t="n">
        <v>72.63</v>
      </c>
      <c r="G23" s="5" t="n">
        <v>23</v>
      </c>
      <c r="J23" s="7"/>
      <c r="K23" s="7"/>
    </row>
    <row r="24" customFormat="false" ht="15" hidden="false" customHeight="false" outlineLevel="0" collapsed="false">
      <c r="A24" s="4" t="s">
        <v>29</v>
      </c>
      <c r="B24" s="5" t="n">
        <f aca="false">18613860835/1536231</f>
        <v>12116.5767615678</v>
      </c>
      <c r="C24" s="5" t="n">
        <v>35</v>
      </c>
      <c r="D24" s="5" t="n">
        <v>-0.206</v>
      </c>
      <c r="E24" s="6" t="n">
        <v>20</v>
      </c>
      <c r="F24" s="6" t="n">
        <v>60.38</v>
      </c>
      <c r="G24" s="5" t="n">
        <v>14</v>
      </c>
      <c r="J24" s="7"/>
      <c r="K24" s="7"/>
    </row>
    <row r="25" customFormat="false" ht="15" hidden="false" customHeight="false" outlineLevel="0" collapsed="false">
      <c r="A25" s="4" t="s">
        <v>30</v>
      </c>
      <c r="B25" s="5" t="n">
        <f aca="false">11618156460/864384</f>
        <v>13440.9665842959</v>
      </c>
      <c r="C25" s="5" t="n">
        <v>6</v>
      </c>
      <c r="D25" s="5" t="n">
        <v>0.676</v>
      </c>
      <c r="E25" s="6" t="n">
        <v>6</v>
      </c>
      <c r="F25" s="6" t="n">
        <v>69.46</v>
      </c>
      <c r="G25" s="5" t="n">
        <v>37</v>
      </c>
      <c r="J25" s="7"/>
      <c r="K25" s="5"/>
    </row>
    <row r="26" customFormat="false" ht="15" hidden="false" customHeight="false" outlineLevel="0" collapsed="false">
      <c r="A26" s="4" t="s">
        <v>31</v>
      </c>
      <c r="B26" s="5" t="n">
        <f aca="false">4382577765/487200</f>
        <v>8995.43876231527</v>
      </c>
      <c r="C26" s="5" t="n">
        <v>50</v>
      </c>
      <c r="D26" s="5" t="n">
        <v>-1.036</v>
      </c>
      <c r="E26" s="6" t="n">
        <v>40</v>
      </c>
      <c r="F26" s="6" t="n">
        <v>45.35</v>
      </c>
      <c r="G26" s="5" t="n">
        <v>40</v>
      </c>
      <c r="J26" s="7"/>
      <c r="K26" s="5"/>
    </row>
    <row r="27" customFormat="false" ht="15" hidden="false" customHeight="false" outlineLevel="0" collapsed="false">
      <c r="A27" s="4" t="s">
        <v>32</v>
      </c>
      <c r="B27" s="5" t="n">
        <f aca="false">10581630305/919234</f>
        <v>11511.3565261946</v>
      </c>
      <c r="C27" s="5" t="n">
        <v>40</v>
      </c>
      <c r="D27" s="5" t="n">
        <v>-0.42</v>
      </c>
      <c r="E27" s="6" t="n">
        <v>27</v>
      </c>
      <c r="F27" s="6" t="n">
        <v>54.85</v>
      </c>
      <c r="G27" s="5" t="n">
        <v>11</v>
      </c>
      <c r="J27" s="7"/>
      <c r="K27" s="7"/>
    </row>
    <row r="28" customFormat="false" ht="15" hidden="false" customHeight="false" outlineLevel="0" collapsed="false">
      <c r="A28" s="4" t="s">
        <v>33</v>
      </c>
      <c r="B28" s="5" t="n">
        <f aca="false">1731562950/145319</f>
        <v>11915.5991301894</v>
      </c>
      <c r="C28" s="5" t="n">
        <v>22</v>
      </c>
      <c r="D28" s="5" t="n">
        <v>0.233</v>
      </c>
      <c r="E28" s="6" t="n">
        <v>33</v>
      </c>
      <c r="F28" s="6" t="n">
        <v>52.35</v>
      </c>
      <c r="G28" s="5" t="n">
        <v>16</v>
      </c>
      <c r="J28" s="7"/>
      <c r="K28" s="7"/>
    </row>
    <row r="29" customFormat="false" ht="15" hidden="false" customHeight="false" outlineLevel="0" collapsed="false">
      <c r="A29" s="4" t="s">
        <v>34</v>
      </c>
      <c r="B29" s="5" t="n">
        <f aca="false">4061767470/316014</f>
        <v>12853.1250830659</v>
      </c>
      <c r="C29" s="5" t="n">
        <v>13</v>
      </c>
      <c r="D29" s="5" t="n">
        <v>0.403</v>
      </c>
      <c r="E29" s="6" t="n">
        <v>32</v>
      </c>
      <c r="F29" s="6" t="n">
        <v>52.87</v>
      </c>
      <c r="G29" s="5" t="n">
        <v>26</v>
      </c>
      <c r="J29" s="7"/>
      <c r="K29" s="7"/>
    </row>
    <row r="30" customFormat="false" ht="15" hidden="false" customHeight="false" outlineLevel="0" collapsed="false">
      <c r="A30" s="8" t="s">
        <v>35</v>
      </c>
      <c r="B30" s="5" t="n">
        <f aca="false">4098507808/467527</f>
        <v>8766.35532921093</v>
      </c>
      <c r="C30" s="5" t="n">
        <v>37</v>
      </c>
      <c r="D30" s="5" t="n">
        <v>-0.285</v>
      </c>
      <c r="E30" s="6" t="n">
        <v>12</v>
      </c>
      <c r="F30" s="6" t="n">
        <v>64.83</v>
      </c>
      <c r="G30" s="5" t="n">
        <v>5</v>
      </c>
      <c r="J30" s="7"/>
      <c r="K30" s="7"/>
    </row>
    <row r="31" customFormat="false" ht="15" hidden="false" customHeight="false" outlineLevel="0" collapsed="false">
      <c r="A31" s="4" t="s">
        <v>36</v>
      </c>
      <c r="B31" s="5" t="n">
        <f aca="false">2855573523/182425</f>
        <v>15653.4111168974</v>
      </c>
      <c r="C31" s="5" t="n">
        <v>8</v>
      </c>
      <c r="D31" s="5" t="n">
        <v>0.622</v>
      </c>
      <c r="E31" s="6" t="n">
        <v>8</v>
      </c>
      <c r="F31" s="6" t="n">
        <v>68.49</v>
      </c>
      <c r="G31" s="5" t="n">
        <v>2</v>
      </c>
      <c r="J31" s="7"/>
      <c r="K31" s="7"/>
    </row>
    <row r="32" customFormat="false" ht="15" hidden="false" customHeight="false" outlineLevel="0" collapsed="false">
      <c r="A32" s="4" t="s">
        <v>37</v>
      </c>
      <c r="B32" s="5" t="n">
        <f aca="false">27357380089/1408845</f>
        <v>19418.3037090666</v>
      </c>
      <c r="C32" s="5" t="n">
        <v>12</v>
      </c>
      <c r="D32" s="5" t="n">
        <v>0.469</v>
      </c>
      <c r="E32" s="6" t="n">
        <v>13</v>
      </c>
      <c r="F32" s="6" t="n">
        <v>63.42</v>
      </c>
      <c r="G32" s="5" t="n">
        <v>47</v>
      </c>
      <c r="J32" s="7"/>
      <c r="K32" s="7"/>
    </row>
    <row r="33" customFormat="false" ht="15" hidden="false" customHeight="false" outlineLevel="0" collapsed="false">
      <c r="A33" s="4" t="s">
        <v>38</v>
      </c>
      <c r="B33" s="5" t="n">
        <f aca="false">3727787031/335694</f>
        <v>11104.7174837799</v>
      </c>
      <c r="C33" s="5" t="n">
        <v>36</v>
      </c>
      <c r="D33" s="5" t="n">
        <v>-0.245</v>
      </c>
      <c r="E33" s="6" t="n">
        <v>30</v>
      </c>
      <c r="F33" s="6" t="n">
        <v>53.13</v>
      </c>
      <c r="G33" s="5" t="n">
        <v>41</v>
      </c>
      <c r="J33" s="7"/>
      <c r="K33" s="7"/>
    </row>
    <row r="34" customFormat="false" ht="15" hidden="false" customHeight="false" outlineLevel="0" collapsed="false">
      <c r="A34" s="4" t="s">
        <v>39</v>
      </c>
      <c r="B34" s="5" t="n">
        <f aca="false">60120546474/2711626</f>
        <v>22171.4006555476</v>
      </c>
      <c r="C34" s="5" t="n">
        <v>10</v>
      </c>
      <c r="D34" s="5" t="n">
        <v>0.507</v>
      </c>
      <c r="E34" s="6" t="n">
        <v>4</v>
      </c>
      <c r="F34" s="6" t="n">
        <v>72.11</v>
      </c>
      <c r="G34" s="5" t="n">
        <v>50</v>
      </c>
      <c r="H34" s="7"/>
      <c r="J34" s="7"/>
      <c r="K34" s="7"/>
    </row>
    <row r="35" customFormat="false" ht="15" hidden="false" customHeight="false" outlineLevel="0" collapsed="false">
      <c r="A35" s="4" t="s">
        <v>40</v>
      </c>
      <c r="B35" s="5" t="n">
        <f aca="false">13311188617/1544934</f>
        <v>8616.02412594972</v>
      </c>
      <c r="C35" s="5" t="n">
        <v>33</v>
      </c>
      <c r="D35" s="5" t="n">
        <v>-0.178</v>
      </c>
      <c r="E35" s="6" t="n">
        <v>22</v>
      </c>
      <c r="F35" s="6" t="n">
        <v>56.25</v>
      </c>
      <c r="G35" s="5" t="n">
        <v>18</v>
      </c>
    </row>
    <row r="36" customFormat="false" ht="15" hidden="false" customHeight="false" outlineLevel="0" collapsed="false">
      <c r="A36" s="4" t="s">
        <v>41</v>
      </c>
      <c r="B36" s="5" t="n">
        <f aca="false">1517718804/108644</f>
        <v>13969.6513751335</v>
      </c>
      <c r="C36" s="5" t="n">
        <v>18</v>
      </c>
      <c r="D36" s="5" t="n">
        <v>0.332</v>
      </c>
      <c r="E36" s="6" t="n">
        <v>47</v>
      </c>
      <c r="F36" s="6" t="n">
        <v>39.72</v>
      </c>
      <c r="G36" s="5" t="n">
        <v>6</v>
      </c>
    </row>
    <row r="37" customFormat="false" ht="15" hidden="false" customHeight="false" outlineLevel="0" collapsed="false">
      <c r="A37" s="4" t="s">
        <v>42</v>
      </c>
      <c r="B37" s="5" t="n">
        <f aca="false">22275729074/1716585</f>
        <v>12976.7702001357</v>
      </c>
      <c r="C37" s="5" t="n">
        <v>39</v>
      </c>
      <c r="D37" s="5" t="n">
        <v>-0.41</v>
      </c>
      <c r="E37" s="6" t="n">
        <v>37</v>
      </c>
      <c r="F37" s="6" t="n">
        <v>49.91</v>
      </c>
      <c r="G37" s="5" t="n">
        <v>25</v>
      </c>
    </row>
    <row r="38" customFormat="false" ht="15" hidden="false" customHeight="false" outlineLevel="0" collapsed="false">
      <c r="A38" s="4" t="s">
        <v>43</v>
      </c>
      <c r="B38" s="5" t="n">
        <f aca="false">6219982931/692878</f>
        <v>8977.02471575083</v>
      </c>
      <c r="C38" s="5" t="n">
        <v>43</v>
      </c>
      <c r="D38" s="5" t="n">
        <v>-0.594</v>
      </c>
      <c r="E38" s="6" t="n">
        <v>44</v>
      </c>
      <c r="F38" s="6" t="n">
        <v>40.82</v>
      </c>
      <c r="G38" s="5" t="n">
        <v>19</v>
      </c>
    </row>
    <row r="39" customFormat="false" ht="15" hidden="false" customHeight="false" outlineLevel="0" collapsed="false">
      <c r="A39" s="4" t="s">
        <v>44</v>
      </c>
      <c r="B39" s="5" t="n">
        <f aca="false">6282754918/576407</f>
        <v>10899.8588115689</v>
      </c>
      <c r="C39" s="5" t="n">
        <v>20</v>
      </c>
      <c r="D39" s="5" t="n">
        <v>0.297</v>
      </c>
      <c r="E39" s="6" t="n">
        <v>2</v>
      </c>
      <c r="F39" s="6" t="n">
        <v>74.23</v>
      </c>
      <c r="G39" s="5" t="n">
        <v>44</v>
      </c>
    </row>
    <row r="40" customFormat="false" ht="15" hidden="false" customHeight="false" outlineLevel="0" collapsed="false">
      <c r="A40" s="4" t="s">
        <v>45</v>
      </c>
      <c r="B40" s="5" t="n">
        <f aca="false">27470789628/1717414</f>
        <v>15995.4382740562</v>
      </c>
      <c r="C40" s="5" t="n">
        <v>28</v>
      </c>
      <c r="D40" s="5" t="n">
        <v>0.014</v>
      </c>
      <c r="E40" s="6" t="n">
        <v>25</v>
      </c>
      <c r="F40" s="6" t="n">
        <v>55.17</v>
      </c>
      <c r="G40" s="5" t="n">
        <v>20</v>
      </c>
    </row>
    <row r="41" customFormat="false" ht="15" hidden="false" customHeight="false" outlineLevel="0" collapsed="false">
      <c r="A41" s="4" t="s">
        <v>46</v>
      </c>
      <c r="B41" s="5" t="n">
        <f aca="false">2400970829/10631.38</f>
        <v>225838.115936031</v>
      </c>
      <c r="C41" s="5" t="n">
        <v>11</v>
      </c>
      <c r="D41" s="5" t="n">
        <v>0.472</v>
      </c>
      <c r="E41" s="6" t="n">
        <v>10</v>
      </c>
      <c r="F41" s="6" t="n">
        <v>66.68</v>
      </c>
      <c r="G41" s="5" t="n">
        <v>42</v>
      </c>
    </row>
    <row r="42" customFormat="false" ht="15" hidden="false" customHeight="false" outlineLevel="0" collapsed="false">
      <c r="A42" s="4" t="s">
        <v>47</v>
      </c>
      <c r="B42" s="5" t="n">
        <f aca="false">8449196433/763533</f>
        <v>11065.9217519086</v>
      </c>
      <c r="C42" s="5" t="n">
        <v>44</v>
      </c>
      <c r="D42" s="5" t="n">
        <v>-0.611</v>
      </c>
      <c r="E42" s="6" t="n">
        <v>29</v>
      </c>
      <c r="F42" s="6" t="n">
        <v>54.27</v>
      </c>
      <c r="G42" s="5" t="n">
        <v>29</v>
      </c>
    </row>
    <row r="43" customFormat="false" ht="15" hidden="false" customHeight="false" outlineLevel="0" collapsed="false">
      <c r="A43" s="4" t="s">
        <v>48</v>
      </c>
      <c r="B43" s="5" t="n">
        <f aca="false">1363907354/134253</f>
        <v>10159.2318532919</v>
      </c>
      <c r="C43" s="5" t="n">
        <v>24</v>
      </c>
      <c r="D43" s="5" t="n">
        <v>0.2</v>
      </c>
      <c r="E43" s="6" t="n">
        <v>5</v>
      </c>
      <c r="F43" s="6" t="n">
        <v>70.54</v>
      </c>
      <c r="G43" s="5" t="n">
        <v>8</v>
      </c>
    </row>
    <row r="44" customFormat="false" ht="15" hidden="false" customHeight="false" outlineLevel="0" collapsed="false">
      <c r="A44" s="4" t="s">
        <v>49</v>
      </c>
      <c r="B44" s="5" t="n">
        <f aca="false">9468672907/1001235</f>
        <v>9456.9935200028</v>
      </c>
      <c r="C44" s="5" t="n">
        <v>45</v>
      </c>
      <c r="D44" s="5" t="n">
        <v>-0.637</v>
      </c>
      <c r="E44" s="6" t="n">
        <v>23</v>
      </c>
      <c r="F44" s="6" t="n">
        <v>56.07</v>
      </c>
      <c r="G44" s="5" t="n">
        <v>7</v>
      </c>
    </row>
    <row r="45" customFormat="false" ht="15" hidden="false" customHeight="false" outlineLevel="0" collapsed="false">
      <c r="A45" s="4" t="s">
        <v>50</v>
      </c>
      <c r="B45" s="5" t="n">
        <f aca="false">53515941929/5301477</f>
        <v>10094.5343965465</v>
      </c>
      <c r="C45" s="5" t="n">
        <v>34</v>
      </c>
      <c r="D45" s="5" t="n">
        <v>-0.187</v>
      </c>
      <c r="E45" s="6" t="n">
        <v>43</v>
      </c>
      <c r="F45" s="6" t="n">
        <v>44.05</v>
      </c>
      <c r="G45" s="5" t="n">
        <v>21</v>
      </c>
    </row>
    <row r="46" customFormat="false" ht="15" hidden="false" customHeight="false" outlineLevel="0" collapsed="false">
      <c r="A46" s="4" t="s">
        <v>51</v>
      </c>
      <c r="B46" s="5" t="n">
        <f aca="false">4962847910/647870</f>
        <v>7660.25268958279</v>
      </c>
      <c r="C46" s="5" t="n">
        <v>4</v>
      </c>
      <c r="D46" s="5" t="n">
        <v>0.734</v>
      </c>
      <c r="E46" s="6" t="n">
        <v>39</v>
      </c>
      <c r="F46" s="6" t="n">
        <v>48.89</v>
      </c>
      <c r="G46" s="5" t="n">
        <v>22</v>
      </c>
    </row>
    <row r="47" customFormat="false" ht="15" hidden="false" customHeight="false" outlineLevel="0" collapsed="false">
      <c r="A47" s="4" t="s">
        <v>52</v>
      </c>
      <c r="B47" s="5" t="n">
        <f aca="false">1684918015/87866</f>
        <v>19175.9954362324</v>
      </c>
      <c r="C47" s="5" t="n">
        <v>3</v>
      </c>
      <c r="D47" s="5" t="n">
        <v>0.789</v>
      </c>
      <c r="E47" s="6" t="n">
        <v>1</v>
      </c>
      <c r="F47" s="6" t="n">
        <v>75.48</v>
      </c>
      <c r="G47" s="5" t="n">
        <v>46</v>
      </c>
    </row>
    <row r="48" customFormat="false" ht="15" hidden="false" customHeight="false" outlineLevel="0" collapsed="false">
      <c r="A48" s="4" t="s">
        <v>53</v>
      </c>
      <c r="B48" s="5" t="n">
        <f aca="false">15224865262/1283590</f>
        <v>11861.1591411588</v>
      </c>
      <c r="C48" s="5" t="n">
        <v>19</v>
      </c>
      <c r="D48" s="5" t="n">
        <v>0.303</v>
      </c>
      <c r="E48" s="6" t="n">
        <v>35</v>
      </c>
      <c r="F48" s="6" t="n">
        <v>51.05</v>
      </c>
      <c r="G48" s="5" t="n">
        <v>13</v>
      </c>
    </row>
    <row r="49" customFormat="false" ht="15" hidden="false" customHeight="false" outlineLevel="0" collapsed="false">
      <c r="A49" s="4" t="s">
        <v>54</v>
      </c>
      <c r="B49" s="5" t="n">
        <f aca="false">12852815666/1087030</f>
        <v>11823.79112444</v>
      </c>
      <c r="C49" s="5" t="n">
        <v>9</v>
      </c>
      <c r="D49" s="5" t="n">
        <v>0.52</v>
      </c>
      <c r="E49" s="6" t="n">
        <v>17</v>
      </c>
      <c r="F49" s="6" t="n">
        <v>62.65</v>
      </c>
      <c r="G49" s="5" t="n">
        <v>36</v>
      </c>
    </row>
    <row r="50" customFormat="false" ht="15" hidden="false" customHeight="false" outlineLevel="0" collapsed="false">
      <c r="A50" s="4" t="s">
        <v>55</v>
      </c>
      <c r="B50" s="9" t="n">
        <f aca="false">3559182237/277452</f>
        <v>12828.1008498767</v>
      </c>
      <c r="C50" s="5" t="n">
        <v>46</v>
      </c>
      <c r="D50" s="5" t="n">
        <v>-0.696</v>
      </c>
      <c r="E50" s="6" t="n">
        <v>50</v>
      </c>
      <c r="F50" s="6" t="n">
        <v>25.08</v>
      </c>
      <c r="G50" s="5" t="n">
        <v>34</v>
      </c>
    </row>
    <row r="51" customFormat="false" ht="15" hidden="false" customHeight="false" outlineLevel="0" collapsed="false">
      <c r="A51" s="4" t="s">
        <v>56</v>
      </c>
      <c r="B51" s="5" t="n">
        <f aca="false">11110861202/867800</f>
        <v>12803.4814496428</v>
      </c>
      <c r="C51" s="5" t="n">
        <v>21</v>
      </c>
      <c r="D51" s="5" t="n">
        <v>0.273</v>
      </c>
      <c r="E51" s="6" t="n">
        <v>14</v>
      </c>
      <c r="F51" s="6" t="n">
        <v>63.4</v>
      </c>
      <c r="G51" s="5" t="n">
        <v>24</v>
      </c>
    </row>
    <row r="52" customFormat="false" ht="15" hidden="false" customHeight="false" outlineLevel="0" collapsed="false">
      <c r="A52" s="4" t="s">
        <v>57</v>
      </c>
      <c r="B52" s="5" t="n">
        <f aca="false">1764640953/94717</f>
        <v>18630.6677048471</v>
      </c>
      <c r="C52" s="5" t="n">
        <v>26</v>
      </c>
      <c r="D52" s="5" t="n">
        <v>0.067</v>
      </c>
      <c r="E52" s="6" t="n">
        <v>45</v>
      </c>
      <c r="F52" s="6" t="n">
        <v>40.44</v>
      </c>
      <c r="G52" s="5" t="n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2018-10-13T21:12:27Z</dcterms:created>
  <dc:creator>Ege</dc:creator>
  <dc:description/>
  <dc:language>en-US</dc:language>
  <cp:lastModifiedBy/>
  <dcterms:modified xsi:type="dcterms:W3CDTF">2018-10-13T23:47:24Z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