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sigs" ContentType="application/vnd.openxmlformats-package.digital-signature-origin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digital-signature/origin" Target="_xmlsignatures/origin.sig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r\Desktop\"/>
    </mc:Choice>
  </mc:AlternateContent>
  <xr:revisionPtr revIDLastSave="0" documentId="13_ncr:1_{B31983E0-6E82-4317-9543-82D6167DC4D1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BP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H35" i="1" s="1"/>
  <c r="I35" i="1" s="1"/>
  <c r="J35" i="1" s="1"/>
  <c r="F35" i="1"/>
  <c r="C25" i="1"/>
  <c r="J25" i="1" s="1"/>
  <c r="J21" i="1"/>
  <c r="I21" i="1"/>
  <c r="H21" i="1"/>
  <c r="G21" i="1"/>
  <c r="H12" i="1"/>
  <c r="I12" i="1" s="1"/>
  <c r="J12" i="1" s="1"/>
  <c r="G12" i="1"/>
  <c r="F21" i="1"/>
  <c r="F8" i="1"/>
  <c r="F25" i="1" l="1"/>
  <c r="G25" i="1"/>
  <c r="H25" i="1"/>
  <c r="I25" i="1"/>
  <c r="F13" i="1"/>
  <c r="G13" i="1" s="1"/>
  <c r="G14" i="1" l="1"/>
  <c r="G16" i="1" s="1"/>
  <c r="F12" i="1"/>
  <c r="F7" i="1"/>
  <c r="F4" i="1"/>
  <c r="F3" i="1"/>
  <c r="F19" i="1"/>
  <c r="G19" i="1" s="1"/>
  <c r="H19" i="1" s="1"/>
  <c r="I19" i="1" s="1"/>
  <c r="J19" i="1" s="1"/>
  <c r="F18" i="1"/>
  <c r="G18" i="1" s="1"/>
  <c r="D14" i="1"/>
  <c r="C14" i="1"/>
  <c r="C23" i="1" s="1"/>
  <c r="G32" i="1" l="1"/>
  <c r="G33" i="1"/>
  <c r="F10" i="1"/>
  <c r="F9" i="1"/>
  <c r="F23" i="1"/>
  <c r="F28" i="1" s="1"/>
  <c r="J23" i="1"/>
  <c r="I23" i="1"/>
  <c r="H23" i="1"/>
  <c r="G23" i="1"/>
  <c r="G28" i="1" s="1"/>
  <c r="F5" i="1"/>
  <c r="H13" i="1"/>
  <c r="I13" i="1" s="1"/>
  <c r="H18" i="1"/>
  <c r="F14" i="1"/>
  <c r="F16" i="1" s="1"/>
  <c r="F31" i="1" l="1"/>
  <c r="F33" i="1" s="1"/>
  <c r="F30" i="1"/>
  <c r="F32" i="1" s="1"/>
  <c r="H14" i="1"/>
  <c r="H16" i="1" s="1"/>
  <c r="H33" i="1" s="1"/>
  <c r="I14" i="1"/>
  <c r="I16" i="1" s="1"/>
  <c r="I33" i="1" s="1"/>
  <c r="J13" i="1"/>
  <c r="J14" i="1" s="1"/>
  <c r="J16" i="1" s="1"/>
  <c r="I18" i="1"/>
  <c r="I28" i="1" s="1"/>
  <c r="H28" i="1"/>
  <c r="H32" i="1" l="1"/>
  <c r="F34" i="1"/>
  <c r="G34" i="1" s="1"/>
  <c r="I32" i="1"/>
  <c r="J18" i="1"/>
  <c r="J28" i="1" s="1"/>
  <c r="J32" i="1" s="1"/>
  <c r="J33" i="1" l="1"/>
  <c r="H34" i="1"/>
  <c r="I34" i="1" s="1"/>
  <c r="J34" i="1" l="1"/>
</calcChain>
</file>

<file path=xl/sharedStrings.xml><?xml version="1.0" encoding="utf-8"?>
<sst xmlns="http://schemas.openxmlformats.org/spreadsheetml/2006/main" count="43" uniqueCount="39">
  <si>
    <t>Costi di investimento</t>
  </si>
  <si>
    <t>Totale</t>
  </si>
  <si>
    <t>Fonti di finanziamanto</t>
  </si>
  <si>
    <t>Ricavi operativi</t>
  </si>
  <si>
    <t>Totale Ricavi Operativi</t>
  </si>
  <si>
    <t>Costi Operativi</t>
  </si>
  <si>
    <t>Totale Costi Operativi</t>
  </si>
  <si>
    <t>unità</t>
  </si>
  <si>
    <t>prezzo</t>
  </si>
  <si>
    <t>Totale base</t>
  </si>
  <si>
    <t>Manutenzione macchine</t>
  </si>
  <si>
    <t>Costi di pubblicità</t>
  </si>
  <si>
    <t>EUR</t>
  </si>
  <si>
    <t>Equity proprio</t>
  </si>
  <si>
    <t>Spese per servizi (affitto ufficio)</t>
  </si>
  <si>
    <t>unità e prezzo si riferiscono all'anno</t>
  </si>
  <si>
    <t>Note</t>
  </si>
  <si>
    <t>crescita</t>
  </si>
  <si>
    <t>Customer base subscription</t>
  </si>
  <si>
    <t>Dealer base subscription</t>
  </si>
  <si>
    <t>Costi di costituzione</t>
  </si>
  <si>
    <t>Spese per il personale (lordo)</t>
  </si>
  <si>
    <t>Macchine, rete, stampanti</t>
  </si>
  <si>
    <t>Con la Customer viene fornito il device e tutti il sistema che c'è dietro, ma nulla sulla manutenzione e il ricambio del device</t>
  </si>
  <si>
    <t>Con la Dealer viene fornita assistenza e tutti i sistemi di manutenzione e ricambio device(polizza casco)</t>
  </si>
  <si>
    <t>Costi dispositivi e schede elettroniche</t>
  </si>
  <si>
    <t>Finanziatori esterni (Aziende Sanitarie)</t>
  </si>
  <si>
    <t>Costi elettronica generale</t>
  </si>
  <si>
    <t>Senza Finanziatori</t>
  </si>
  <si>
    <t>Con Finanziatori</t>
  </si>
  <si>
    <t>Costi produzione device</t>
  </si>
  <si>
    <t>Capitale (Senza Finanziamenti)</t>
  </si>
  <si>
    <t>Capitale (Con Finanziamenti)</t>
  </si>
  <si>
    <t>Flussi di cassa (Senza Finanziamenti)</t>
  </si>
  <si>
    <t>Flussi di cassa (Con Finanziamenti)</t>
  </si>
  <si>
    <t>Costi distribuzione e logistica</t>
  </si>
  <si>
    <t>Manutenzione e sostituzione device</t>
  </si>
  <si>
    <t>Flussi di cassa cumulati (Senza Finanzaimenti)</t>
  </si>
  <si>
    <t>Flussi di cassa cumulati (Con Finanzaimenti)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</si>
</sst>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_-;\-* #,##0_-;_-* &quot;-&quot;??_-;_-@_-"/>
    <numFmt numFmtId="166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theme="1"/>
      <name val="Calibri"/>
      <family val="2"/>
      <scheme val="minor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i/>
      <sz val="10"/>
      <name val="Arial"/>
      <family val="2"/>
    </font>
    <font>
      <i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ck">
        <color indexed="9"/>
      </top>
      <bottom/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thick">
        <color indexed="9"/>
      </right>
      <top style="thin">
        <color indexed="64"/>
      </top>
      <bottom style="thick">
        <color indexed="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n">
        <color indexed="64"/>
      </bottom>
      <diagonal/>
    </border>
    <border>
      <left/>
      <right style="thick">
        <color indexed="9"/>
      </right>
      <top/>
      <bottom style="thick">
        <color indexed="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9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0" fillId="2" borderId="0" xfId="0" applyFill="1" applyBorder="1"/>
    <xf numFmtId="0" fontId="4" fillId="0" borderId="1" xfId="0" applyFont="1" applyBorder="1"/>
    <xf numFmtId="165" fontId="5" fillId="3" borderId="3" xfId="1" applyNumberFormat="1" applyFont="1" applyFill="1" applyBorder="1" applyAlignment="1">
      <alignment horizontal="center" vertical="center" wrapText="1"/>
    </xf>
    <xf numFmtId="0" fontId="6" fillId="2" borderId="4" xfId="0" applyFont="1" applyFill="1" applyBorder="1"/>
    <xf numFmtId="165" fontId="7" fillId="2" borderId="0" xfId="1" applyNumberFormat="1" applyFont="1" applyFill="1" applyBorder="1" applyAlignment="1">
      <alignment horizontal="right"/>
    </xf>
    <xf numFmtId="165" fontId="6" fillId="2" borderId="0" xfId="1" applyNumberFormat="1" applyFont="1" applyFill="1" applyBorder="1"/>
    <xf numFmtId="0" fontId="4" fillId="2" borderId="4" xfId="0" applyFont="1" applyFill="1" applyBorder="1"/>
    <xf numFmtId="0" fontId="6" fillId="2" borderId="0" xfId="0" applyFont="1" applyFill="1" applyBorder="1"/>
    <xf numFmtId="164" fontId="6" fillId="2" borderId="0" xfId="1" applyFont="1" applyFill="1" applyBorder="1"/>
    <xf numFmtId="0" fontId="4" fillId="2" borderId="0" xfId="0" applyFont="1" applyFill="1" applyBorder="1"/>
    <xf numFmtId="0" fontId="3" fillId="0" borderId="0" xfId="0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 vertical="center" wrapText="1"/>
    </xf>
    <xf numFmtId="0" fontId="0" fillId="6" borderId="0" xfId="0" applyFill="1"/>
    <xf numFmtId="165" fontId="11" fillId="0" borderId="5" xfId="1" applyNumberFormat="1" applyFont="1" applyFill="1" applyBorder="1"/>
    <xf numFmtId="0" fontId="11" fillId="0" borderId="5" xfId="0" applyFont="1" applyBorder="1"/>
    <xf numFmtId="165" fontId="9" fillId="2" borderId="2" xfId="1" applyNumberFormat="1" applyFont="1" applyFill="1" applyBorder="1" applyAlignment="1">
      <alignment horizontal="center" vertical="center" wrapText="1"/>
    </xf>
    <xf numFmtId="165" fontId="9" fillId="2" borderId="7" xfId="1" applyNumberFormat="1" applyFont="1" applyFill="1" applyBorder="1" applyAlignment="1">
      <alignment horizontal="center" vertical="center" wrapText="1"/>
    </xf>
    <xf numFmtId="165" fontId="9" fillId="2" borderId="6" xfId="1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165" fontId="5" fillId="5" borderId="7" xfId="1" applyNumberFormat="1" applyFont="1" applyFill="1" applyBorder="1" applyAlignment="1">
      <alignment horizontal="center" vertical="center" wrapText="1"/>
    </xf>
    <xf numFmtId="165" fontId="6" fillId="5" borderId="0" xfId="1" applyNumberFormat="1" applyFont="1" applyFill="1" applyBorder="1"/>
    <xf numFmtId="165" fontId="5" fillId="5" borderId="6" xfId="1" applyNumberFormat="1" applyFont="1" applyFill="1" applyBorder="1" applyAlignment="1">
      <alignment horizontal="center"/>
    </xf>
    <xf numFmtId="165" fontId="5" fillId="5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/>
    <xf numFmtId="164" fontId="5" fillId="5" borderId="6" xfId="1" applyNumberFormat="1" applyFont="1" applyFill="1" applyBorder="1" applyAlignment="1">
      <alignment horizontal="center"/>
    </xf>
    <xf numFmtId="164" fontId="6" fillId="5" borderId="4" xfId="1" applyFont="1" applyFill="1" applyBorder="1"/>
    <xf numFmtId="164" fontId="6" fillId="5" borderId="0" xfId="1" applyFont="1" applyFill="1" applyBorder="1"/>
    <xf numFmtId="0" fontId="6" fillId="5" borderId="4" xfId="0" applyFont="1" applyFill="1" applyBorder="1"/>
    <xf numFmtId="0" fontId="6" fillId="5" borderId="0" xfId="0" applyFont="1" applyFill="1" applyBorder="1"/>
    <xf numFmtId="1" fontId="6" fillId="2" borderId="0" xfId="1" applyNumberFormat="1" applyFont="1" applyFill="1" applyBorder="1"/>
    <xf numFmtId="1" fontId="9" fillId="2" borderId="6" xfId="1" applyNumberFormat="1" applyFont="1" applyFill="1" applyBorder="1" applyAlignment="1">
      <alignment horizontal="center"/>
    </xf>
    <xf numFmtId="1" fontId="6" fillId="2" borderId="4" xfId="0" applyNumberFormat="1" applyFont="1" applyFill="1" applyBorder="1"/>
    <xf numFmtId="1" fontId="6" fillId="2" borderId="0" xfId="0" applyNumberFormat="1" applyFont="1" applyFill="1" applyBorder="1"/>
    <xf numFmtId="165" fontId="5" fillId="5" borderId="9" xfId="1" applyNumberFormat="1" applyFont="1" applyFill="1" applyBorder="1" applyAlignment="1">
      <alignment horizontal="center"/>
    </xf>
    <xf numFmtId="165" fontId="7" fillId="2" borderId="8" xfId="1" applyNumberFormat="1" applyFont="1" applyFill="1" applyBorder="1" applyAlignment="1">
      <alignment horizontal="right"/>
    </xf>
    <xf numFmtId="164" fontId="8" fillId="5" borderId="9" xfId="1" applyNumberFormat="1" applyFont="1" applyFill="1" applyBorder="1" applyAlignment="1">
      <alignment horizontal="center"/>
    </xf>
    <xf numFmtId="166" fontId="6" fillId="2" borderId="0" xfId="1" applyNumberFormat="1" applyFont="1" applyFill="1" applyBorder="1"/>
    <xf numFmtId="166" fontId="9" fillId="2" borderId="9" xfId="1" applyNumberFormat="1" applyFont="1" applyFill="1" applyBorder="1" applyAlignment="1">
      <alignment horizontal="center"/>
    </xf>
    <xf numFmtId="166" fontId="9" fillId="2" borderId="0" xfId="1" applyNumberFormat="1" applyFont="1" applyFill="1" applyBorder="1" applyAlignment="1">
      <alignment horizontal="center"/>
    </xf>
    <xf numFmtId="166" fontId="9" fillId="2" borderId="6" xfId="1" applyNumberFormat="1" applyFont="1" applyFill="1" applyBorder="1" applyAlignment="1">
      <alignment horizontal="center"/>
    </xf>
    <xf numFmtId="166" fontId="6" fillId="2" borderId="4" xfId="1" applyNumberFormat="1" applyFont="1" applyFill="1" applyBorder="1"/>
    <xf numFmtId="166" fontId="5" fillId="4" borderId="9" xfId="1" applyNumberFormat="1" applyFont="1" applyFill="1" applyBorder="1" applyAlignment="1">
      <alignment horizontal="center"/>
    </xf>
    <xf numFmtId="166" fontId="5" fillId="4" borderId="10" xfId="1" applyNumberFormat="1" applyFont="1" applyFill="1" applyBorder="1" applyAlignment="1">
      <alignment horizontal="center"/>
    </xf>
    <xf numFmtId="166" fontId="5" fillId="2" borderId="0" xfId="1" applyNumberFormat="1" applyFont="1" applyFill="1" applyBorder="1" applyAlignment="1">
      <alignment horizontal="center"/>
    </xf>
    <xf numFmtId="166" fontId="6" fillId="2" borderId="0" xfId="0" applyNumberFormat="1" applyFont="1" applyFill="1" applyBorder="1"/>
    <xf numFmtId="166" fontId="5" fillId="4" borderId="6" xfId="1" applyNumberFormat="1" applyFont="1" applyFill="1" applyBorder="1" applyAlignment="1">
      <alignment horizontal="center"/>
    </xf>
    <xf numFmtId="166" fontId="8" fillId="2" borderId="9" xfId="1" applyNumberFormat="1" applyFont="1" applyFill="1" applyBorder="1" applyAlignment="1">
      <alignment horizontal="center"/>
    </xf>
    <xf numFmtId="166" fontId="8" fillId="2" borderId="10" xfId="1" applyNumberFormat="1" applyFont="1" applyFill="1" applyBorder="1" applyAlignment="1">
      <alignment horizontal="center"/>
    </xf>
    <xf numFmtId="166" fontId="6" fillId="2" borderId="0" xfId="1" applyNumberFormat="1" applyFont="1" applyFill="1" applyBorder="1" applyAlignment="1">
      <alignment horizontal="right"/>
    </xf>
    <xf numFmtId="166" fontId="6" fillId="2" borderId="4" xfId="0" applyNumberFormat="1" applyFont="1" applyFill="1" applyBorder="1"/>
    <xf numFmtId="166" fontId="12" fillId="2" borderId="0" xfId="0" applyNumberFormat="1" applyFont="1" applyFill="1" applyBorder="1"/>
    <xf numFmtId="166" fontId="13" fillId="2" borderId="0" xfId="0" applyNumberFormat="1" applyFont="1" applyFill="1" applyBorder="1"/>
    <xf numFmtId="3" fontId="6" fillId="2" borderId="0" xfId="1" applyNumberFormat="1" applyFont="1" applyFill="1" applyBorder="1"/>
    <xf numFmtId="3" fontId="9" fillId="2" borderId="9" xfId="1" applyNumberFormat="1" applyFont="1" applyFill="1" applyBorder="1" applyAlignment="1">
      <alignment horizontal="center"/>
    </xf>
    <xf numFmtId="3" fontId="9" fillId="2" borderId="0" xfId="1" applyNumberFormat="1" applyFont="1" applyFill="1" applyBorder="1" applyAlignment="1">
      <alignment horizontal="center"/>
    </xf>
    <xf numFmtId="3" fontId="9" fillId="2" borderId="6" xfId="1" applyNumberFormat="1" applyFont="1" applyFill="1" applyBorder="1" applyAlignment="1">
      <alignment horizontal="center"/>
    </xf>
    <xf numFmtId="3" fontId="6" fillId="2" borderId="4" xfId="1" applyNumberFormat="1" applyFont="1" applyFill="1" applyBorder="1"/>
    <xf numFmtId="165" fontId="14" fillId="0" borderId="8" xfId="1" applyNumberFormat="1" applyFont="1" applyBorder="1" applyAlignment="1">
      <alignment horizontal="right"/>
    </xf>
    <xf numFmtId="44" fontId="6" fillId="2" borderId="0" xfId="1" applyNumberFormat="1" applyFont="1" applyFill="1" applyBorder="1"/>
    <xf numFmtId="165" fontId="6" fillId="5" borderId="11" xfId="1" applyNumberFormat="1" applyFont="1" applyFill="1" applyBorder="1"/>
    <xf numFmtId="0" fontId="4" fillId="2" borderId="8" xfId="0" applyFont="1" applyFill="1" applyBorder="1"/>
    <xf numFmtId="1" fontId="6" fillId="2" borderId="11" xfId="0" applyNumberFormat="1" applyFont="1" applyFill="1" applyBorder="1"/>
    <xf numFmtId="0" fontId="6" fillId="2" borderId="11" xfId="0" applyFont="1" applyFill="1" applyBorder="1"/>
    <xf numFmtId="0" fontId="6" fillId="5" borderId="11" xfId="0" applyFont="1" applyFill="1" applyBorder="1"/>
    <xf numFmtId="166" fontId="16" fillId="2" borderId="11" xfId="0" applyNumberFormat="1" applyFont="1" applyFill="1" applyBorder="1"/>
    <xf numFmtId="166" fontId="17" fillId="2" borderId="13" xfId="0" applyNumberFormat="1" applyFont="1" applyFill="1" applyBorder="1"/>
    <xf numFmtId="166" fontId="17" fillId="2" borderId="11" xfId="0" applyNumberFormat="1" applyFont="1" applyFill="1" applyBorder="1"/>
    <xf numFmtId="165" fontId="15" fillId="2" borderId="8" xfId="1" applyNumberFormat="1" applyFont="1" applyFill="1" applyBorder="1" applyAlignment="1">
      <alignment horizontal="right"/>
    </xf>
    <xf numFmtId="165" fontId="15" fillId="2" borderId="11" xfId="1" applyNumberFormat="1" applyFont="1" applyFill="1" applyBorder="1" applyAlignment="1">
      <alignment horizontal="right"/>
    </xf>
    <xf numFmtId="165" fontId="15" fillId="0" borderId="8" xfId="1" applyNumberFormat="1" applyFont="1" applyBorder="1" applyAlignment="1">
      <alignment horizontal="right"/>
    </xf>
    <xf numFmtId="165" fontId="15" fillId="0" borderId="11" xfId="1" applyNumberFormat="1" applyFont="1" applyBorder="1" applyAlignment="1">
      <alignment horizontal="right"/>
    </xf>
    <xf numFmtId="165" fontId="15" fillId="0" borderId="12" xfId="1" applyNumberFormat="1" applyFont="1" applyBorder="1" applyAlignment="1">
      <alignment horizontal="right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FLusso di cassa cumulati (Senza Finanze)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524617933396625"/>
          <c:y val="0.16788306634084532"/>
          <c:w val="0.82638502633979261"/>
          <c:h val="0.81107279693486589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BP!$F$34:$J$34</c:f>
              <c:numCache>
                <c:formatCode>#,##0.00\ "€"</c:formatCode>
                <c:ptCount val="5"/>
                <c:pt idx="0">
                  <c:v>-6500</c:v>
                </c:pt>
                <c:pt idx="1">
                  <c:v>29500</c:v>
                </c:pt>
                <c:pt idx="2">
                  <c:v>78000</c:v>
                </c:pt>
                <c:pt idx="3">
                  <c:v>169000</c:v>
                </c:pt>
                <c:pt idx="4">
                  <c:v>302500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C-4C43-BF00-CC89B6BC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37322672"/>
        <c:axId val="437323328"/>
      </c:lineChart>
      <c:catAx>
        <c:axId val="43732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323328"/>
        <c:crosses val="autoZero"/>
        <c:auto val="1"/>
        <c:lblAlgn val="ctr"/>
        <c:lblOffset val="100"/>
        <c:noMultiLvlLbl val="0"/>
      </c:catAx>
      <c:valAx>
        <c:axId val="437323328"/>
        <c:scaling>
          <c:orientation val="minMax"/>
        </c:scaling>
        <c:delete val="0"/>
        <c:axPos val="l"/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3226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Flusso</a:t>
            </a:r>
            <a:r>
              <a:rPr lang="it-IT" baseline="0"/>
              <a:t> di cassa cumulati (Con finanze)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BP!$F$35:$J$35</c:f>
              <c:numCache>
                <c:formatCode>#,##0.00\ "€"</c:formatCode>
                <c:ptCount val="5"/>
                <c:pt idx="0">
                  <c:v>53500</c:v>
                </c:pt>
                <c:pt idx="1">
                  <c:v>89500</c:v>
                </c:pt>
                <c:pt idx="2">
                  <c:v>138000</c:v>
                </c:pt>
                <c:pt idx="3">
                  <c:v>229000</c:v>
                </c:pt>
                <c:pt idx="4">
                  <c:v>362500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B-48E4-8624-32C5908C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18407288"/>
        <c:axId val="518402040"/>
      </c:lineChart>
      <c:catAx>
        <c:axId val="518407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402040"/>
        <c:crosses val="autoZero"/>
        <c:auto val="1"/>
        <c:lblAlgn val="ctr"/>
        <c:lblOffset val="100"/>
        <c:noMultiLvlLbl val="0"/>
      </c:catAx>
      <c:valAx>
        <c:axId val="518402040"/>
        <c:scaling>
          <c:orientation val="minMax"/>
        </c:scaling>
        <c:delete val="0"/>
        <c:axPos val="l"/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40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Flussi</a:t>
            </a:r>
            <a:r>
              <a:rPr lang="it-IT" baseline="0"/>
              <a:t> di cassa a confronto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BP!$F$34:$J$34</c:f>
              <c:numCache>
                <c:formatCode>#,##0.00\ "€"</c:formatCode>
                <c:ptCount val="5"/>
                <c:pt idx="0">
                  <c:v>-6500</c:v>
                </c:pt>
                <c:pt idx="1">
                  <c:v>29500</c:v>
                </c:pt>
                <c:pt idx="2">
                  <c:v>78000</c:v>
                </c:pt>
                <c:pt idx="3">
                  <c:v>169000</c:v>
                </c:pt>
                <c:pt idx="4">
                  <c:v>302500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9-488D-941E-807A31DFCE1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BP!$F$35:$J$35</c:f>
              <c:numCache>
                <c:formatCode>#,##0.00\ "€"</c:formatCode>
                <c:ptCount val="5"/>
                <c:pt idx="0">
                  <c:v>53500</c:v>
                </c:pt>
                <c:pt idx="1">
                  <c:v>89500</c:v>
                </c:pt>
                <c:pt idx="2">
                  <c:v>138000</c:v>
                </c:pt>
                <c:pt idx="3">
                  <c:v>229000</c:v>
                </c:pt>
                <c:pt idx="4">
                  <c:v>362500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9-488D-941E-807A31DFC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422400"/>
        <c:axId val="506423056"/>
      </c:lineChart>
      <c:catAx>
        <c:axId val="506422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423056"/>
        <c:crosses val="autoZero"/>
        <c:auto val="1"/>
        <c:lblAlgn val="ctr"/>
        <c:lblOffset val="100"/>
        <c:noMultiLvlLbl val="0"/>
      </c:catAx>
      <c:valAx>
        <c:axId val="50642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4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36</xdr:row>
      <xdr:rowOff>7620</xdr:rowOff>
    </xdr:from>
    <xdr:to>
      <xdr:col>6</xdr:col>
      <xdr:colOff>563880</xdr:colOff>
      <xdr:row>54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A7B88E-C69E-4649-A001-9CB4E3C08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55</xdr:row>
      <xdr:rowOff>68580</xdr:rowOff>
    </xdr:from>
    <xdr:to>
      <xdr:col>6</xdr:col>
      <xdr:colOff>632460</xdr:colOff>
      <xdr:row>73</xdr:row>
      <xdr:rowOff>53340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97ECE7D-C291-4067-BDB5-516816F27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75</xdr:row>
      <xdr:rowOff>53340</xdr:rowOff>
    </xdr:from>
    <xdr:to>
      <xdr:col>6</xdr:col>
      <xdr:colOff>662940</xdr:colOff>
      <xdr:row>93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0934DBE-690C-45A8-A2AB-661799E0D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65" workbookViewId="0">
      <selection activeCell="I82" sqref="I82"/>
    </sheetView>
  </sheetViews>
  <sheetFormatPr defaultRowHeight="14.4" x14ac:dyDescent="0.3"/>
  <cols>
    <col min="2" max="2" width="30.33203125" bestFit="1" customWidth="1"/>
    <col min="3" max="3" width="12.88671875" bestFit="1" customWidth="1"/>
    <col min="4" max="4" width="12" customWidth="1"/>
    <col min="5" max="5" width="1.33203125" customWidth="1"/>
    <col min="6" max="6" width="15.109375" customWidth="1"/>
    <col min="7" max="7" width="16.6640625" customWidth="1"/>
    <col min="8" max="8" width="15.77734375" customWidth="1"/>
    <col min="9" max="9" width="16.77734375" customWidth="1"/>
    <col min="10" max="10" width="16.21875" customWidth="1"/>
    <col min="11" max="11" width="3.6640625" customWidth="1"/>
    <col min="12" max="12" width="106.5546875" customWidth="1"/>
  </cols>
  <sheetData>
    <row r="1" spans="1:14" ht="15" thickBot="1" x14ac:dyDescent="0.35">
      <c r="A1" s="1"/>
      <c r="B1" s="2"/>
      <c r="C1" s="12"/>
      <c r="D1" s="12"/>
      <c r="E1" s="21"/>
      <c r="F1" s="20">
        <v>2020</v>
      </c>
      <c r="G1" s="20">
        <v>2021</v>
      </c>
      <c r="H1" s="20">
        <v>2022</v>
      </c>
      <c r="I1" s="20">
        <v>2023</v>
      </c>
      <c r="J1" s="20">
        <v>2024</v>
      </c>
      <c r="L1" s="14" t="s">
        <v>16</v>
      </c>
      <c r="N1" t="s">
        <v>17</v>
      </c>
    </row>
    <row r="2" spans="1:14" ht="15.6" thickTop="1" thickBot="1" x14ac:dyDescent="0.35">
      <c r="A2" s="1"/>
      <c r="B2" s="3" t="s">
        <v>0</v>
      </c>
      <c r="C2" s="17" t="s">
        <v>7</v>
      </c>
      <c r="D2" s="18" t="s">
        <v>8</v>
      </c>
      <c r="E2" s="22"/>
      <c r="F2" s="4" t="s">
        <v>12</v>
      </c>
      <c r="G2" s="4" t="s">
        <v>12</v>
      </c>
      <c r="H2" s="4" t="s">
        <v>12</v>
      </c>
      <c r="I2" s="4" t="s">
        <v>12</v>
      </c>
      <c r="J2" s="4" t="s">
        <v>12</v>
      </c>
      <c r="L2" s="13" t="s">
        <v>15</v>
      </c>
      <c r="N2">
        <v>0.05</v>
      </c>
    </row>
    <row r="3" spans="1:14" ht="15" thickTop="1" x14ac:dyDescent="0.3">
      <c r="A3" s="1"/>
      <c r="B3" s="6" t="s">
        <v>22</v>
      </c>
      <c r="C3" s="55"/>
      <c r="D3" s="39">
        <v>10000</v>
      </c>
      <c r="E3" s="23"/>
      <c r="F3" s="39">
        <f>D3</f>
        <v>10000</v>
      </c>
      <c r="G3" s="39"/>
      <c r="H3" s="39"/>
      <c r="I3" s="39"/>
      <c r="J3" s="39"/>
    </row>
    <row r="4" spans="1:14" ht="15" thickBot="1" x14ac:dyDescent="0.35">
      <c r="A4" s="1"/>
      <c r="B4" s="6" t="s">
        <v>20</v>
      </c>
      <c r="C4" s="55"/>
      <c r="D4" s="39">
        <v>5000</v>
      </c>
      <c r="E4" s="23"/>
      <c r="F4" s="39">
        <f>D4</f>
        <v>5000</v>
      </c>
      <c r="G4" s="39"/>
      <c r="H4" s="39"/>
      <c r="I4" s="39"/>
      <c r="J4" s="39"/>
    </row>
    <row r="5" spans="1:14" ht="15" thickBot="1" x14ac:dyDescent="0.35">
      <c r="A5" s="1"/>
      <c r="B5" s="60" t="s">
        <v>1</v>
      </c>
      <c r="C5" s="56"/>
      <c r="D5" s="40"/>
      <c r="E5" s="36"/>
      <c r="F5" s="44">
        <f>SUM(F3:F4)</f>
        <v>15000</v>
      </c>
      <c r="G5" s="44"/>
      <c r="H5" s="44"/>
      <c r="I5" s="44"/>
      <c r="J5" s="45"/>
    </row>
    <row r="6" spans="1:14" x14ac:dyDescent="0.3">
      <c r="A6" s="1"/>
      <c r="B6" s="11" t="s">
        <v>2</v>
      </c>
      <c r="C6" s="57"/>
      <c r="D6" s="41"/>
      <c r="E6" s="25"/>
      <c r="F6" s="46"/>
      <c r="G6" s="46"/>
      <c r="H6" s="46"/>
      <c r="I6" s="46"/>
      <c r="J6" s="46"/>
    </row>
    <row r="7" spans="1:14" x14ac:dyDescent="0.3">
      <c r="A7" s="1"/>
      <c r="B7" s="7" t="s">
        <v>13</v>
      </c>
      <c r="C7" s="55">
        <v>5</v>
      </c>
      <c r="D7" s="39">
        <v>3000</v>
      </c>
      <c r="E7" s="23"/>
      <c r="F7" s="47">
        <f>C7*D7</f>
        <v>15000</v>
      </c>
      <c r="G7" s="47"/>
      <c r="H7" s="47"/>
      <c r="I7" s="47"/>
      <c r="J7" s="47"/>
    </row>
    <row r="8" spans="1:14" ht="15" thickBot="1" x14ac:dyDescent="0.35">
      <c r="A8" s="1"/>
      <c r="B8" s="7" t="s">
        <v>26</v>
      </c>
      <c r="C8" s="55"/>
      <c r="D8" s="39">
        <v>60000</v>
      </c>
      <c r="E8" s="23"/>
      <c r="F8" s="47">
        <f>D8</f>
        <v>60000</v>
      </c>
      <c r="G8" s="47"/>
      <c r="H8" s="47"/>
      <c r="I8" s="47"/>
      <c r="J8" s="47"/>
    </row>
    <row r="9" spans="1:14" ht="15" thickBot="1" x14ac:dyDescent="0.35">
      <c r="A9" s="1"/>
      <c r="B9" s="70" t="s">
        <v>29</v>
      </c>
      <c r="C9" s="71"/>
      <c r="D9" s="71"/>
      <c r="E9" s="62"/>
      <c r="F9" s="44">
        <f>SUM(F6:F8)</f>
        <v>75000</v>
      </c>
      <c r="G9" s="44"/>
      <c r="H9" s="44"/>
      <c r="I9" s="44"/>
      <c r="J9" s="45"/>
    </row>
    <row r="10" spans="1:14" ht="15" thickBot="1" x14ac:dyDescent="0.35">
      <c r="A10" s="1"/>
      <c r="B10" s="72" t="s">
        <v>28</v>
      </c>
      <c r="C10" s="73"/>
      <c r="D10" s="74"/>
      <c r="E10" s="36"/>
      <c r="F10" s="44">
        <f>F7</f>
        <v>15000</v>
      </c>
      <c r="G10" s="44"/>
      <c r="H10" s="44"/>
      <c r="I10" s="44"/>
      <c r="J10" s="45"/>
    </row>
    <row r="11" spans="1:14" x14ac:dyDescent="0.3">
      <c r="A11" s="1"/>
      <c r="B11" s="11" t="s">
        <v>3</v>
      </c>
      <c r="C11" s="55"/>
      <c r="D11" s="39"/>
      <c r="E11" s="26"/>
      <c r="F11" s="39"/>
      <c r="G11" s="39"/>
      <c r="H11" s="39"/>
      <c r="I11" s="39"/>
      <c r="J11" s="39"/>
    </row>
    <row r="12" spans="1:14" x14ac:dyDescent="0.3">
      <c r="A12" s="1"/>
      <c r="B12" s="7" t="s">
        <v>18</v>
      </c>
      <c r="C12" s="55">
        <v>30000</v>
      </c>
      <c r="D12" s="39">
        <v>20</v>
      </c>
      <c r="E12" s="26"/>
      <c r="F12" s="39">
        <f>C12*D12</f>
        <v>600000</v>
      </c>
      <c r="G12" s="39">
        <f>(C12+C12*N2)*D12</f>
        <v>630000</v>
      </c>
      <c r="H12" s="39">
        <f>(C12+C12*N2)*D12</f>
        <v>630000</v>
      </c>
      <c r="I12" s="39">
        <f>(H12+C12*N2*D12)</f>
        <v>660000</v>
      </c>
      <c r="J12" s="39">
        <f>(I12+C12*N2*D12)</f>
        <v>690000</v>
      </c>
      <c r="L12" t="s">
        <v>23</v>
      </c>
    </row>
    <row r="13" spans="1:14" ht="15" thickBot="1" x14ac:dyDescent="0.35">
      <c r="A13" s="1"/>
      <c r="B13" s="7" t="s">
        <v>19</v>
      </c>
      <c r="C13" s="55">
        <v>5000</v>
      </c>
      <c r="D13" s="39">
        <v>50</v>
      </c>
      <c r="E13" s="26"/>
      <c r="F13" s="39">
        <f>C13*D13</f>
        <v>250000</v>
      </c>
      <c r="G13" s="39">
        <f>(F13+C13*N2*D13)</f>
        <v>262500</v>
      </c>
      <c r="H13" s="39">
        <f>(G13+C13*N2*D13)</f>
        <v>275000</v>
      </c>
      <c r="I13" s="39">
        <f>(H13+C13*N2*D13)</f>
        <v>287500</v>
      </c>
      <c r="J13" s="39">
        <f>(I13+C13*N2*D13)</f>
        <v>300000</v>
      </c>
      <c r="L13" t="s">
        <v>24</v>
      </c>
    </row>
    <row r="14" spans="1:14" ht="15" thickBot="1" x14ac:dyDescent="0.35">
      <c r="A14" s="1"/>
      <c r="B14" s="37" t="s">
        <v>9</v>
      </c>
      <c r="C14" s="56">
        <f>SUM(C12:C13)</f>
        <v>35000</v>
      </c>
      <c r="D14" s="40">
        <f>SUM(D12:D13)</f>
        <v>70</v>
      </c>
      <c r="E14" s="38"/>
      <c r="F14" s="49">
        <f>SUM(F12:F13)</f>
        <v>850000</v>
      </c>
      <c r="G14" s="49">
        <f>SUM(G12:G13)</f>
        <v>892500</v>
      </c>
      <c r="H14" s="49">
        <f t="shared" ref="H14:J14" si="0">SUM(H12:H13)</f>
        <v>905000</v>
      </c>
      <c r="I14" s="49">
        <f>SUM(I12:I13)</f>
        <v>947500</v>
      </c>
      <c r="J14" s="50">
        <f t="shared" si="0"/>
        <v>990000</v>
      </c>
    </row>
    <row r="15" spans="1:14" ht="15" thickBot="1" x14ac:dyDescent="0.35">
      <c r="A15" s="1"/>
      <c r="B15" s="9"/>
      <c r="C15" s="55"/>
      <c r="D15" s="39"/>
      <c r="E15" s="26"/>
      <c r="F15" s="39"/>
      <c r="G15" s="39"/>
      <c r="H15" s="39"/>
      <c r="I15" s="39"/>
      <c r="J15" s="39"/>
    </row>
    <row r="16" spans="1:14" ht="15" thickTop="1" x14ac:dyDescent="0.3">
      <c r="A16" s="1"/>
      <c r="B16" s="15" t="s">
        <v>4</v>
      </c>
      <c r="C16" s="58"/>
      <c r="D16" s="42"/>
      <c r="E16" s="27"/>
      <c r="F16" s="48">
        <f>F14</f>
        <v>850000</v>
      </c>
      <c r="G16" s="48">
        <f>G14</f>
        <v>892500</v>
      </c>
      <c r="H16" s="48">
        <f>H14</f>
        <v>905000</v>
      </c>
      <c r="I16" s="48">
        <f>I14</f>
        <v>947500</v>
      </c>
      <c r="J16" s="48">
        <f>J14</f>
        <v>990000</v>
      </c>
    </row>
    <row r="17" spans="1:12" x14ac:dyDescent="0.3">
      <c r="A17" s="1"/>
      <c r="B17" s="8" t="s">
        <v>5</v>
      </c>
      <c r="C17" s="59"/>
      <c r="D17" s="43"/>
      <c r="E17" s="28"/>
      <c r="F17" s="43"/>
      <c r="G17" s="43"/>
      <c r="H17" s="43"/>
      <c r="I17" s="43"/>
      <c r="J17" s="43"/>
    </row>
    <row r="18" spans="1:12" x14ac:dyDescent="0.3">
      <c r="A18" s="1"/>
      <c r="B18" s="7" t="s">
        <v>21</v>
      </c>
      <c r="C18" s="55">
        <v>5</v>
      </c>
      <c r="D18" s="39">
        <v>30000</v>
      </c>
      <c r="E18" s="29"/>
      <c r="F18" s="39">
        <f>C18*D18</f>
        <v>150000</v>
      </c>
      <c r="G18" s="39">
        <f>F18</f>
        <v>150000</v>
      </c>
      <c r="H18" s="39">
        <f t="shared" ref="H18:J18" si="1">G18</f>
        <v>150000</v>
      </c>
      <c r="I18" s="39">
        <f t="shared" si="1"/>
        <v>150000</v>
      </c>
      <c r="J18" s="39">
        <f t="shared" si="1"/>
        <v>150000</v>
      </c>
    </row>
    <row r="19" spans="1:12" x14ac:dyDescent="0.3">
      <c r="A19" s="1"/>
      <c r="B19" s="7" t="s">
        <v>14</v>
      </c>
      <c r="C19" s="55">
        <v>1</v>
      </c>
      <c r="D19" s="39">
        <v>6000</v>
      </c>
      <c r="E19" s="29"/>
      <c r="F19" s="39">
        <f>C19*D19</f>
        <v>6000</v>
      </c>
      <c r="G19" s="39">
        <f>F19</f>
        <v>6000</v>
      </c>
      <c r="H19" s="39">
        <f t="shared" ref="H19:J19" si="2">G19</f>
        <v>6000</v>
      </c>
      <c r="I19" s="39">
        <f t="shared" si="2"/>
        <v>6000</v>
      </c>
      <c r="J19" s="39">
        <f t="shared" si="2"/>
        <v>6000</v>
      </c>
    </row>
    <row r="20" spans="1:12" x14ac:dyDescent="0.3">
      <c r="A20" s="1"/>
      <c r="B20" s="7" t="s">
        <v>10</v>
      </c>
      <c r="C20" s="55"/>
      <c r="D20" s="10"/>
      <c r="E20" s="29"/>
      <c r="F20" s="51">
        <v>500</v>
      </c>
      <c r="G20" s="51">
        <v>500</v>
      </c>
      <c r="H20" s="51">
        <v>500</v>
      </c>
      <c r="I20" s="51">
        <v>500</v>
      </c>
      <c r="J20" s="51">
        <v>500</v>
      </c>
    </row>
    <row r="21" spans="1:12" x14ac:dyDescent="0.3">
      <c r="A21" s="1"/>
      <c r="B21" s="7" t="s">
        <v>25</v>
      </c>
      <c r="C21" s="55">
        <v>40000</v>
      </c>
      <c r="D21" s="61">
        <v>5</v>
      </c>
      <c r="E21" s="29"/>
      <c r="F21" s="51">
        <f>D21*C21</f>
        <v>200000</v>
      </c>
      <c r="G21" s="51">
        <f>C21*D21</f>
        <v>200000</v>
      </c>
      <c r="H21" s="51">
        <f>D21*C21</f>
        <v>200000</v>
      </c>
      <c r="I21" s="51">
        <f>D21*C21</f>
        <v>200000</v>
      </c>
      <c r="J21" s="51">
        <f>D21*C21</f>
        <v>200000</v>
      </c>
      <c r="K21" s="51"/>
      <c r="L21">
        <v>0.5</v>
      </c>
    </row>
    <row r="22" spans="1:12" x14ac:dyDescent="0.3">
      <c r="A22" s="1"/>
      <c r="B22" s="7" t="s">
        <v>27</v>
      </c>
      <c r="C22" s="55"/>
      <c r="D22" s="61"/>
      <c r="E22" s="29"/>
      <c r="F22" s="51">
        <v>5000</v>
      </c>
      <c r="G22" s="51">
        <v>5000</v>
      </c>
      <c r="H22" s="51">
        <v>5000</v>
      </c>
      <c r="I22" s="51">
        <v>5000</v>
      </c>
      <c r="J22" s="51">
        <v>5000</v>
      </c>
    </row>
    <row r="23" spans="1:12" x14ac:dyDescent="0.3">
      <c r="A23" s="1"/>
      <c r="B23" s="7" t="s">
        <v>30</v>
      </c>
      <c r="C23" s="55">
        <f>C14</f>
        <v>35000</v>
      </c>
      <c r="D23" s="61">
        <v>10</v>
      </c>
      <c r="E23" s="29"/>
      <c r="F23" s="51">
        <f>D23*C23</f>
        <v>350000</v>
      </c>
      <c r="G23" s="51">
        <f>D23*C23</f>
        <v>350000</v>
      </c>
      <c r="H23" s="51">
        <f>D23*C23</f>
        <v>350000</v>
      </c>
      <c r="I23" s="51">
        <f>D23*C23</f>
        <v>350000</v>
      </c>
      <c r="J23" s="51">
        <f>D23*C23</f>
        <v>350000</v>
      </c>
    </row>
    <row r="24" spans="1:12" x14ac:dyDescent="0.3">
      <c r="A24" s="1"/>
      <c r="B24" s="7" t="s">
        <v>35</v>
      </c>
      <c r="C24" s="55"/>
      <c r="D24" s="61"/>
      <c r="E24" s="29"/>
      <c r="F24" s="51">
        <v>50000</v>
      </c>
      <c r="G24" s="51">
        <v>50000</v>
      </c>
      <c r="H24" s="51">
        <v>50000</v>
      </c>
      <c r="I24" s="51">
        <v>50000</v>
      </c>
      <c r="J24" s="51">
        <v>50000</v>
      </c>
    </row>
    <row r="25" spans="1:12" x14ac:dyDescent="0.3">
      <c r="A25" s="1"/>
      <c r="B25" s="7" t="s">
        <v>36</v>
      </c>
      <c r="C25" s="55">
        <f>C13</f>
        <v>5000</v>
      </c>
      <c r="D25" s="61">
        <v>15</v>
      </c>
      <c r="E25" s="29"/>
      <c r="F25" s="51">
        <f>D25*C25</f>
        <v>75000</v>
      </c>
      <c r="G25" s="51">
        <f>D25*C25</f>
        <v>75000</v>
      </c>
      <c r="H25" s="51">
        <f>D25*C25</f>
        <v>75000</v>
      </c>
      <c r="I25" s="51">
        <f>D25*C25</f>
        <v>75000</v>
      </c>
      <c r="J25" s="51">
        <f>D25*C25</f>
        <v>75000</v>
      </c>
    </row>
    <row r="26" spans="1:12" x14ac:dyDescent="0.3">
      <c r="A26" s="1"/>
      <c r="B26" s="7" t="s">
        <v>11</v>
      </c>
      <c r="C26" s="32"/>
      <c r="D26" s="10"/>
      <c r="E26" s="29"/>
      <c r="F26" s="39">
        <v>20000</v>
      </c>
      <c r="G26" s="39">
        <v>20000</v>
      </c>
      <c r="H26" s="39">
        <v>20000</v>
      </c>
      <c r="I26" s="39">
        <v>20000</v>
      </c>
      <c r="J26" s="39">
        <v>20000</v>
      </c>
    </row>
    <row r="27" spans="1:12" ht="15" thickBot="1" x14ac:dyDescent="0.35">
      <c r="A27" s="1"/>
      <c r="B27" s="9"/>
      <c r="C27" s="32"/>
      <c r="D27" s="10"/>
      <c r="E27" s="29"/>
      <c r="F27" s="39"/>
      <c r="G27" s="39"/>
      <c r="H27" s="39"/>
      <c r="I27" s="39"/>
      <c r="J27" s="39"/>
    </row>
    <row r="28" spans="1:12" ht="15" thickTop="1" x14ac:dyDescent="0.3">
      <c r="A28" s="1"/>
      <c r="B28" s="16" t="s">
        <v>6</v>
      </c>
      <c r="C28" s="33"/>
      <c r="D28" s="19"/>
      <c r="E28" s="24"/>
      <c r="F28" s="48">
        <f>SUM(F18:F27)</f>
        <v>856500</v>
      </c>
      <c r="G28" s="48">
        <f>SUM(G18:G27)</f>
        <v>856500</v>
      </c>
      <c r="H28" s="48">
        <f>SUM(H18:H27)</f>
        <v>856500</v>
      </c>
      <c r="I28" s="48">
        <f>SUM(I18:I27)</f>
        <v>856500</v>
      </c>
      <c r="J28" s="48">
        <f>SUM(J18:J27)</f>
        <v>856500</v>
      </c>
    </row>
    <row r="29" spans="1:12" x14ac:dyDescent="0.3">
      <c r="A29" s="1"/>
      <c r="B29" s="5"/>
      <c r="C29" s="34"/>
      <c r="D29" s="5"/>
      <c r="E29" s="30"/>
      <c r="F29" s="52"/>
      <c r="G29" s="52"/>
      <c r="H29" s="52"/>
      <c r="I29" s="52"/>
      <c r="J29" s="52"/>
    </row>
    <row r="30" spans="1:12" x14ac:dyDescent="0.3">
      <c r="A30" s="1"/>
      <c r="B30" s="11" t="s">
        <v>31</v>
      </c>
      <c r="C30" s="35"/>
      <c r="D30" s="9"/>
      <c r="E30" s="31"/>
      <c r="F30" s="47">
        <f>F10-F5</f>
        <v>0</v>
      </c>
      <c r="G30" s="47"/>
      <c r="H30" s="47"/>
      <c r="I30" s="47"/>
      <c r="J30" s="47"/>
    </row>
    <row r="31" spans="1:12" x14ac:dyDescent="0.3">
      <c r="A31" s="1"/>
      <c r="B31" s="11" t="s">
        <v>32</v>
      </c>
      <c r="C31" s="35"/>
      <c r="D31" s="9"/>
      <c r="E31" s="31"/>
      <c r="F31" s="47">
        <f>F9-F5</f>
        <v>60000</v>
      </c>
      <c r="G31" s="47"/>
      <c r="H31" s="47"/>
      <c r="I31" s="47"/>
      <c r="J31" s="47"/>
    </row>
    <row r="32" spans="1:12" x14ac:dyDescent="0.3">
      <c r="A32" s="1"/>
      <c r="B32" s="11" t="s">
        <v>33</v>
      </c>
      <c r="C32" s="35"/>
      <c r="D32" s="9"/>
      <c r="E32" s="31"/>
      <c r="F32" s="53">
        <f>F30+F16-F28</f>
        <v>-6500</v>
      </c>
      <c r="G32" s="53">
        <f>G16-G28</f>
        <v>36000</v>
      </c>
      <c r="H32" s="54">
        <f>H16-H28</f>
        <v>48500</v>
      </c>
      <c r="I32" s="54">
        <f>I16-I28</f>
        <v>91000</v>
      </c>
      <c r="J32" s="54">
        <f>J16-J28</f>
        <v>133500</v>
      </c>
    </row>
    <row r="33" spans="1:10" ht="15" thickBot="1" x14ac:dyDescent="0.35">
      <c r="A33" s="1"/>
      <c r="B33" s="11" t="s">
        <v>34</v>
      </c>
      <c r="C33" s="35"/>
      <c r="D33" s="9"/>
      <c r="E33" s="31"/>
      <c r="F33" s="53">
        <f>F31+F16-F28</f>
        <v>53500</v>
      </c>
      <c r="G33" s="53">
        <f>G16-G28</f>
        <v>36000</v>
      </c>
      <c r="H33" s="54">
        <f>H16-H28</f>
        <v>48500</v>
      </c>
      <c r="I33" s="54">
        <f>I16-I28</f>
        <v>91000</v>
      </c>
      <c r="J33" s="54">
        <f>J16-J28</f>
        <v>133500</v>
      </c>
    </row>
    <row r="34" spans="1:10" ht="15" thickBot="1" x14ac:dyDescent="0.35">
      <c r="A34" s="1"/>
      <c r="B34" s="63" t="s">
        <v>37</v>
      </c>
      <c r="C34" s="64"/>
      <c r="D34" s="65"/>
      <c r="E34" s="66"/>
      <c r="F34" s="67">
        <f>F32</f>
        <v>-6500</v>
      </c>
      <c r="G34" s="67">
        <f t="shared" ref="G34:J35" si="3">F34+G32</f>
        <v>29500</v>
      </c>
      <c r="H34" s="67">
        <f t="shared" si="3"/>
        <v>78000</v>
      </c>
      <c r="I34" s="67">
        <f t="shared" si="3"/>
        <v>169000</v>
      </c>
      <c r="J34" s="68">
        <f t="shared" si="3"/>
        <v>302500</v>
      </c>
    </row>
    <row r="35" spans="1:10" ht="15" thickBot="1" x14ac:dyDescent="0.35">
      <c r="A35" s="1"/>
      <c r="B35" s="63" t="s">
        <v>38</v>
      </c>
      <c r="C35" s="64"/>
      <c r="D35" s="65"/>
      <c r="E35" s="66"/>
      <c r="F35" s="67">
        <f>F33</f>
        <v>53500</v>
      </c>
      <c r="G35" s="67">
        <f t="shared" si="3"/>
        <v>89500</v>
      </c>
      <c r="H35" s="69">
        <f t="shared" si="3"/>
        <v>138000</v>
      </c>
      <c r="I35" s="69">
        <f t="shared" si="3"/>
        <v>229000</v>
      </c>
      <c r="J35" s="68">
        <f t="shared" si="3"/>
        <v>362500</v>
      </c>
    </row>
    <row r="36" spans="1:10" x14ac:dyDescent="0.3">
      <c r="A36" s="1"/>
    </row>
    <row r="37" spans="1:10" x14ac:dyDescent="0.3">
      <c r="A37" s="1"/>
    </row>
    <row r="38" spans="1:10" x14ac:dyDescent="0.3">
      <c r="A38" s="1"/>
    </row>
    <row r="39" spans="1:10" x14ac:dyDescent="0.3">
      <c r="A39" s="1"/>
    </row>
    <row r="40" spans="1:10" x14ac:dyDescent="0.3">
      <c r="A40" s="1"/>
    </row>
    <row r="41" spans="1:10" x14ac:dyDescent="0.3">
      <c r="A41" s="1"/>
    </row>
  </sheetData>
  <mergeCells count="2">
    <mergeCell ref="B9:D9"/>
    <mergeCell ref="B10:D10"/>
  </mergeCells>
  <pageMargins left="0.7" right="0.7" top="0.75" bottom="0.75" header="0.3" footer="0.3"/>
  <pageSetup paperSize="9" orientation="portrait" r:id="rId1"/>
  <drawing r:id="rId2"/>
</worksheet>
</file>

<file path=_xmlsignatures/_rels/origin.sigs.rels><?xml version="1.0" encoding="UTF-8" standalone="yes"?>
<Relationships xmlns="http://schemas.openxmlformats.org/package/2006/relationships"><Relationship Id="rId1" Type="http://schemas.openxmlformats.org/package/2006/relationships/digital-signature/signature" Target="sig1.xml"/></Relationships>
</file>

<file path=_xmlsignatures/sig1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1/04/xmldsig-more#rsa-sha256"/>
    <Reference Type="http://www.w3.org/2000/09/xmldsig#Object" URI="#idPackageObject">
      <DigestMethod Algorithm="http://www.w3.org/2001/04/xmlenc#sha256"/>
      <DigestValue>ZJehAf1TBWvE+eZH3+eJjFGdXt06ccMIrr19cJdx6eM=</DigestValue>
    </Reference>
    <Reference Type="http://www.w3.org/2000/09/xmldsig#Object" URI="#idOfficeObject">
      <DigestMethod Algorithm="http://www.w3.org/2001/04/xmlenc#sha256"/>
      <DigestValue>q7fOHVP+okSUb90JF5Nfo6QZJ1YbdzV458O5+Yg2CbE=</DigestValue>
    </Reference>
    <Reference Type="http://uri.etsi.org/01903#SignedProperties" URI="#idSignedProperties">
      <Transforms>
        <Transform Algorithm="http://www.w3.org/TR/2001/REC-xml-c14n-20010315"/>
      </Transforms>
      <DigestMethod Algorithm="http://www.w3.org/2001/04/xmlenc#sha256"/>
      <DigestValue>eeKbyzFLoaQRnu4JsZB7vM6kx0sxc/xhUJrzRnwgHvA=</DigestValue>
    </Reference>
  </SignedInfo>
  <SignatureValue>n2SZ95oNctp+8qAIFivxUmAestPdY74z87yr5qbumY6LTvcn17Trrmw+mHKeLLqdn+MeWCCunnKu
ao3o+Qx35Ecj5qPnJp9i11NFMdq1opTS+2IX5uMrfVHAAh7JuM2cuSkbbAn5sq+OdkfzzfNc+W4R
R0rldEz9lVN3xAVNm3k7ujBJ2Of1RKiuQeiG6ke6p7foT63ZTA1F5x4buJMtRBXHPgsfgPT0vME7
kYOMx7n+dJS+OFPEAh0ZOM6YvzWOmzjNUejGMZZIpo+ixKJ4wD3H266hV7Q+qoWaFEP6JJ+9PSoV
gU7C0BOa/yYm9B54rWQnGoNu6oRaeWIRSXipTA==</SignatureValue>
  <KeyInfo>
    <X509Data>
      <X509Certificate>MIID8jCCAtqgAwIBAgIQlZntNRZQrJ9MtMcbiqCcpDANBgkqhkiG9w0BAQsFADB4MXYwEQYKCZImiZPyLGQBGRYDbmV0MBUGCgmSJomT8ixkARkWB3dpbmRvd3MwHQYDVQQDExZNUy1Pcmdhbml6YXRpb24tQWNjZXNzMCsGA1UECxMkODJkYmFjYTQtM2U4MS00NmNhLTljNzMtMDk1MGMxZWFjYTk3MB4XDTIwMDMwOTA5MjMzMloXDTMwMDMwOTEwNTMzMlowLzEtMCsGA1UEAxMkNjI4OTZjOWEtZTE0NC00M2M4LWI4ODItNDk5ZmI4YTA1YzcwMIIBIjANBgkqhkiG9w0BAQEFAAOCAQ8AMIIBCgKCAQEA4d0lzP7LDpbkP1vR2Lbltbb3WUBwB9LqwdmUXG9kRp7B29OfqBqPM8OelHBucr06rjanFbJ82CFkb5V/agVbh7m2EGSGPGCjkiEzCRgSXvADlVZbK6ESuheV0Hv1u5uYpNlLy510/hfMGiVCxg2z4nfCegViHUt9DAkJMSdnl5XWPkXQk8Idp1QYKwUoh8+yIhe9I/d5Kb7nha3IYnIezt2bLPATcePLCN33Nig+ndYhpbFnyVEKOVdPbRdYB1z61ywgdYYnyY+KsO2eEUgOc3zFxuxHUs9272CAGb4ItZ6zQzE/tpwUvfIW0tguXwQ03L43r8C1nX7caHKYmxQV4QIDAQABo4HAMIG9MAwGA1UdEwEB/wQCMAAwFgYDVR0lAQH/BAwwCgYIKwYBBQUHAwIwIgYLKoZIhvcUAQWCHAIEEwSBEJpsiWJE4chDuIJJn7igXHAwIgYLKoZIhvcUAQWCHAMEEwSBEE2gZ4oCj0lEpdEdX6ltu1IwIgYLKoZIhvcUAQWCHAUEEwSBEI1BexEh+29BqF8en/clvywwFAYLKoZIhvcUAQWCHAgEBQSBAkVVMBMGCyqGSIb3FAEFghwHBAQEgQEwMA0GCSqGSIb3DQEBCwUAA4IBAQCxFfop5TDD7GS9c0VGISLYi/2Opun8Np1ETLGIig5FjR9ulgvKhxPHnSj51D6tCvpJs+ttOYaFmtKEAjlnDrgmMJvVOh5Z0pruiD3hlLvauTC/1FAQHY2s+IE5xhdThvdMaJBSOr48IJKQtUdyEM7ibwCfXkd4VUxG3Q5RJhydU/eS+7prfLL84NnJ8Rj4v+4e1d+rI7AtIAcVL+UtySoNpNOa/FfGXlbG7HxoW0CFonbpvcdv3ePCYiVzzQvVWJ42EpCpV6vPXE2lcaVCO0VDSpRVB/WUg3GPyHYGdRMKGRpMTIScxQVX9owYBmT16kFUB02g6IiqmCg6KEh0PAe9</X509Certificate>
    </X509Data>
  </KeyInfo>
  <Object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2f3AFpmV4xMG5w1iTrxxA0J9QIy47+YsQamqbXmHTzc=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3"/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  <mdssi:RelationshipReference xmlns:mdssi="http://schemas.openxmlformats.org/package/2006/digital-signature" SourceId="rId5"/>
            <mdssi:RelationshipReference xmlns:mdssi="http://schemas.openxmlformats.org/package/2006/digital-signature" SourceId="rId4"/>
          </Transform>
          <Transform Algorithm="http://www.w3.org/TR/2001/REC-xml-c14n-20010315"/>
        </Transforms>
        <DigestMethod Algorithm="http://www.w3.org/2001/04/xmlenc#sha256"/>
        <DigestValue>+70tVQiKI1yf3TMXuIIdLvQ+S5B+Bw9XjNZHe++mCkI=</DigestValue>
      </Reference>
      <Reference URI="/xl/calcChain.xml?ContentType=application/vnd.openxmlformats-officedocument.spreadsheetml.calcChain+xml">
        <DigestMethod Algorithm="http://www.w3.org/2001/04/xmlenc#sha256"/>
        <DigestValue>cBNZN1CIiCJCjA2UEK28+u8XFjclcBccCsVG82an8hQ=</DigestValue>
      </Reference>
      <Reference URI="/xl/charts/_rels/char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enc#sha256"/>
        <DigestValue>iiIUTw551Pf7bTYXz0p/pxL7b94OSgCO8EQWIeBhUcA=</DigestValue>
      </Reference>
      <Reference URI="/xl/charts/_rels/chart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70J/HjKGOShr2QViU/qt+iyKLQjMhoJBs4M4NXsSqxs=</DigestValue>
      </Reference>
      <Reference URI="/xl/charts/_rels/chart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enc#sha256"/>
        <DigestValue>qktGdb16/jMDWCha4dkWvVMeJxKNgJvTAH9snzge/x4=</DigestValue>
      </Reference>
      <Reference URI="/xl/charts/chart1.xml?ContentType=application/vnd.openxmlformats-officedocument.drawingml.chart+xml">
        <DigestMethod Algorithm="http://www.w3.org/2001/04/xmlenc#sha256"/>
        <DigestValue>ZrLXLWXN7n4G9VW4ZoqAZmAFhX5AQTWcvkzdMIKkW8M=</DigestValue>
      </Reference>
      <Reference URI="/xl/charts/chart2.xml?ContentType=application/vnd.openxmlformats-officedocument.drawingml.chart+xml">
        <DigestMethod Algorithm="http://www.w3.org/2001/04/xmlenc#sha256"/>
        <DigestValue>KDpRrDnXQ8I5+bf/u2CEmuPwHIJr5TQxcyUWe1Cu/kA=</DigestValue>
      </Reference>
      <Reference URI="/xl/charts/chart3.xml?ContentType=application/vnd.openxmlformats-officedocument.drawingml.chart+xml">
        <DigestMethod Algorithm="http://www.w3.org/2001/04/xmlenc#sha256"/>
        <DigestValue>/wfeKgeoeyU7tmu/V7aDSP+vLE3OJVrimzAHDtMIpXk=</DigestValue>
      </Reference>
      <Reference URI="/xl/charts/colors1.xml?ContentType=application/vnd.ms-office.chartcolorstyle+xml">
        <DigestMethod Algorithm="http://www.w3.org/2001/04/xmlenc#sha256"/>
        <DigestValue>BP77p9MYU/oKpjblyLjjCPwxJqm0ih9EkJR//5HVqS8=</DigestValue>
      </Reference>
      <Reference URI="/xl/charts/colors2.xml?ContentType=application/vnd.ms-office.chartcolorstyle+xml">
        <DigestMethod Algorithm="http://www.w3.org/2001/04/xmlenc#sha256"/>
        <DigestValue>BP77p9MYU/oKpjblyLjjCPwxJqm0ih9EkJR//5HVqS8=</DigestValue>
      </Reference>
      <Reference URI="/xl/charts/colors3.xml?ContentType=application/vnd.ms-office.chartcolorstyle+xml">
        <DigestMethod Algorithm="http://www.w3.org/2001/04/xmlenc#sha256"/>
        <DigestValue>BP77p9MYU/oKpjblyLjjCPwxJqm0ih9EkJR//5HVqS8=</DigestValue>
      </Reference>
      <Reference URI="/xl/charts/style1.xml?ContentType=application/vnd.ms-office.chartstyle+xml">
        <DigestMethod Algorithm="http://www.w3.org/2001/04/xmlenc#sha256"/>
        <DigestValue>GsnsIP+3tEpb3WYYVPWflD3PFdb1hyBKl9B3qv+nuHs=</DigestValue>
      </Reference>
      <Reference URI="/xl/charts/style2.xml?ContentType=application/vnd.ms-office.chartstyle+xml">
        <DigestMethod Algorithm="http://www.w3.org/2001/04/xmlenc#sha256"/>
        <DigestValue>GsnsIP+3tEpb3WYYVPWflD3PFdb1hyBKl9B3qv+nuHs=</DigestValue>
      </Reference>
      <Reference URI="/xl/charts/style3.xml?ContentType=application/vnd.ms-office.chartstyle+xml">
        <DigestMethod Algorithm="http://www.w3.org/2001/04/xmlenc#sha256"/>
        <DigestValue>Go8wizBop+WptZQzECfR2CrVDYd8V2/X2MGuMtQ0TtE=</DigestValue>
      </Reference>
      <Reference URI="/xl/drawings/_rels/drawing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3"/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cdjeUtA2dv3QfPxNwLKbNN5pG5M6k2EAamZep2x4Na4=</DigestValue>
      </Reference>
      <Reference URI="/xl/drawings/drawing1.xml?ContentType=application/vnd.openxmlformats-officedocument.drawing+xml">
        <DigestMethod Algorithm="http://www.w3.org/2001/04/xmlenc#sha256"/>
        <DigestValue>F0Sv7JHNoV1y58qBuwxhwbeQSXjcHBrrLQISkBvBxGw=</DigestValue>
      </Reference>
      <Reference URI="/xl/printerSettings/printerSettings1.bin?ContentType=application/vnd.openxmlformats-officedocument.spreadsheetml.printerSettings">
        <DigestMethod Algorithm="http://www.w3.org/2001/04/xmlenc#sha256"/>
        <DigestValue>Qd/nvymi6EfxQtFyCJ7qzM5GeQuDXICcPo+AXXLEqRE=</DigestValue>
      </Reference>
      <Reference URI="/xl/sharedStrings.xml?ContentType=application/vnd.openxmlformats-officedocument.spreadsheetml.sharedStrings+xml">
        <DigestMethod Algorithm="http://www.w3.org/2001/04/xmlenc#sha256"/>
        <DigestValue>+grWrcTABuOOvto/Lc8n2x7PJ63/5x4L5ejw5ed9QkU=</DigestValue>
      </Reference>
      <Reference URI="/xl/styles.xml?ContentType=application/vnd.openxmlformats-officedocument.spreadsheetml.styles+xml">
        <DigestMethod Algorithm="http://www.w3.org/2001/04/xmlenc#sha256"/>
        <DigestValue>7XBoJGr1VjJ7d/wQp/wg8+HOwSs/x3sM0n6vKUVfVUs=</DigestValue>
      </Reference>
      <Reference URI="/xl/theme/theme1.xml?ContentType=application/vnd.openxmlformats-officedocument.theme+xml">
        <DigestMethod Algorithm="http://www.w3.org/2001/04/xmlenc#sha256"/>
        <DigestValue>WKaFtojMJvVFmWPWMGZv7XUzvvA6EMN0hjALCpfRO90=</DigestValue>
      </Reference>
      <Reference URI="/xl/workbook.xml?ContentType=application/vnd.openxmlformats-officedocument.spreadsheetml.sheet.main+xml">
        <DigestMethod Algorithm="http://www.w3.org/2001/04/xmlenc#sha256"/>
        <DigestValue>XCnWPdPJvjAeKYEzT9haaBC4VLI3rkejbd9CHMnzZNE=</DigestValue>
      </Reference>
      <Reference URI="/xl/worksheets/_rels/shee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enc#sha256"/>
        <DigestValue>AkNhP713P2yRa4Dh2ARGFlwE9QoRTO7fyLFTfcPffHI=</DigestValue>
      </Reference>
      <Reference URI="/xl/worksheets/sheet1.xml?ContentType=application/vnd.openxmlformats-officedocument.spreadsheetml.worksheet+xml">
        <DigestMethod Algorithm="http://www.w3.org/2001/04/xmlenc#sha256"/>
        <DigestValue>dQjebMfILLltF99hOPzdSM13B74otEXX+Qa1qmm7SZk=</DigestValue>
      </Reference>
    </Manifest>
    <SignatureProperties>
      <SignatureProperty Id="idSignatureTime" Target="#idPackageSignature">
        <mdssi:SignatureTime xmlns:mdssi="http://schemas.openxmlformats.org/package/2006/digital-signature">
          <mdssi:Format>YYYY-MM-DDThh:mm:ssTZD</mdssi:Format>
          <mdssi:Value>2020-03-26T09:14:44Z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/>
          <SignatureText/>
          <SignatureImage/>
          <SignatureComments/>
          <WindowsVersion>10.0</WindowsVersion>
          <OfficeVersion>16.0.11929/19</OfficeVersion>
          <ApplicationVersion>16.0.11929</ApplicationVersion>
          <Monitors>1</Monitors>
          <HorizontalResolution>1920</HorizontalResolution>
          <VerticalResolution>1080</VerticalResolution>
          <ColorDepth>32</ColorDepth>
          <SignatureProviderId>{00000000-0000-0000-0000-000000000000}</SignatureProviderId>
          <SignatureProviderUrl/>
          <SignatureProviderDetails>9</SignatureProviderDetails>
          <SignatureType>1</SignatureType>
        </SignatureInfoV1>
        <SignatureInfoV2 xmlns="http://schemas.microsoft.com/office/2006/digsig">
          <Address1>Contrada Coppolecchia</Address1>
          <Address2/>
        </SignatureInfoV2>
      </SignatureProperty>
    </SignatureProperties>
  </Object>
  <Object>
    <xd:QualifyingProperties xmlns:xd="http://uri.etsi.org/01903/v1.3.2#" Target="#idPackageSignature">
      <xd:SignedProperties Id="idSignedProperties">
        <xd:SignedSignatureProperties>
          <xd:SigningTime>2020-03-26T09:14:44Z</xd:SigningTime>
          <xd:SigningCertificate>
            <xd:Cert>
              <xd:CertDigest>
                <DigestMethod Algorithm="http://www.w3.org/2001/04/xmlenc#sha256"/>
                <DigestValue>8uBL9+ANlgO+on9SClojlGeTV/0D9EekWq/C1McFsV0=</DigestValue>
              </xd:CertDigest>
              <xd:IssuerSerial>
                <X509IssuerName>DC=net + DC=windows + CN=MS-Organization-Access + OU=82dbaca4-3e81-46ca-9c73-0950c1eaca97</X509IssuerName>
                <X509SerialNumber>198854203928383171858966170585037577380</X509SerialNumber>
              </xd:IssuerSerial>
            </xd:Cert>
          </xd:SigningCertificate>
          <xd:SignaturePolicyIdentifier>
            <xd:SignaturePolicyImplied/>
          </xd:SignaturePolicyIdentifier>
          <xd:SignatureProductionPlace>
            <xd:City>Manfredonia</xd:City>
            <xd:StateOrProvince>Foggia</xd:StateOrProvince>
            <xd:PostalCode>71043</xd:PostalCode>
            <xd:CountryName>Italia</xd:CountryName>
          </xd:SignatureProductionPlace>
          <xd:SignerRole>
            <xd:ClaimedRoles>
              <xd:ClaimedRole>Pietro Rignanese</xd:ClaimedRole>
            </xd:ClaimedRoles>
          </xd:SignerRole>
        </xd:SignedSignatureProperties>
        <xd:SignedDataObjectProperties>
          <xd:CommitmentTypeIndication>
            <xd:CommitmentTypeId>
              <xd:Identifier>http://uri.etsi.org/01903/v1.2.2#ProofOfOrigin</xd:Identifier>
              <xd:Description>Ha creato e approvato questo documento</xd:Description>
            </xd:CommitmentTypeId>
            <xd:AllSignedDataObjects/>
          </xd:CommitmentTypeIndication>
        </xd:SignedDataObjectProperties>
      </xd:SignedProperties>
    </xd:QualifyingProperties>
  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Palloni</dc:creator>
  <cp:lastModifiedBy>Pietro Rignanese</cp:lastModifiedBy>
  <cp:lastPrinted>2020-03-21T15:58:11Z</cp:lastPrinted>
  <dcterms:created xsi:type="dcterms:W3CDTF">2017-11-30T10:00:28Z</dcterms:created>
  <dcterms:modified xsi:type="dcterms:W3CDTF">2020-03-21T16:00:38Z</dcterms:modified>
</cp:coreProperties>
</file>