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jordan/Google Drive/Teaching and Service/Bio 208 Jordan/Bio 208 2018 Jordan/Lab/"/>
    </mc:Choice>
  </mc:AlternateContent>
  <bookViews>
    <workbookView xWindow="0" yWindow="460" windowWidth="25500" windowHeight="14560" tabRatio="828" activeTab="6"/>
  </bookViews>
  <sheets>
    <sheet name="Raw_Data" sheetId="9" r:id="rId1"/>
    <sheet name="Female pre-1840" sheetId="10" r:id="rId2"/>
    <sheet name="Male pre-1840" sheetId="11" r:id="rId3"/>
    <sheet name="Female 1860-1890" sheetId="12" r:id="rId4"/>
    <sheet name="Male 1860-1890" sheetId="13" r:id="rId5"/>
    <sheet name="Survivorship" sheetId="14" r:id="rId6"/>
    <sheet name="Mortality" sheetId="1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J11" i="12"/>
  <c r="A3" i="12"/>
  <c r="F5" i="12"/>
  <c r="F6" i="12"/>
  <c r="F7" i="12"/>
  <c r="F8" i="12"/>
  <c r="F9" i="12"/>
  <c r="F10" i="12"/>
  <c r="F11" i="12"/>
  <c r="F12" i="12"/>
  <c r="F13" i="12"/>
  <c r="F14" i="12"/>
  <c r="F15" i="12"/>
  <c r="C17" i="12"/>
  <c r="F16" i="12"/>
  <c r="C18" i="12"/>
  <c r="F17" i="12"/>
  <c r="C19" i="12"/>
  <c r="F18" i="12"/>
  <c r="C20" i="12"/>
  <c r="F19" i="12"/>
  <c r="C21" i="12"/>
  <c r="F20" i="12"/>
  <c r="C22" i="12"/>
  <c r="F21" i="12"/>
  <c r="C23" i="12"/>
  <c r="F22" i="12"/>
  <c r="F23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F4" i="12"/>
  <c r="G4" i="12"/>
  <c r="H4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B2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E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1" i="10"/>
  <c r="F21" i="10"/>
  <c r="G21" i="10"/>
  <c r="D21" i="10"/>
  <c r="F20" i="10"/>
  <c r="G20" i="10"/>
  <c r="H20" i="10"/>
  <c r="E20" i="10"/>
  <c r="D20" i="10"/>
  <c r="F19" i="10"/>
  <c r="G19" i="10"/>
  <c r="H19" i="10"/>
  <c r="E19" i="10"/>
  <c r="D19" i="10"/>
  <c r="F18" i="10"/>
  <c r="G18" i="10"/>
  <c r="H18" i="10"/>
  <c r="E18" i="10"/>
  <c r="D18" i="10"/>
  <c r="F17" i="10"/>
  <c r="G17" i="10"/>
  <c r="H17" i="10"/>
  <c r="E17" i="10"/>
  <c r="D17" i="10"/>
  <c r="F16" i="10"/>
  <c r="G16" i="10"/>
  <c r="H16" i="10"/>
  <c r="E16" i="10"/>
  <c r="D16" i="10"/>
  <c r="F15" i="10"/>
  <c r="G15" i="10"/>
  <c r="H15" i="10"/>
  <c r="E15" i="10"/>
  <c r="D15" i="10"/>
  <c r="F14" i="10"/>
  <c r="G14" i="10"/>
  <c r="H14" i="10"/>
  <c r="E14" i="10"/>
  <c r="D14" i="10"/>
  <c r="F13" i="10"/>
  <c r="G13" i="10"/>
  <c r="H13" i="10"/>
  <c r="E13" i="10"/>
  <c r="D13" i="10"/>
  <c r="F12" i="10"/>
  <c r="G12" i="10"/>
  <c r="H12" i="10"/>
  <c r="E12" i="10"/>
  <c r="D12" i="10"/>
  <c r="F11" i="10"/>
  <c r="G11" i="10"/>
  <c r="H11" i="10"/>
  <c r="E11" i="10"/>
  <c r="D11" i="10"/>
  <c r="F10" i="10"/>
  <c r="G10" i="10"/>
  <c r="H10" i="10"/>
  <c r="E10" i="10"/>
  <c r="D10" i="10"/>
  <c r="F9" i="10"/>
  <c r="G9" i="10"/>
  <c r="H9" i="10"/>
  <c r="E9" i="10"/>
  <c r="D9" i="10"/>
  <c r="F8" i="10"/>
  <c r="G8" i="10"/>
  <c r="H8" i="10"/>
  <c r="E8" i="10"/>
  <c r="D8" i="10"/>
  <c r="F7" i="10"/>
  <c r="G7" i="10"/>
  <c r="H7" i="10"/>
  <c r="E7" i="10"/>
  <c r="D7" i="10"/>
  <c r="F6" i="10"/>
  <c r="G6" i="10"/>
  <c r="H6" i="10"/>
  <c r="E6" i="10"/>
  <c r="D6" i="10"/>
  <c r="F5" i="10"/>
  <c r="G5" i="10"/>
  <c r="H5" i="10"/>
  <c r="E5" i="10"/>
  <c r="D5" i="10"/>
  <c r="F4" i="10"/>
  <c r="G4" i="10"/>
  <c r="H4" i="10"/>
  <c r="E4" i="10"/>
  <c r="D4" i="10"/>
  <c r="F3" i="10"/>
  <c r="G3" i="10"/>
  <c r="H3" i="10"/>
  <c r="E3" i="10"/>
  <c r="D3" i="10"/>
  <c r="F2" i="10"/>
  <c r="G2" i="10"/>
  <c r="H2" i="10"/>
  <c r="E2" i="10"/>
  <c r="D2" i="10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J11" i="13"/>
  <c r="F5" i="13"/>
  <c r="F6" i="13"/>
  <c r="F7" i="13"/>
  <c r="F8" i="13"/>
  <c r="F9" i="13"/>
  <c r="F10" i="13"/>
  <c r="F11" i="13"/>
  <c r="F12" i="13"/>
  <c r="F13" i="13"/>
  <c r="F14" i="13"/>
  <c r="F15" i="13"/>
  <c r="C17" i="13"/>
  <c r="F16" i="13"/>
  <c r="C18" i="13"/>
  <c r="F17" i="13"/>
  <c r="C19" i="13"/>
  <c r="F18" i="13"/>
  <c r="C20" i="13"/>
  <c r="F19" i="13"/>
  <c r="C21" i="13"/>
  <c r="F20" i="13"/>
  <c r="C22" i="13"/>
  <c r="F21" i="13"/>
  <c r="C23" i="13"/>
  <c r="F22" i="13"/>
  <c r="F23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F4" i="13"/>
  <c r="G4" i="13"/>
  <c r="H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C2" i="11"/>
  <c r="C3" i="11"/>
  <c r="C4" i="11"/>
  <c r="C5" i="11"/>
  <c r="C6" i="11"/>
  <c r="C7" i="11"/>
  <c r="C8" i="11"/>
  <c r="C9" i="11"/>
  <c r="C10" i="11"/>
  <c r="C11" i="11"/>
  <c r="C12" i="11"/>
  <c r="C13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1" i="11"/>
  <c r="C14" i="11"/>
  <c r="C15" i="11"/>
  <c r="C16" i="11"/>
  <c r="C17" i="11"/>
  <c r="C18" i="11"/>
  <c r="C19" i="11"/>
  <c r="C20" i="11"/>
  <c r="C21" i="11"/>
  <c r="F21" i="11"/>
  <c r="G21" i="11"/>
  <c r="H21" i="11"/>
  <c r="E21" i="11"/>
  <c r="D21" i="11"/>
  <c r="F20" i="11"/>
  <c r="G20" i="11"/>
  <c r="H20" i="11"/>
  <c r="E20" i="11"/>
  <c r="D20" i="11"/>
  <c r="F19" i="11"/>
  <c r="G19" i="11"/>
  <c r="H19" i="11"/>
  <c r="E19" i="11"/>
  <c r="D19" i="11"/>
  <c r="F18" i="11"/>
  <c r="G18" i="11"/>
  <c r="H18" i="11"/>
  <c r="E18" i="11"/>
  <c r="D18" i="11"/>
  <c r="F17" i="11"/>
  <c r="G17" i="11"/>
  <c r="H17" i="11"/>
  <c r="E17" i="11"/>
  <c r="D17" i="11"/>
  <c r="F16" i="11"/>
  <c r="G16" i="11"/>
  <c r="H16" i="11"/>
  <c r="E16" i="11"/>
  <c r="D16" i="11"/>
  <c r="F15" i="11"/>
  <c r="G15" i="11"/>
  <c r="H15" i="11"/>
  <c r="E15" i="11"/>
  <c r="D15" i="11"/>
  <c r="F14" i="11"/>
  <c r="G14" i="11"/>
  <c r="H14" i="11"/>
  <c r="E14" i="11"/>
  <c r="D14" i="11"/>
  <c r="F13" i="11"/>
  <c r="G13" i="11"/>
  <c r="H13" i="11"/>
  <c r="E13" i="11"/>
  <c r="D13" i="11"/>
  <c r="F12" i="11"/>
  <c r="G12" i="11"/>
  <c r="H12" i="11"/>
  <c r="E12" i="11"/>
  <c r="D12" i="11"/>
  <c r="F11" i="11"/>
  <c r="G11" i="11"/>
  <c r="H11" i="11"/>
  <c r="E11" i="11"/>
  <c r="D11" i="11"/>
  <c r="F10" i="11"/>
  <c r="G10" i="11"/>
  <c r="H10" i="11"/>
  <c r="E10" i="11"/>
  <c r="D10" i="11"/>
  <c r="F9" i="11"/>
  <c r="G9" i="11"/>
  <c r="H9" i="11"/>
  <c r="E9" i="11"/>
  <c r="D9" i="11"/>
  <c r="F8" i="11"/>
  <c r="G8" i="11"/>
  <c r="H8" i="11"/>
  <c r="E8" i="11"/>
  <c r="D8" i="11"/>
  <c r="F7" i="11"/>
  <c r="G7" i="11"/>
  <c r="H7" i="11"/>
  <c r="E7" i="11"/>
  <c r="D7" i="11"/>
  <c r="F6" i="11"/>
  <c r="G6" i="11"/>
  <c r="H6" i="11"/>
  <c r="E6" i="11"/>
  <c r="D6" i="11"/>
  <c r="F5" i="11"/>
  <c r="G5" i="11"/>
  <c r="H5" i="11"/>
  <c r="E5" i="11"/>
  <c r="D5" i="11"/>
  <c r="F4" i="11"/>
  <c r="G4" i="11"/>
  <c r="H4" i="11"/>
  <c r="E4" i="11"/>
  <c r="D4" i="11"/>
  <c r="F3" i="11"/>
  <c r="G3" i="11"/>
  <c r="H3" i="11"/>
  <c r="E3" i="11"/>
  <c r="D3" i="11"/>
  <c r="F2" i="11"/>
  <c r="G2" i="11"/>
  <c r="H2" i="11"/>
  <c r="E2" i="11"/>
  <c r="D2" i="11"/>
  <c r="B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3" i="14"/>
</calcChain>
</file>

<file path=xl/sharedStrings.xml><?xml version="1.0" encoding="utf-8"?>
<sst xmlns="http://schemas.openxmlformats.org/spreadsheetml/2006/main" count="114" uniqueCount="43">
  <si>
    <t>Age Class</t>
  </si>
  <si>
    <t>Pre-1840 Female</t>
  </si>
  <si>
    <t>Pre-1840 Male</t>
  </si>
  <si>
    <t>1860-1890 Female</t>
  </si>
  <si>
    <t>1860-1890 Male</t>
  </si>
  <si>
    <t>0-5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</si>
  <si>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</si>
  <si>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</si>
  <si>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</si>
  <si>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</si>
  <si>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</si>
  <si>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</si>
  <si>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</si>
  <si>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</si>
  <si>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</si>
  <si>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</si>
  <si>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</si>
  <si>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</si>
  <si>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</si>
  <si>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</si>
  <si>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</si>
  <si>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</si>
  <si>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96+</t>
  </si>
  <si>
    <t>6-10</t>
  </si>
  <si>
    <t>11-15</t>
  </si>
  <si>
    <t>dx</t>
  </si>
  <si>
    <t>lx</t>
  </si>
  <si>
    <t>qx</t>
  </si>
  <si>
    <t>Lx</t>
  </si>
  <si>
    <t>Tx</t>
  </si>
  <si>
    <t>ex</t>
  </si>
  <si>
    <t>Female pre-1840</t>
  </si>
  <si>
    <t>Male pre-1840</t>
  </si>
  <si>
    <t>Female 1860-1890</t>
  </si>
  <si>
    <t>Male 1860-1890</t>
  </si>
  <si>
    <t>nx</t>
  </si>
  <si>
    <t>Question 5</t>
  </si>
  <si>
    <t>Data from Tuesday lab in 2005</t>
  </si>
  <si>
    <t>Female 1860-1890</t>
    <phoneticPr fontId="1" type="noConversion"/>
  </si>
  <si>
    <t>Monday</t>
    <phoneticPr fontId="1" type="noConversion"/>
  </si>
  <si>
    <t>Life table 1860-1890 Males</t>
    <phoneticPr fontId="1" type="noConversion"/>
  </si>
  <si>
    <t>Life table 1860-1890 Females</t>
    <phoneticPr fontId="1" type="noConversion"/>
  </si>
  <si>
    <t>nx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</si>
</sst>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48982942175"/>
          <c:y val="0.126087157280418"/>
          <c:w val="0.870097778889442"/>
          <c:h val="0.652174951450436"/>
        </c:manualLayout>
      </c:layout>
      <c:lineChart>
        <c:grouping val="standard"/>
        <c:varyColors val="0"/>
        <c:ser>
          <c:idx val="0"/>
          <c:order val="0"/>
          <c:tx>
            <c:strRef>
              <c:f>Survivorship!$B$1</c:f>
              <c:strCache>
                <c:ptCount val="1"/>
                <c:pt idx="0">
                  <c:v>Female pre-1840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Survivorship!$A$3:$A$22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Survivorship!$B$3:$B$22</c:f>
              <c:numCache>
                <c:formatCode>General</c:formatCode>
                <c:ptCount val="20"/>
                <c:pt idx="0">
                  <c:v>1.0</c:v>
                </c:pt>
                <c:pt idx="1">
                  <c:v>0.978978978978979</c:v>
                </c:pt>
                <c:pt idx="2">
                  <c:v>0.978978978978979</c:v>
                </c:pt>
                <c:pt idx="3">
                  <c:v>0.978978978978979</c:v>
                </c:pt>
                <c:pt idx="4">
                  <c:v>0.966966966966967</c:v>
                </c:pt>
                <c:pt idx="5">
                  <c:v>0.951951951951952</c:v>
                </c:pt>
                <c:pt idx="6">
                  <c:v>0.93993993993994</c:v>
                </c:pt>
                <c:pt idx="7">
                  <c:v>0.915915915915916</c:v>
                </c:pt>
                <c:pt idx="8">
                  <c:v>0.900900900900901</c:v>
                </c:pt>
                <c:pt idx="9">
                  <c:v>0.873873873873874</c:v>
                </c:pt>
                <c:pt idx="10">
                  <c:v>0.858858858858859</c:v>
                </c:pt>
                <c:pt idx="11">
                  <c:v>0.816816816816817</c:v>
                </c:pt>
                <c:pt idx="12">
                  <c:v>0.771771771771772</c:v>
                </c:pt>
                <c:pt idx="13">
                  <c:v>0.678678678678679</c:v>
                </c:pt>
                <c:pt idx="14">
                  <c:v>0.57957957957958</c:v>
                </c:pt>
                <c:pt idx="15">
                  <c:v>0.435435435435435</c:v>
                </c:pt>
                <c:pt idx="16">
                  <c:v>0.261261261261261</c:v>
                </c:pt>
                <c:pt idx="17">
                  <c:v>0.111111111111111</c:v>
                </c:pt>
                <c:pt idx="18">
                  <c:v>0.027027027027027</c:v>
                </c:pt>
                <c:pt idx="19">
                  <c:v>0.003003003003003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Survivorship!$C$1</c:f>
              <c:strCache>
                <c:ptCount val="1"/>
                <c:pt idx="0">
                  <c:v>Male pre-1840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Survivorship!$A$3:$A$22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Survivorship!$C$3:$C$22</c:f>
              <c:numCache>
                <c:formatCode>General</c:formatCode>
                <c:ptCount val="20"/>
                <c:pt idx="0">
                  <c:v>1.0</c:v>
                </c:pt>
                <c:pt idx="1">
                  <c:v>0.99025974025974</c:v>
                </c:pt>
                <c:pt idx="2">
                  <c:v>0.980519480519481</c:v>
                </c:pt>
                <c:pt idx="3">
                  <c:v>0.970779220779221</c:v>
                </c:pt>
                <c:pt idx="4">
                  <c:v>0.964285714285714</c:v>
                </c:pt>
                <c:pt idx="5">
                  <c:v>0.961038961038961</c:v>
                </c:pt>
                <c:pt idx="6">
                  <c:v>0.948051948051948</c:v>
                </c:pt>
                <c:pt idx="7">
                  <c:v>0.931818181818182</c:v>
                </c:pt>
                <c:pt idx="8">
                  <c:v>0.915584415584416</c:v>
                </c:pt>
                <c:pt idx="9">
                  <c:v>0.883116883116883</c:v>
                </c:pt>
                <c:pt idx="10">
                  <c:v>0.844155844155844</c:v>
                </c:pt>
                <c:pt idx="11">
                  <c:v>0.798701298701299</c:v>
                </c:pt>
                <c:pt idx="12">
                  <c:v>0.73051948051948</c:v>
                </c:pt>
                <c:pt idx="13">
                  <c:v>0.642857142857143</c:v>
                </c:pt>
                <c:pt idx="14">
                  <c:v>0.496753246753247</c:v>
                </c:pt>
                <c:pt idx="15">
                  <c:v>0.357142857142857</c:v>
                </c:pt>
                <c:pt idx="16">
                  <c:v>0.201298701298701</c:v>
                </c:pt>
                <c:pt idx="17">
                  <c:v>0.0909090909090909</c:v>
                </c:pt>
                <c:pt idx="18">
                  <c:v>0.0194805194805195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Survivorship!$D$1</c:f>
              <c:strCache>
                <c:ptCount val="1"/>
                <c:pt idx="0">
                  <c:v>Female 1860-1890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Survivorship!$D$3:$D$22</c:f>
              <c:numCache>
                <c:formatCode>General</c:formatCode>
                <c:ptCount val="20"/>
                <c:pt idx="0">
                  <c:v>1.0</c:v>
                </c:pt>
                <c:pt idx="1">
                  <c:v>0.928695652173913</c:v>
                </c:pt>
                <c:pt idx="2">
                  <c:v>0.923478260869565</c:v>
                </c:pt>
                <c:pt idx="3">
                  <c:v>0.913043478260869</c:v>
                </c:pt>
                <c:pt idx="4">
                  <c:v>0.897391304347826</c:v>
                </c:pt>
                <c:pt idx="5">
                  <c:v>0.864347826086956</c:v>
                </c:pt>
                <c:pt idx="6">
                  <c:v>0.831304347826087</c:v>
                </c:pt>
                <c:pt idx="7">
                  <c:v>0.805217391304348</c:v>
                </c:pt>
                <c:pt idx="8">
                  <c:v>0.789565217391304</c:v>
                </c:pt>
                <c:pt idx="9">
                  <c:v>0.768695652173913</c:v>
                </c:pt>
                <c:pt idx="10">
                  <c:v>0.740869565217391</c:v>
                </c:pt>
                <c:pt idx="11">
                  <c:v>0.700869565217391</c:v>
                </c:pt>
                <c:pt idx="12">
                  <c:v>0.669565217391304</c:v>
                </c:pt>
                <c:pt idx="13">
                  <c:v>0.580869565217391</c:v>
                </c:pt>
                <c:pt idx="14">
                  <c:v>0.506086956521739</c:v>
                </c:pt>
                <c:pt idx="15">
                  <c:v>0.391304347826087</c:v>
                </c:pt>
                <c:pt idx="16">
                  <c:v>0.257391304347826</c:v>
                </c:pt>
                <c:pt idx="17">
                  <c:v>0.15304347826087</c:v>
                </c:pt>
                <c:pt idx="18">
                  <c:v>0.0626086956521739</c:v>
                </c:pt>
                <c:pt idx="19">
                  <c:v>0.0121739130434783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Survivorship!$E$1</c:f>
              <c:strCache>
                <c:ptCount val="1"/>
                <c:pt idx="0">
                  <c:v>Male 1860-1890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Survivorship!$E$3:$E$22</c:f>
              <c:numCache>
                <c:formatCode>General</c:formatCode>
                <c:ptCount val="20"/>
                <c:pt idx="0">
                  <c:v>1.0</c:v>
                </c:pt>
                <c:pt idx="1">
                  <c:v>0.894117647058824</c:v>
                </c:pt>
                <c:pt idx="2">
                  <c:v>0.886274509803921</c:v>
                </c:pt>
                <c:pt idx="3">
                  <c:v>0.87843137254902</c:v>
                </c:pt>
                <c:pt idx="4">
                  <c:v>0.858823529411765</c:v>
                </c:pt>
                <c:pt idx="5">
                  <c:v>0.837254901960784</c:v>
                </c:pt>
                <c:pt idx="6">
                  <c:v>0.792156862745098</c:v>
                </c:pt>
                <c:pt idx="7">
                  <c:v>0.76078431372549</c:v>
                </c:pt>
                <c:pt idx="8">
                  <c:v>0.729411764705882</c:v>
                </c:pt>
                <c:pt idx="9">
                  <c:v>0.686274509803921</c:v>
                </c:pt>
                <c:pt idx="10">
                  <c:v>0.649019607843137</c:v>
                </c:pt>
                <c:pt idx="11">
                  <c:v>0.594117647058824</c:v>
                </c:pt>
                <c:pt idx="12">
                  <c:v>0.537254901960784</c:v>
                </c:pt>
                <c:pt idx="13">
                  <c:v>0.480392156862745</c:v>
                </c:pt>
                <c:pt idx="14">
                  <c:v>0.376470588235294</c:v>
                </c:pt>
                <c:pt idx="15">
                  <c:v>0.268627450980392</c:v>
                </c:pt>
                <c:pt idx="16">
                  <c:v>0.164705882352941</c:v>
                </c:pt>
                <c:pt idx="17">
                  <c:v>0.0823529411764706</c:v>
                </c:pt>
                <c:pt idx="18">
                  <c:v>0.0235294117647059</c:v>
                </c:pt>
                <c:pt idx="19">
                  <c:v>0.00588235294117647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10016"/>
        <c:axId val="-2093504224"/>
      </c:lineChart>
      <c:catAx>
        <c:axId val="-20935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class (y)</a:t>
                </a:r>
              </a:p>
            </c:rich>
          </c:tx>
          <c:layout>
            <c:manualLayout>
              <c:xMode val="edge"/>
              <c:yMode val="edge"/>
              <c:x val="0.477941033474482"/>
              <c:y val="0.917392765040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350422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-209350422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75" b="1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Survivorship (l</a:t>
                </a:r>
                <a:r>
                  <a:rPr lang="en-US" sz="975" b="1" i="0" strike="noStrike" baseline="-25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x</a:t>
                </a:r>
                <a:r>
                  <a:rPr lang="en-US" sz="975" b="1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4509796588435"/>
              <c:y val="0.2782613126188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351001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8921365499649"/>
          <c:y val="0.0260869980580175"/>
          <c:w val="0.303921477696594"/>
          <c:h val="0.24782648155116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2901577549"/>
          <c:y val="0.0315789169354085"/>
          <c:w val="0.860293860254068"/>
          <c:h val="0.823683416731905"/>
        </c:manualLayout>
      </c:layout>
      <c:lineChart>
        <c:grouping val="standard"/>
        <c:varyColors val="0"/>
        <c:ser>
          <c:idx val="0"/>
          <c:order val="0"/>
          <c:tx>
            <c:strRef>
              <c:f>Mortality!$B$2</c:f>
              <c:strCache>
                <c:ptCount val="1"/>
                <c:pt idx="0">
                  <c:v>Female pre-1840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Mortality!$A$3:$A$22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Mortality!$B$3:$B$22</c:f>
              <c:numCache>
                <c:formatCode>General</c:formatCode>
                <c:ptCount val="20"/>
                <c:pt idx="0">
                  <c:v>0.021021021021021</c:v>
                </c:pt>
                <c:pt idx="1">
                  <c:v>0.0</c:v>
                </c:pt>
                <c:pt idx="2">
                  <c:v>0.0</c:v>
                </c:pt>
                <c:pt idx="3">
                  <c:v>0.0122699386503067</c:v>
                </c:pt>
                <c:pt idx="4">
                  <c:v>0.015527950310559</c:v>
                </c:pt>
                <c:pt idx="5">
                  <c:v>0.0126182965299685</c:v>
                </c:pt>
                <c:pt idx="6">
                  <c:v>0.0255591054313099</c:v>
                </c:pt>
                <c:pt idx="7">
                  <c:v>0.0163934426229508</c:v>
                </c:pt>
                <c:pt idx="8">
                  <c:v>0.03</c:v>
                </c:pt>
                <c:pt idx="9">
                  <c:v>0.0171821305841924</c:v>
                </c:pt>
                <c:pt idx="10">
                  <c:v>0.0489510489510489</c:v>
                </c:pt>
                <c:pt idx="11">
                  <c:v>0.0551470588235294</c:v>
                </c:pt>
                <c:pt idx="12">
                  <c:v>0.120622568093385</c:v>
                </c:pt>
                <c:pt idx="13">
                  <c:v>0.146017699115044</c:v>
                </c:pt>
                <c:pt idx="14">
                  <c:v>0.248704663212435</c:v>
                </c:pt>
                <c:pt idx="15">
                  <c:v>0.4</c:v>
                </c:pt>
                <c:pt idx="16">
                  <c:v>0.574712643678161</c:v>
                </c:pt>
                <c:pt idx="17">
                  <c:v>0.756756756756757</c:v>
                </c:pt>
                <c:pt idx="18">
                  <c:v>0.888888888888889</c:v>
                </c:pt>
                <c:pt idx="1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Mortality!$C$2</c:f>
              <c:strCache>
                <c:ptCount val="1"/>
                <c:pt idx="0">
                  <c:v>Male pre-1840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Mortality!$A$3:$A$22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Mortality!$C$3:$C$21</c:f>
              <c:numCache>
                <c:formatCode>General</c:formatCode>
                <c:ptCount val="19"/>
                <c:pt idx="0">
                  <c:v>0.00974025974025974</c:v>
                </c:pt>
                <c:pt idx="1">
                  <c:v>0.00983606557377049</c:v>
                </c:pt>
                <c:pt idx="2">
                  <c:v>0.00993377483443708</c:v>
                </c:pt>
                <c:pt idx="3">
                  <c:v>0.00668896321070234</c:v>
                </c:pt>
                <c:pt idx="4">
                  <c:v>0.00336700336700337</c:v>
                </c:pt>
                <c:pt idx="5">
                  <c:v>0.0135135135135135</c:v>
                </c:pt>
                <c:pt idx="6">
                  <c:v>0.0171232876712329</c:v>
                </c:pt>
                <c:pt idx="7">
                  <c:v>0.0174216027874564</c:v>
                </c:pt>
                <c:pt idx="8">
                  <c:v>0.0354609929078014</c:v>
                </c:pt>
                <c:pt idx="9">
                  <c:v>0.0441176470588235</c:v>
                </c:pt>
                <c:pt idx="10">
                  <c:v>0.0538461538461538</c:v>
                </c:pt>
                <c:pt idx="11">
                  <c:v>0.0853658536585366</c:v>
                </c:pt>
                <c:pt idx="12">
                  <c:v>0.12</c:v>
                </c:pt>
                <c:pt idx="13">
                  <c:v>0.227272727272727</c:v>
                </c:pt>
                <c:pt idx="14">
                  <c:v>0.281045751633987</c:v>
                </c:pt>
                <c:pt idx="15">
                  <c:v>0.436363636363636</c:v>
                </c:pt>
                <c:pt idx="16">
                  <c:v>0.548387096774193</c:v>
                </c:pt>
                <c:pt idx="17">
                  <c:v>0.785714285714286</c:v>
                </c:pt>
                <c:pt idx="18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Mortality!$D$2</c:f>
              <c:strCache>
                <c:ptCount val="1"/>
                <c:pt idx="0">
                  <c:v>Female 1860-1890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Mortality!$A$3:$A$22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Mortality!$D$3:$D$22</c:f>
              <c:numCache>
                <c:formatCode>General</c:formatCode>
                <c:ptCount val="20"/>
                <c:pt idx="0">
                  <c:v>0.0713043478260869</c:v>
                </c:pt>
                <c:pt idx="1">
                  <c:v>0.00561797752808989</c:v>
                </c:pt>
                <c:pt idx="2">
                  <c:v>0.0112994350282486</c:v>
                </c:pt>
                <c:pt idx="3">
                  <c:v>0.0171428571428571</c:v>
                </c:pt>
                <c:pt idx="4">
                  <c:v>0.0368217054263566</c:v>
                </c:pt>
                <c:pt idx="5">
                  <c:v>0.0382293762575453</c:v>
                </c:pt>
                <c:pt idx="6">
                  <c:v>0.0313807531380753</c:v>
                </c:pt>
                <c:pt idx="7">
                  <c:v>0.019438444924406</c:v>
                </c:pt>
                <c:pt idx="8">
                  <c:v>0.026431718061674</c:v>
                </c:pt>
                <c:pt idx="9">
                  <c:v>0.0361990950226244</c:v>
                </c:pt>
                <c:pt idx="10">
                  <c:v>0.0539906103286385</c:v>
                </c:pt>
                <c:pt idx="11">
                  <c:v>0.0446650124069479</c:v>
                </c:pt>
                <c:pt idx="12">
                  <c:v>0.132467532467532</c:v>
                </c:pt>
                <c:pt idx="13">
                  <c:v>0.12874251497006</c:v>
                </c:pt>
                <c:pt idx="14">
                  <c:v>0.22680412371134</c:v>
                </c:pt>
                <c:pt idx="15">
                  <c:v>0.342222222222222</c:v>
                </c:pt>
                <c:pt idx="16">
                  <c:v>0.405405405405405</c:v>
                </c:pt>
                <c:pt idx="17">
                  <c:v>0.590909090909091</c:v>
                </c:pt>
                <c:pt idx="18">
                  <c:v>0.805555555555556</c:v>
                </c:pt>
                <c:pt idx="1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Mortality!$E$2</c:f>
              <c:strCache>
                <c:ptCount val="1"/>
                <c:pt idx="0">
                  <c:v>Male 1860-1890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Mortality!$A$3:$A$22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96+</c:v>
                </c:pt>
              </c:strCache>
            </c:strRef>
          </c:cat>
          <c:val>
            <c:numRef>
              <c:f>Mortality!$E$3:$E$22</c:f>
              <c:numCache>
                <c:formatCode>General</c:formatCode>
                <c:ptCount val="20"/>
                <c:pt idx="0">
                  <c:v>0.105882352941176</c:v>
                </c:pt>
                <c:pt idx="1">
                  <c:v>0.0087719298245614</c:v>
                </c:pt>
                <c:pt idx="2">
                  <c:v>0.00884955752212389</c:v>
                </c:pt>
                <c:pt idx="3">
                  <c:v>0.0223214285714286</c:v>
                </c:pt>
                <c:pt idx="4">
                  <c:v>0.0251141552511415</c:v>
                </c:pt>
                <c:pt idx="5">
                  <c:v>0.053864168618267</c:v>
                </c:pt>
                <c:pt idx="6">
                  <c:v>0.0396039603960396</c:v>
                </c:pt>
                <c:pt idx="7">
                  <c:v>0.0412371134020618</c:v>
                </c:pt>
                <c:pt idx="8">
                  <c:v>0.0591397849462365</c:v>
                </c:pt>
                <c:pt idx="9">
                  <c:v>0.0542857142857143</c:v>
                </c:pt>
                <c:pt idx="10">
                  <c:v>0.0845921450151057</c:v>
                </c:pt>
                <c:pt idx="11">
                  <c:v>0.0957095709570957</c:v>
                </c:pt>
                <c:pt idx="12">
                  <c:v>0.105839416058394</c:v>
                </c:pt>
                <c:pt idx="13">
                  <c:v>0.216326530612245</c:v>
                </c:pt>
                <c:pt idx="14">
                  <c:v>0.286458333333333</c:v>
                </c:pt>
                <c:pt idx="15">
                  <c:v>0.386861313868613</c:v>
                </c:pt>
                <c:pt idx="16">
                  <c:v>0.5</c:v>
                </c:pt>
                <c:pt idx="17">
                  <c:v>0.714285714285714</c:v>
                </c:pt>
                <c:pt idx="18">
                  <c:v>0.75</c:v>
                </c:pt>
                <c:pt idx="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05296"/>
        <c:axId val="-2118530384"/>
      </c:lineChart>
      <c:catAx>
        <c:axId val="-209700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class (y)</a:t>
                </a:r>
              </a:p>
            </c:rich>
          </c:tx>
          <c:layout>
            <c:manualLayout>
              <c:xMode val="edge"/>
              <c:yMode val="edge"/>
              <c:x val="0.473039074156795"/>
              <c:y val="0.947367508062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3038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-211853038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Mortality (q</a:t>
                </a:r>
                <a:r>
                  <a:rPr lang="en-US" sz="1100" b="1" i="0" strike="noStrike" baseline="-25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x</a:t>
                </a:r>
                <a:r>
                  <a:rPr lang="en-US" sz="1100" b="1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20588169295915"/>
              <c:y val="0.347368086289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005296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61764657483671"/>
          <c:y val="0.0315789169354085"/>
          <c:w val="0.308823437014281"/>
          <c:h val="0.1499998554431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25400</xdr:rowOff>
    </xdr:from>
    <xdr:to>
      <xdr:col>12</xdr:col>
      <xdr:colOff>558800</xdr:colOff>
      <xdr:row>20</xdr:row>
      <xdr:rowOff>50800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76200</xdr:rowOff>
    </xdr:from>
    <xdr:to>
      <xdr:col>12</xdr:col>
      <xdr:colOff>609600</xdr:colOff>
      <xdr:row>33</xdr:row>
      <xdr:rowOff>25400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workbookViewId="0">
      <selection activeCell="G12" sqref="G12"/>
    </sheetView>
  </sheetViews>
  <sheetFormatPr baseColWidth="10" defaultColWidth="8.83203125" defaultRowHeight="13" x14ac:dyDescent="0.15"/>
  <cols>
    <col min="1" max="1" width="10.6640625" style="1" customWidth="1"/>
    <col min="2" max="5" width="17.6640625" style="1" customWidth="1"/>
  </cols>
  <sheetData>
    <row r="1" spans="1:7" ht="15" customHeight="1" thickBot="1" x14ac:dyDescent="0.2">
      <c r="A1" s="10" t="s">
        <v>0</v>
      </c>
      <c r="B1" s="2" t="s">
        <v>1</v>
      </c>
      <c r="C1" s="3" t="s">
        <v>2</v>
      </c>
      <c r="D1" s="2" t="s">
        <v>3</v>
      </c>
      <c r="E1" s="14" t="s">
        <v>4</v>
      </c>
      <c r="G1" s="1" t="s">
        <v>37</v>
      </c>
    </row>
    <row r="2" spans="1:7" ht="15" customHeight="1" x14ac:dyDescent="0.15">
      <c r="A2" s="11" t="s">
        <v>5</v>
      </c>
      <c r="B2" s="4">
        <v>7</v>
      </c>
      <c r="C2" s="5">
        <v>3</v>
      </c>
      <c r="D2" s="4">
        <v>41</v>
      </c>
      <c r="E2" s="5">
        <v>54</v>
      </c>
    </row>
    <row r="3" spans="1:7" ht="15" customHeight="1" x14ac:dyDescent="0.15">
      <c r="A3" s="12" t="s">
        <v>23</v>
      </c>
      <c r="B3" s="6">
        <v>0</v>
      </c>
      <c r="C3" s="7">
        <v>3</v>
      </c>
      <c r="D3" s="6">
        <v>3</v>
      </c>
      <c r="E3" s="7">
        <v>4</v>
      </c>
    </row>
    <row r="4" spans="1:7" ht="15" customHeight="1" x14ac:dyDescent="0.15">
      <c r="A4" s="12" t="s">
        <v>24</v>
      </c>
      <c r="B4" s="6">
        <v>0</v>
      </c>
      <c r="C4" s="7">
        <v>3</v>
      </c>
      <c r="D4" s="6">
        <v>6</v>
      </c>
      <c r="E4" s="7">
        <v>4</v>
      </c>
    </row>
    <row r="5" spans="1:7" ht="15" customHeight="1" x14ac:dyDescent="0.15">
      <c r="A5" s="12" t="s">
        <v>6</v>
      </c>
      <c r="B5" s="6">
        <v>4</v>
      </c>
      <c r="C5" s="7">
        <v>2</v>
      </c>
      <c r="D5" s="6">
        <v>9</v>
      </c>
      <c r="E5" s="7">
        <v>10</v>
      </c>
    </row>
    <row r="6" spans="1:7" ht="15" customHeight="1" x14ac:dyDescent="0.15">
      <c r="A6" s="12" t="s">
        <v>7</v>
      </c>
      <c r="B6" s="6">
        <v>5</v>
      </c>
      <c r="C6" s="7">
        <v>1</v>
      </c>
      <c r="D6" s="6">
        <v>19</v>
      </c>
      <c r="E6" s="7">
        <v>11</v>
      </c>
    </row>
    <row r="7" spans="1:7" ht="15" customHeight="1" x14ac:dyDescent="0.15">
      <c r="A7" s="12" t="s">
        <v>8</v>
      </c>
      <c r="B7" s="6">
        <v>4</v>
      </c>
      <c r="C7" s="7">
        <v>4</v>
      </c>
      <c r="D7" s="6">
        <v>19</v>
      </c>
      <c r="E7" s="7">
        <v>23</v>
      </c>
    </row>
    <row r="8" spans="1:7" ht="15" customHeight="1" x14ac:dyDescent="0.15">
      <c r="A8" s="12" t="s">
        <v>9</v>
      </c>
      <c r="B8" s="6">
        <v>8</v>
      </c>
      <c r="C8" s="7">
        <v>5</v>
      </c>
      <c r="D8" s="6">
        <v>15</v>
      </c>
      <c r="E8" s="7">
        <v>16</v>
      </c>
    </row>
    <row r="9" spans="1:7" ht="15" customHeight="1" x14ac:dyDescent="0.15">
      <c r="A9" s="12" t="s">
        <v>10</v>
      </c>
      <c r="B9" s="6">
        <v>5</v>
      </c>
      <c r="C9" s="7">
        <v>5</v>
      </c>
      <c r="D9" s="6">
        <v>9</v>
      </c>
      <c r="E9" s="7">
        <v>16</v>
      </c>
    </row>
    <row r="10" spans="1:7" ht="15" customHeight="1" x14ac:dyDescent="0.15">
      <c r="A10" s="12" t="s">
        <v>11</v>
      </c>
      <c r="B10" s="6">
        <v>9</v>
      </c>
      <c r="C10" s="7">
        <v>10</v>
      </c>
      <c r="D10" s="6">
        <v>12</v>
      </c>
      <c r="E10" s="7">
        <v>22</v>
      </c>
    </row>
    <row r="11" spans="1:7" ht="15" customHeight="1" x14ac:dyDescent="0.15">
      <c r="A11" s="12" t="s">
        <v>12</v>
      </c>
      <c r="B11" s="6">
        <v>5</v>
      </c>
      <c r="C11" s="7">
        <v>12</v>
      </c>
      <c r="D11" s="6">
        <v>16</v>
      </c>
      <c r="E11" s="7">
        <v>19</v>
      </c>
    </row>
    <row r="12" spans="1:7" ht="15" customHeight="1" x14ac:dyDescent="0.15">
      <c r="A12" s="12" t="s">
        <v>13</v>
      </c>
      <c r="B12" s="6">
        <v>14</v>
      </c>
      <c r="C12" s="7">
        <v>14</v>
      </c>
      <c r="D12" s="6">
        <v>23</v>
      </c>
      <c r="E12" s="7">
        <v>28</v>
      </c>
    </row>
    <row r="13" spans="1:7" ht="15" customHeight="1" x14ac:dyDescent="0.15">
      <c r="A13" s="12" t="s">
        <v>14</v>
      </c>
      <c r="B13" s="6">
        <v>15</v>
      </c>
      <c r="C13" s="7">
        <v>21</v>
      </c>
      <c r="D13" s="6">
        <v>18</v>
      </c>
      <c r="E13" s="7">
        <v>29</v>
      </c>
    </row>
    <row r="14" spans="1:7" ht="15" customHeight="1" x14ac:dyDescent="0.15">
      <c r="A14" s="12" t="s">
        <v>15</v>
      </c>
      <c r="B14" s="6">
        <v>31</v>
      </c>
      <c r="C14" s="7">
        <v>27</v>
      </c>
      <c r="D14" s="6">
        <v>51</v>
      </c>
      <c r="E14" s="7">
        <v>29</v>
      </c>
    </row>
    <row r="15" spans="1:7" ht="15" customHeight="1" x14ac:dyDescent="0.15">
      <c r="A15" s="12" t="s">
        <v>16</v>
      </c>
      <c r="B15" s="6">
        <v>33</v>
      </c>
      <c r="C15" s="7">
        <v>45</v>
      </c>
      <c r="D15" s="6">
        <v>43</v>
      </c>
      <c r="E15" s="7">
        <v>53</v>
      </c>
    </row>
    <row r="16" spans="1:7" ht="15" customHeight="1" x14ac:dyDescent="0.15">
      <c r="A16" s="12" t="s">
        <v>17</v>
      </c>
      <c r="B16" s="6">
        <v>48</v>
      </c>
      <c r="C16" s="7">
        <v>43</v>
      </c>
      <c r="D16" s="6">
        <v>66</v>
      </c>
      <c r="E16" s="7">
        <v>55</v>
      </c>
    </row>
    <row r="17" spans="1:5" ht="15" customHeight="1" x14ac:dyDescent="0.15">
      <c r="A17" s="12" t="s">
        <v>18</v>
      </c>
      <c r="B17" s="6">
        <v>58</v>
      </c>
      <c r="C17" s="7">
        <v>48</v>
      </c>
      <c r="D17" s="6">
        <v>77</v>
      </c>
      <c r="E17" s="7">
        <v>53</v>
      </c>
    </row>
    <row r="18" spans="1:5" ht="15" customHeight="1" x14ac:dyDescent="0.15">
      <c r="A18" s="12" t="s">
        <v>19</v>
      </c>
      <c r="B18" s="6">
        <v>50</v>
      </c>
      <c r="C18" s="7">
        <v>34</v>
      </c>
      <c r="D18" s="6">
        <v>60</v>
      </c>
      <c r="E18" s="7">
        <v>42</v>
      </c>
    </row>
    <row r="19" spans="1:5" ht="15" customHeight="1" x14ac:dyDescent="0.15">
      <c r="A19" s="12" t="s">
        <v>20</v>
      </c>
      <c r="B19" s="6">
        <v>28</v>
      </c>
      <c r="C19" s="7">
        <v>22</v>
      </c>
      <c r="D19" s="6">
        <v>52</v>
      </c>
      <c r="E19" s="7">
        <v>30</v>
      </c>
    </row>
    <row r="20" spans="1:5" ht="15" customHeight="1" x14ac:dyDescent="0.15">
      <c r="A20" s="12" t="s">
        <v>21</v>
      </c>
      <c r="B20" s="6">
        <v>8</v>
      </c>
      <c r="C20" s="7">
        <v>6</v>
      </c>
      <c r="D20" s="6">
        <v>29</v>
      </c>
      <c r="E20" s="7">
        <v>9</v>
      </c>
    </row>
    <row r="21" spans="1:5" ht="15" customHeight="1" thickBot="1" x14ac:dyDescent="0.2">
      <c r="A21" s="13" t="s">
        <v>22</v>
      </c>
      <c r="B21" s="8">
        <v>1</v>
      </c>
      <c r="C21" s="9">
        <v>0</v>
      </c>
      <c r="D21" s="8">
        <v>7</v>
      </c>
      <c r="E21" s="9">
        <v>3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workbookViewId="0">
      <selection activeCell="B14" sqref="B14"/>
    </sheetView>
  </sheetViews>
  <sheetFormatPr baseColWidth="10" defaultColWidth="8.83203125" defaultRowHeight="13" x14ac:dyDescent="0.15"/>
  <sheetData>
    <row r="1" spans="1:8" x14ac:dyDescent="0.15">
      <c r="A1" t="str">
        <f>Raw_Data!A1</f>
        <v>Age Class</v>
      </c>
      <c r="B1" t="s">
        <v>25</v>
      </c>
      <c r="C1" t="s">
        <v>42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15">
      <c r="A2" t="str">
        <f>Raw_Data!A2</f>
        <v>0-5</v>
      </c>
      <c r="B2">
        <f>Raw_Data!B2</f>
        <v>7</v>
      </c>
      <c r="C2">
        <f>SUM(B2:B21)</f>
        <v>333</v>
      </c>
      <c r="D2">
        <f>C2/$C$2</f>
        <v>1</v>
      </c>
      <c r="E2">
        <f>B2/C2</f>
        <v>2.1021021021021023E-2</v>
      </c>
      <c r="F2">
        <f>(C2+C3)/2</f>
        <v>329.5</v>
      </c>
      <c r="G2">
        <f>SUM(F2:F21)</f>
        <v>4505.5</v>
      </c>
      <c r="H2">
        <f>(G2/F2)*5</f>
        <v>68.36874051593324</v>
      </c>
    </row>
    <row r="3" spans="1:8" x14ac:dyDescent="0.15">
      <c r="A3" t="str">
        <f>Raw_Data!A3</f>
        <v>6-10</v>
      </c>
      <c r="B3">
        <f>Raw_Data!B3</f>
        <v>0</v>
      </c>
      <c r="C3">
        <f>C2-B2</f>
        <v>326</v>
      </c>
      <c r="D3">
        <f t="shared" ref="D3:D21" si="0">C3/$C$2</f>
        <v>0.97897897897897901</v>
      </c>
      <c r="E3">
        <f t="shared" ref="E3:E21" si="1">B3/C3</f>
        <v>0</v>
      </c>
      <c r="F3">
        <f t="shared" ref="F3:F21" si="2">(C3+C4)/2</f>
        <v>326</v>
      </c>
      <c r="G3">
        <f t="shared" ref="G3:G21" si="3">SUM(F3:F22)</f>
        <v>4176</v>
      </c>
      <c r="H3">
        <f t="shared" ref="H3:H20" si="4">(G3/F3)*5</f>
        <v>64.049079754601223</v>
      </c>
    </row>
    <row r="4" spans="1:8" x14ac:dyDescent="0.15">
      <c r="A4" t="str">
        <f>Raw_Data!A4</f>
        <v>11-15</v>
      </c>
      <c r="B4">
        <f>Raw_Data!B4</f>
        <v>0</v>
      </c>
      <c r="C4">
        <f t="shared" ref="C4:C21" si="5">C3-B3</f>
        <v>326</v>
      </c>
      <c r="D4">
        <f t="shared" si="0"/>
        <v>0.97897897897897901</v>
      </c>
      <c r="E4">
        <f t="shared" si="1"/>
        <v>0</v>
      </c>
      <c r="F4">
        <f t="shared" si="2"/>
        <v>326</v>
      </c>
      <c r="G4">
        <f t="shared" si="3"/>
        <v>3850</v>
      </c>
      <c r="H4">
        <f t="shared" si="4"/>
        <v>59.04907975460123</v>
      </c>
    </row>
    <row r="5" spans="1:8" x14ac:dyDescent="0.15">
      <c r="A5" t="str">
        <f>Raw_Data!A5</f>
        <v>16-20</v>
      </c>
      <c r="B5">
        <f>Raw_Data!B5</f>
        <v>4</v>
      </c>
      <c r="C5">
        <f t="shared" si="5"/>
        <v>326</v>
      </c>
      <c r="D5">
        <f t="shared" si="0"/>
        <v>0.97897897897897901</v>
      </c>
      <c r="E5">
        <f t="shared" si="1"/>
        <v>1.2269938650306749E-2</v>
      </c>
      <c r="F5">
        <f t="shared" si="2"/>
        <v>324</v>
      </c>
      <c r="G5">
        <f t="shared" si="3"/>
        <v>3524</v>
      </c>
      <c r="H5">
        <f t="shared" si="4"/>
        <v>54.382716049382715</v>
      </c>
    </row>
    <row r="6" spans="1:8" x14ac:dyDescent="0.15">
      <c r="A6" t="str">
        <f>Raw_Data!A6</f>
        <v>21-25</v>
      </c>
      <c r="B6">
        <f>Raw_Data!B6</f>
        <v>5</v>
      </c>
      <c r="C6">
        <f t="shared" si="5"/>
        <v>322</v>
      </c>
      <c r="D6">
        <f t="shared" si="0"/>
        <v>0.96696696696696693</v>
      </c>
      <c r="E6">
        <f t="shared" si="1"/>
        <v>1.5527950310559006E-2</v>
      </c>
      <c r="F6">
        <f t="shared" si="2"/>
        <v>319.5</v>
      </c>
      <c r="G6">
        <f t="shared" si="3"/>
        <v>3200</v>
      </c>
      <c r="H6">
        <f t="shared" si="4"/>
        <v>50.078247261345858</v>
      </c>
    </row>
    <row r="7" spans="1:8" x14ac:dyDescent="0.15">
      <c r="A7" t="str">
        <f>Raw_Data!A7</f>
        <v>26-30</v>
      </c>
      <c r="B7">
        <f>Raw_Data!B7</f>
        <v>4</v>
      </c>
      <c r="C7">
        <f t="shared" si="5"/>
        <v>317</v>
      </c>
      <c r="D7">
        <f t="shared" si="0"/>
        <v>0.95195195195195192</v>
      </c>
      <c r="E7">
        <f t="shared" si="1"/>
        <v>1.2618296529968454E-2</v>
      </c>
      <c r="F7">
        <f t="shared" si="2"/>
        <v>315</v>
      </c>
      <c r="G7">
        <f t="shared" si="3"/>
        <v>2880.5</v>
      </c>
      <c r="H7">
        <f t="shared" si="4"/>
        <v>45.722222222222221</v>
      </c>
    </row>
    <row r="8" spans="1:8" x14ac:dyDescent="0.15">
      <c r="A8" t="str">
        <f>Raw_Data!A8</f>
        <v>31-35</v>
      </c>
      <c r="B8">
        <f>Raw_Data!B8</f>
        <v>8</v>
      </c>
      <c r="C8">
        <f t="shared" si="5"/>
        <v>313</v>
      </c>
      <c r="D8">
        <f t="shared" si="0"/>
        <v>0.93993993993993996</v>
      </c>
      <c r="E8">
        <f t="shared" si="1"/>
        <v>2.5559105431309903E-2</v>
      </c>
      <c r="F8">
        <f t="shared" si="2"/>
        <v>309</v>
      </c>
      <c r="G8">
        <f t="shared" si="3"/>
        <v>2565.5</v>
      </c>
      <c r="H8">
        <f t="shared" si="4"/>
        <v>41.51294498381877</v>
      </c>
    </row>
    <row r="9" spans="1:8" x14ac:dyDescent="0.15">
      <c r="A9" t="str">
        <f>Raw_Data!A9</f>
        <v>36-40</v>
      </c>
      <c r="B9">
        <f>Raw_Data!B9</f>
        <v>5</v>
      </c>
      <c r="C9">
        <f t="shared" si="5"/>
        <v>305</v>
      </c>
      <c r="D9">
        <f t="shared" si="0"/>
        <v>0.91591591591591592</v>
      </c>
      <c r="E9">
        <f t="shared" si="1"/>
        <v>1.6393442622950821E-2</v>
      </c>
      <c r="F9">
        <f t="shared" si="2"/>
        <v>302.5</v>
      </c>
      <c r="G9">
        <f t="shared" si="3"/>
        <v>2256.5</v>
      </c>
      <c r="H9">
        <f t="shared" si="4"/>
        <v>37.297520661157023</v>
      </c>
    </row>
    <row r="10" spans="1:8" x14ac:dyDescent="0.15">
      <c r="A10" t="str">
        <f>Raw_Data!A10</f>
        <v>41-45</v>
      </c>
      <c r="B10">
        <f>Raw_Data!B10</f>
        <v>9</v>
      </c>
      <c r="C10">
        <f t="shared" si="5"/>
        <v>300</v>
      </c>
      <c r="D10">
        <f t="shared" si="0"/>
        <v>0.90090090090090091</v>
      </c>
      <c r="E10">
        <f t="shared" si="1"/>
        <v>0.03</v>
      </c>
      <c r="F10">
        <f t="shared" si="2"/>
        <v>295.5</v>
      </c>
      <c r="G10">
        <f t="shared" si="3"/>
        <v>1954</v>
      </c>
      <c r="H10">
        <f t="shared" si="4"/>
        <v>33.062605752961083</v>
      </c>
    </row>
    <row r="11" spans="1:8" x14ac:dyDescent="0.15">
      <c r="A11" t="str">
        <f>Raw_Data!A11</f>
        <v>46-50</v>
      </c>
      <c r="B11">
        <f>Raw_Data!B11</f>
        <v>5</v>
      </c>
      <c r="C11">
        <f t="shared" si="5"/>
        <v>291</v>
      </c>
      <c r="D11">
        <f t="shared" si="0"/>
        <v>0.87387387387387383</v>
      </c>
      <c r="E11">
        <f t="shared" si="1"/>
        <v>1.7182130584192441E-2</v>
      </c>
      <c r="F11">
        <f t="shared" si="2"/>
        <v>288.5</v>
      </c>
      <c r="G11">
        <f t="shared" si="3"/>
        <v>1658.5</v>
      </c>
      <c r="H11">
        <f t="shared" si="4"/>
        <v>28.743500866551127</v>
      </c>
    </row>
    <row r="12" spans="1:8" x14ac:dyDescent="0.15">
      <c r="A12" t="str">
        <f>Raw_Data!A12</f>
        <v>51-55</v>
      </c>
      <c r="B12">
        <f>Raw_Data!B12</f>
        <v>14</v>
      </c>
      <c r="C12">
        <f t="shared" si="5"/>
        <v>286</v>
      </c>
      <c r="D12">
        <f t="shared" si="0"/>
        <v>0.85885885885885882</v>
      </c>
      <c r="E12">
        <f t="shared" si="1"/>
        <v>4.8951048951048952E-2</v>
      </c>
      <c r="F12">
        <f t="shared" si="2"/>
        <v>279</v>
      </c>
      <c r="G12">
        <f t="shared" si="3"/>
        <v>1370</v>
      </c>
      <c r="H12">
        <f t="shared" si="4"/>
        <v>24.551971326164875</v>
      </c>
    </row>
    <row r="13" spans="1:8" x14ac:dyDescent="0.15">
      <c r="A13" t="str">
        <f>Raw_Data!A13</f>
        <v>56-60</v>
      </c>
      <c r="B13">
        <f>Raw_Data!B13</f>
        <v>15</v>
      </c>
      <c r="C13">
        <f t="shared" si="5"/>
        <v>272</v>
      </c>
      <c r="D13">
        <f t="shared" si="0"/>
        <v>0.81681681681681684</v>
      </c>
      <c r="E13">
        <f t="shared" si="1"/>
        <v>5.514705882352941E-2</v>
      </c>
      <c r="F13">
        <f t="shared" si="2"/>
        <v>264.5</v>
      </c>
      <c r="G13">
        <f t="shared" si="3"/>
        <v>1091</v>
      </c>
      <c r="H13">
        <f t="shared" si="4"/>
        <v>20.623818525519848</v>
      </c>
    </row>
    <row r="14" spans="1:8" x14ac:dyDescent="0.15">
      <c r="A14" t="str">
        <f>Raw_Data!A14</f>
        <v>61-65</v>
      </c>
      <c r="B14">
        <f>Raw_Data!B14</f>
        <v>31</v>
      </c>
      <c r="C14">
        <f t="shared" si="5"/>
        <v>257</v>
      </c>
      <c r="D14">
        <f t="shared" si="0"/>
        <v>0.77177177177177181</v>
      </c>
      <c r="E14">
        <f t="shared" si="1"/>
        <v>0.12062256809338522</v>
      </c>
      <c r="F14">
        <f t="shared" si="2"/>
        <v>241.5</v>
      </c>
      <c r="G14">
        <f t="shared" si="3"/>
        <v>826.5</v>
      </c>
      <c r="H14">
        <f t="shared" si="4"/>
        <v>17.111801242236023</v>
      </c>
    </row>
    <row r="15" spans="1:8" x14ac:dyDescent="0.15">
      <c r="A15" t="str">
        <f>Raw_Data!A15</f>
        <v>66-70</v>
      </c>
      <c r="B15">
        <f>Raw_Data!B15</f>
        <v>33</v>
      </c>
      <c r="C15">
        <f t="shared" si="5"/>
        <v>226</v>
      </c>
      <c r="D15">
        <f t="shared" si="0"/>
        <v>0.6786786786786787</v>
      </c>
      <c r="E15">
        <f t="shared" si="1"/>
        <v>0.14601769911504425</v>
      </c>
      <c r="F15">
        <f t="shared" si="2"/>
        <v>209.5</v>
      </c>
      <c r="G15">
        <f t="shared" si="3"/>
        <v>585</v>
      </c>
      <c r="H15">
        <f t="shared" si="4"/>
        <v>13.961813842482101</v>
      </c>
    </row>
    <row r="16" spans="1:8" x14ac:dyDescent="0.15">
      <c r="A16" t="str">
        <f>Raw_Data!A16</f>
        <v>71-75</v>
      </c>
      <c r="B16">
        <f>Raw_Data!B16</f>
        <v>48</v>
      </c>
      <c r="C16">
        <f t="shared" si="5"/>
        <v>193</v>
      </c>
      <c r="D16">
        <f t="shared" si="0"/>
        <v>0.57957957957957962</v>
      </c>
      <c r="E16">
        <f t="shared" si="1"/>
        <v>0.24870466321243523</v>
      </c>
      <c r="F16">
        <f t="shared" si="2"/>
        <v>169</v>
      </c>
      <c r="G16">
        <f t="shared" si="3"/>
        <v>375.5</v>
      </c>
      <c r="H16">
        <f t="shared" si="4"/>
        <v>11.109467455621303</v>
      </c>
    </row>
    <row r="17" spans="1:8" x14ac:dyDescent="0.15">
      <c r="A17" t="str">
        <f>Raw_Data!A17</f>
        <v>76-80</v>
      </c>
      <c r="B17">
        <f>Raw_Data!B17</f>
        <v>58</v>
      </c>
      <c r="C17">
        <f t="shared" si="5"/>
        <v>145</v>
      </c>
      <c r="D17">
        <f t="shared" si="0"/>
        <v>0.43543543543543545</v>
      </c>
      <c r="E17">
        <f t="shared" si="1"/>
        <v>0.4</v>
      </c>
      <c r="F17">
        <f t="shared" si="2"/>
        <v>116</v>
      </c>
      <c r="G17">
        <f t="shared" si="3"/>
        <v>206.5</v>
      </c>
      <c r="H17">
        <f t="shared" si="4"/>
        <v>8.9008620689655178</v>
      </c>
    </row>
    <row r="18" spans="1:8" x14ac:dyDescent="0.15">
      <c r="A18" t="str">
        <f>Raw_Data!A18</f>
        <v>81-85</v>
      </c>
      <c r="B18">
        <f>Raw_Data!B18</f>
        <v>50</v>
      </c>
      <c r="C18">
        <f t="shared" si="5"/>
        <v>87</v>
      </c>
      <c r="D18">
        <f t="shared" si="0"/>
        <v>0.26126126126126126</v>
      </c>
      <c r="E18">
        <f t="shared" si="1"/>
        <v>0.57471264367816088</v>
      </c>
      <c r="F18">
        <f t="shared" si="2"/>
        <v>62</v>
      </c>
      <c r="G18">
        <f t="shared" si="3"/>
        <v>90.5</v>
      </c>
      <c r="H18">
        <f t="shared" si="4"/>
        <v>7.2983870967741939</v>
      </c>
    </row>
    <row r="19" spans="1:8" x14ac:dyDescent="0.15">
      <c r="A19" t="str">
        <f>Raw_Data!A19</f>
        <v>86-90</v>
      </c>
      <c r="B19">
        <f>Raw_Data!B19</f>
        <v>28</v>
      </c>
      <c r="C19">
        <f t="shared" si="5"/>
        <v>37</v>
      </c>
      <c r="D19">
        <f t="shared" si="0"/>
        <v>0.1111111111111111</v>
      </c>
      <c r="E19">
        <f t="shared" si="1"/>
        <v>0.7567567567567568</v>
      </c>
      <c r="F19">
        <f t="shared" si="2"/>
        <v>23</v>
      </c>
      <c r="G19">
        <f t="shared" si="3"/>
        <v>28.5</v>
      </c>
      <c r="H19">
        <f t="shared" si="4"/>
        <v>6.195652173913043</v>
      </c>
    </row>
    <row r="20" spans="1:8" x14ac:dyDescent="0.15">
      <c r="A20" t="str">
        <f>Raw_Data!A20</f>
        <v>91-95</v>
      </c>
      <c r="B20">
        <f>Raw_Data!B20</f>
        <v>8</v>
      </c>
      <c r="C20">
        <f t="shared" si="5"/>
        <v>9</v>
      </c>
      <c r="D20">
        <f t="shared" si="0"/>
        <v>2.7027027027027029E-2</v>
      </c>
      <c r="E20">
        <f t="shared" si="1"/>
        <v>0.88888888888888884</v>
      </c>
      <c r="F20">
        <f t="shared" si="2"/>
        <v>5</v>
      </c>
      <c r="G20">
        <f t="shared" si="3"/>
        <v>5.5</v>
      </c>
      <c r="H20">
        <f t="shared" si="4"/>
        <v>5.5</v>
      </c>
    </row>
    <row r="21" spans="1:8" x14ac:dyDescent="0.15">
      <c r="A21" t="str">
        <f>Raw_Data!A21</f>
        <v>96+</v>
      </c>
      <c r="B21">
        <f>Raw_Data!B21</f>
        <v>1</v>
      </c>
      <c r="C21">
        <f t="shared" si="5"/>
        <v>1</v>
      </c>
      <c r="D21">
        <f t="shared" si="0"/>
        <v>3.003003003003003E-3</v>
      </c>
      <c r="E21">
        <f t="shared" si="1"/>
        <v>1</v>
      </c>
      <c r="F21">
        <f t="shared" si="2"/>
        <v>0.5</v>
      </c>
      <c r="G21">
        <f t="shared" si="3"/>
        <v>0.5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workbookViewId="0">
      <selection activeCell="B2" sqref="B2"/>
    </sheetView>
  </sheetViews>
  <sheetFormatPr baseColWidth="10" defaultColWidth="8.83203125" defaultRowHeight="13" x14ac:dyDescent="0.15"/>
  <sheetData>
    <row r="1" spans="1:8" x14ac:dyDescent="0.15">
      <c r="A1" t="str">
        <f>Raw_Data!A1</f>
        <v>Age Class</v>
      </c>
      <c r="B1" t="s">
        <v>25</v>
      </c>
      <c r="C1" t="s">
        <v>35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15">
      <c r="A2" t="str">
        <f>Raw_Data!A2</f>
        <v>0-5</v>
      </c>
      <c r="B2">
        <f>Raw_Data!C2</f>
        <v>3</v>
      </c>
      <c r="C2">
        <f>SUM(B2:B21)</f>
        <v>308</v>
      </c>
      <c r="D2">
        <f>C2/$C$2</f>
        <v>1</v>
      </c>
      <c r="E2">
        <f>B2/C2</f>
        <v>9.74025974025974E-3</v>
      </c>
      <c r="F2">
        <f>(C2+C3)/2</f>
        <v>306.5</v>
      </c>
      <c r="G2">
        <f>SUM(F2:F21)</f>
        <v>4074</v>
      </c>
      <c r="H2">
        <f>(G2/F2)*5</f>
        <v>66.460032626427406</v>
      </c>
    </row>
    <row r="3" spans="1:8" x14ac:dyDescent="0.15">
      <c r="A3" t="str">
        <f>Raw_Data!A3</f>
        <v>6-10</v>
      </c>
      <c r="B3">
        <f>Raw_Data!C3</f>
        <v>3</v>
      </c>
      <c r="C3">
        <f>C2-B2</f>
        <v>305</v>
      </c>
      <c r="D3">
        <f t="shared" ref="D3:D21" si="0">C3/$C$2</f>
        <v>0.99025974025974028</v>
      </c>
      <c r="E3">
        <f t="shared" ref="E3:E21" si="1">B3/C3</f>
        <v>9.8360655737704927E-3</v>
      </c>
      <c r="F3">
        <f t="shared" ref="F3:F21" si="2">(C3+C4)/2</f>
        <v>303.5</v>
      </c>
      <c r="G3">
        <f t="shared" ref="G3:G21" si="3">SUM(F3:F22)</f>
        <v>3767.5</v>
      </c>
      <c r="H3">
        <f t="shared" ref="H3:H21" si="4">(G3/F3)*5</f>
        <v>62.067545304777596</v>
      </c>
    </row>
    <row r="4" spans="1:8" x14ac:dyDescent="0.15">
      <c r="A4" t="str">
        <f>Raw_Data!A4</f>
        <v>11-15</v>
      </c>
      <c r="B4">
        <f>Raw_Data!C4</f>
        <v>3</v>
      </c>
      <c r="C4">
        <f t="shared" ref="C4:C21" si="5">C3-B3</f>
        <v>302</v>
      </c>
      <c r="D4">
        <f t="shared" si="0"/>
        <v>0.98051948051948057</v>
      </c>
      <c r="E4">
        <f t="shared" si="1"/>
        <v>9.9337748344370865E-3</v>
      </c>
      <c r="F4">
        <f t="shared" si="2"/>
        <v>300.5</v>
      </c>
      <c r="G4">
        <f t="shared" si="3"/>
        <v>3464</v>
      </c>
      <c r="H4">
        <f t="shared" si="4"/>
        <v>57.637271214642269</v>
      </c>
    </row>
    <row r="5" spans="1:8" x14ac:dyDescent="0.15">
      <c r="A5" t="str">
        <f>Raw_Data!A5</f>
        <v>16-20</v>
      </c>
      <c r="B5">
        <f>Raw_Data!C5</f>
        <v>2</v>
      </c>
      <c r="C5">
        <f t="shared" si="5"/>
        <v>299</v>
      </c>
      <c r="D5">
        <f t="shared" si="0"/>
        <v>0.97077922077922074</v>
      </c>
      <c r="E5">
        <f t="shared" si="1"/>
        <v>6.688963210702341E-3</v>
      </c>
      <c r="F5">
        <f t="shared" si="2"/>
        <v>298</v>
      </c>
      <c r="G5">
        <f t="shared" si="3"/>
        <v>3163.5</v>
      </c>
      <c r="H5">
        <f t="shared" si="4"/>
        <v>53.078859060402685</v>
      </c>
    </row>
    <row r="6" spans="1:8" x14ac:dyDescent="0.15">
      <c r="A6" t="str">
        <f>Raw_Data!A6</f>
        <v>21-25</v>
      </c>
      <c r="B6">
        <f>Raw_Data!C6</f>
        <v>1</v>
      </c>
      <c r="C6">
        <f t="shared" si="5"/>
        <v>297</v>
      </c>
      <c r="D6">
        <f t="shared" si="0"/>
        <v>0.9642857142857143</v>
      </c>
      <c r="E6">
        <f t="shared" si="1"/>
        <v>3.3670033670033669E-3</v>
      </c>
      <c r="F6">
        <f t="shared" si="2"/>
        <v>296.5</v>
      </c>
      <c r="G6">
        <f t="shared" si="3"/>
        <v>2865.5</v>
      </c>
      <c r="H6">
        <f t="shared" si="4"/>
        <v>48.322091062394605</v>
      </c>
    </row>
    <row r="7" spans="1:8" x14ac:dyDescent="0.15">
      <c r="A7" t="str">
        <f>Raw_Data!A7</f>
        <v>26-30</v>
      </c>
      <c r="B7">
        <f>Raw_Data!C7</f>
        <v>4</v>
      </c>
      <c r="C7">
        <f t="shared" si="5"/>
        <v>296</v>
      </c>
      <c r="D7">
        <f t="shared" si="0"/>
        <v>0.96103896103896103</v>
      </c>
      <c r="E7">
        <f t="shared" si="1"/>
        <v>1.3513513513513514E-2</v>
      </c>
      <c r="F7">
        <f t="shared" si="2"/>
        <v>294</v>
      </c>
      <c r="G7">
        <f t="shared" si="3"/>
        <v>2569</v>
      </c>
      <c r="H7">
        <f t="shared" si="4"/>
        <v>43.69047619047619</v>
      </c>
    </row>
    <row r="8" spans="1:8" x14ac:dyDescent="0.15">
      <c r="A8" t="str">
        <f>Raw_Data!A8</f>
        <v>31-35</v>
      </c>
      <c r="B8">
        <f>Raw_Data!C8</f>
        <v>5</v>
      </c>
      <c r="C8">
        <f t="shared" si="5"/>
        <v>292</v>
      </c>
      <c r="D8">
        <f t="shared" si="0"/>
        <v>0.94805194805194803</v>
      </c>
      <c r="E8">
        <f t="shared" si="1"/>
        <v>1.7123287671232876E-2</v>
      </c>
      <c r="F8">
        <f t="shared" si="2"/>
        <v>289.5</v>
      </c>
      <c r="G8">
        <f t="shared" si="3"/>
        <v>2275</v>
      </c>
      <c r="H8">
        <f t="shared" si="4"/>
        <v>39.291882556131263</v>
      </c>
    </row>
    <row r="9" spans="1:8" x14ac:dyDescent="0.15">
      <c r="A9" t="str">
        <f>Raw_Data!A9</f>
        <v>36-40</v>
      </c>
      <c r="B9">
        <f>Raw_Data!C9</f>
        <v>5</v>
      </c>
      <c r="C9">
        <f t="shared" si="5"/>
        <v>287</v>
      </c>
      <c r="D9">
        <f t="shared" si="0"/>
        <v>0.93181818181818177</v>
      </c>
      <c r="E9">
        <f t="shared" si="1"/>
        <v>1.7421602787456445E-2</v>
      </c>
      <c r="F9">
        <f t="shared" si="2"/>
        <v>284.5</v>
      </c>
      <c r="G9">
        <f t="shared" si="3"/>
        <v>1985.5</v>
      </c>
      <c r="H9">
        <f t="shared" si="4"/>
        <v>34.894551845342704</v>
      </c>
    </row>
    <row r="10" spans="1:8" x14ac:dyDescent="0.15">
      <c r="A10" t="str">
        <f>Raw_Data!A10</f>
        <v>41-45</v>
      </c>
      <c r="B10">
        <f>Raw_Data!C10</f>
        <v>10</v>
      </c>
      <c r="C10">
        <f t="shared" si="5"/>
        <v>282</v>
      </c>
      <c r="D10">
        <f t="shared" si="0"/>
        <v>0.91558441558441561</v>
      </c>
      <c r="E10">
        <f t="shared" si="1"/>
        <v>3.5460992907801421E-2</v>
      </c>
      <c r="F10">
        <f t="shared" si="2"/>
        <v>277</v>
      </c>
      <c r="G10">
        <f t="shared" si="3"/>
        <v>1701</v>
      </c>
      <c r="H10">
        <f t="shared" si="4"/>
        <v>30.703971119133577</v>
      </c>
    </row>
    <row r="11" spans="1:8" x14ac:dyDescent="0.15">
      <c r="A11" t="str">
        <f>Raw_Data!A11</f>
        <v>46-50</v>
      </c>
      <c r="B11">
        <f>Raw_Data!C11</f>
        <v>12</v>
      </c>
      <c r="C11">
        <f t="shared" si="5"/>
        <v>272</v>
      </c>
      <c r="D11">
        <f t="shared" si="0"/>
        <v>0.88311688311688308</v>
      </c>
      <c r="E11">
        <f t="shared" si="1"/>
        <v>4.4117647058823532E-2</v>
      </c>
      <c r="F11">
        <f t="shared" si="2"/>
        <v>266</v>
      </c>
      <c r="G11">
        <f t="shared" si="3"/>
        <v>1424</v>
      </c>
      <c r="H11">
        <f t="shared" si="4"/>
        <v>26.766917293233085</v>
      </c>
    </row>
    <row r="12" spans="1:8" x14ac:dyDescent="0.15">
      <c r="A12" t="str">
        <f>Raw_Data!A12</f>
        <v>51-55</v>
      </c>
      <c r="B12">
        <f>Raw_Data!C12</f>
        <v>14</v>
      </c>
      <c r="C12">
        <f t="shared" si="5"/>
        <v>260</v>
      </c>
      <c r="D12">
        <f t="shared" si="0"/>
        <v>0.8441558441558441</v>
      </c>
      <c r="E12">
        <f t="shared" si="1"/>
        <v>5.3846153846153849E-2</v>
      </c>
      <c r="F12">
        <f t="shared" si="2"/>
        <v>253</v>
      </c>
      <c r="G12">
        <f t="shared" si="3"/>
        <v>1158</v>
      </c>
      <c r="H12">
        <f t="shared" si="4"/>
        <v>22.885375494071148</v>
      </c>
    </row>
    <row r="13" spans="1:8" x14ac:dyDescent="0.15">
      <c r="A13" t="str">
        <f>Raw_Data!A13</f>
        <v>56-60</v>
      </c>
      <c r="B13">
        <f>Raw_Data!C13</f>
        <v>21</v>
      </c>
      <c r="C13">
        <f t="shared" si="5"/>
        <v>246</v>
      </c>
      <c r="D13">
        <f t="shared" si="0"/>
        <v>0.79870129870129869</v>
      </c>
      <c r="E13">
        <f t="shared" si="1"/>
        <v>8.5365853658536592E-2</v>
      </c>
      <c r="F13">
        <f t="shared" si="2"/>
        <v>235.5</v>
      </c>
      <c r="G13">
        <f t="shared" si="3"/>
        <v>905</v>
      </c>
      <c r="H13">
        <f t="shared" si="4"/>
        <v>19.21443736730361</v>
      </c>
    </row>
    <row r="14" spans="1:8" x14ac:dyDescent="0.15">
      <c r="A14" t="str">
        <f>Raw_Data!A14</f>
        <v>61-65</v>
      </c>
      <c r="B14">
        <f>Raw_Data!C14</f>
        <v>27</v>
      </c>
      <c r="C14">
        <f t="shared" si="5"/>
        <v>225</v>
      </c>
      <c r="D14">
        <f t="shared" si="0"/>
        <v>0.73051948051948057</v>
      </c>
      <c r="E14">
        <f t="shared" si="1"/>
        <v>0.12</v>
      </c>
      <c r="F14">
        <f t="shared" si="2"/>
        <v>211.5</v>
      </c>
      <c r="G14">
        <f t="shared" si="3"/>
        <v>669.5</v>
      </c>
      <c r="H14">
        <f t="shared" si="4"/>
        <v>15.8274231678487</v>
      </c>
    </row>
    <row r="15" spans="1:8" x14ac:dyDescent="0.15">
      <c r="A15" t="str">
        <f>Raw_Data!A15</f>
        <v>66-70</v>
      </c>
      <c r="B15">
        <f>Raw_Data!C15</f>
        <v>45</v>
      </c>
      <c r="C15">
        <f t="shared" si="5"/>
        <v>198</v>
      </c>
      <c r="D15">
        <f t="shared" si="0"/>
        <v>0.6428571428571429</v>
      </c>
      <c r="E15">
        <f t="shared" si="1"/>
        <v>0.22727272727272727</v>
      </c>
      <c r="F15">
        <f t="shared" si="2"/>
        <v>175.5</v>
      </c>
      <c r="G15">
        <f t="shared" si="3"/>
        <v>458</v>
      </c>
      <c r="H15">
        <f t="shared" si="4"/>
        <v>13.048433048433047</v>
      </c>
    </row>
    <row r="16" spans="1:8" x14ac:dyDescent="0.15">
      <c r="A16" t="str">
        <f>Raw_Data!A16</f>
        <v>71-75</v>
      </c>
      <c r="B16">
        <f>Raw_Data!C16</f>
        <v>43</v>
      </c>
      <c r="C16">
        <f t="shared" si="5"/>
        <v>153</v>
      </c>
      <c r="D16">
        <f t="shared" si="0"/>
        <v>0.49675324675324678</v>
      </c>
      <c r="E16">
        <f t="shared" si="1"/>
        <v>0.28104575163398693</v>
      </c>
      <c r="F16">
        <f t="shared" si="2"/>
        <v>131.5</v>
      </c>
      <c r="G16">
        <f t="shared" si="3"/>
        <v>282.5</v>
      </c>
      <c r="H16">
        <f t="shared" si="4"/>
        <v>10.741444866920151</v>
      </c>
    </row>
    <row r="17" spans="1:8" x14ac:dyDescent="0.15">
      <c r="A17" t="str">
        <f>Raw_Data!A17</f>
        <v>76-80</v>
      </c>
      <c r="B17">
        <f>Raw_Data!C17</f>
        <v>48</v>
      </c>
      <c r="C17">
        <f t="shared" si="5"/>
        <v>110</v>
      </c>
      <c r="D17">
        <f t="shared" si="0"/>
        <v>0.35714285714285715</v>
      </c>
      <c r="E17">
        <f t="shared" si="1"/>
        <v>0.43636363636363634</v>
      </c>
      <c r="F17">
        <f t="shared" si="2"/>
        <v>86</v>
      </c>
      <c r="G17">
        <f t="shared" si="3"/>
        <v>151</v>
      </c>
      <c r="H17">
        <f t="shared" si="4"/>
        <v>8.779069767441861</v>
      </c>
    </row>
    <row r="18" spans="1:8" x14ac:dyDescent="0.15">
      <c r="A18" t="str">
        <f>Raw_Data!A18</f>
        <v>81-85</v>
      </c>
      <c r="B18">
        <f>Raw_Data!C18</f>
        <v>34</v>
      </c>
      <c r="C18">
        <f t="shared" si="5"/>
        <v>62</v>
      </c>
      <c r="D18">
        <f t="shared" si="0"/>
        <v>0.20129870129870131</v>
      </c>
      <c r="E18">
        <f t="shared" si="1"/>
        <v>0.54838709677419351</v>
      </c>
      <c r="F18">
        <f t="shared" si="2"/>
        <v>45</v>
      </c>
      <c r="G18">
        <f t="shared" si="3"/>
        <v>65</v>
      </c>
      <c r="H18">
        <f t="shared" si="4"/>
        <v>7.2222222222222223</v>
      </c>
    </row>
    <row r="19" spans="1:8" x14ac:dyDescent="0.15">
      <c r="A19" t="str">
        <f>Raw_Data!A19</f>
        <v>86-90</v>
      </c>
      <c r="B19">
        <f>Raw_Data!C19</f>
        <v>22</v>
      </c>
      <c r="C19">
        <f t="shared" si="5"/>
        <v>28</v>
      </c>
      <c r="D19">
        <f t="shared" si="0"/>
        <v>9.0909090909090912E-2</v>
      </c>
      <c r="E19">
        <f t="shared" si="1"/>
        <v>0.7857142857142857</v>
      </c>
      <c r="F19">
        <f t="shared" si="2"/>
        <v>17</v>
      </c>
      <c r="G19">
        <f t="shared" si="3"/>
        <v>20</v>
      </c>
      <c r="H19">
        <f t="shared" si="4"/>
        <v>5.882352941176471</v>
      </c>
    </row>
    <row r="20" spans="1:8" x14ac:dyDescent="0.15">
      <c r="A20" t="str">
        <f>Raw_Data!A20</f>
        <v>91-95</v>
      </c>
      <c r="B20">
        <f>Raw_Data!C20</f>
        <v>6</v>
      </c>
      <c r="C20">
        <f t="shared" si="5"/>
        <v>6</v>
      </c>
      <c r="D20">
        <f t="shared" si="0"/>
        <v>1.948051948051948E-2</v>
      </c>
      <c r="E20">
        <f t="shared" si="1"/>
        <v>1</v>
      </c>
      <c r="F20">
        <f t="shared" si="2"/>
        <v>3</v>
      </c>
      <c r="G20">
        <f t="shared" si="3"/>
        <v>3</v>
      </c>
      <c r="H20">
        <f t="shared" si="4"/>
        <v>5</v>
      </c>
    </row>
    <row r="21" spans="1:8" x14ac:dyDescent="0.15">
      <c r="A21" t="str">
        <f>Raw_Data!A21</f>
        <v>96+</v>
      </c>
      <c r="B21">
        <f>Raw_Data!C21</f>
        <v>0</v>
      </c>
      <c r="C21">
        <f t="shared" si="5"/>
        <v>0</v>
      </c>
      <c r="D21">
        <f t="shared" si="0"/>
        <v>0</v>
      </c>
      <c r="E21" t="e">
        <f t="shared" si="1"/>
        <v>#DIV/0!</v>
      </c>
      <c r="F21">
        <f t="shared" si="2"/>
        <v>0</v>
      </c>
      <c r="G21">
        <f t="shared" si="3"/>
        <v>0</v>
      </c>
      <c r="H21" t="e">
        <f t="shared" si="4"/>
        <v>#DIV/0!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workbookViewId="0">
      <selection activeCell="J11" sqref="J11"/>
    </sheetView>
  </sheetViews>
  <sheetFormatPr baseColWidth="10" defaultColWidth="8.83203125" defaultRowHeight="13" x14ac:dyDescent="0.15"/>
  <sheetData>
    <row r="1" spans="1:10" x14ac:dyDescent="0.15">
      <c r="A1" t="s">
        <v>39</v>
      </c>
    </row>
    <row r="2" spans="1:10" x14ac:dyDescent="0.15">
      <c r="A2" t="s">
        <v>41</v>
      </c>
    </row>
    <row r="3" spans="1:10" ht="14" thickBot="1" x14ac:dyDescent="0.2">
      <c r="A3" s="18" t="str">
        <f>Raw_Data!A1</f>
        <v>Age Class</v>
      </c>
      <c r="B3" s="18" t="s">
        <v>25</v>
      </c>
      <c r="C3" s="18" t="s">
        <v>35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</row>
    <row r="4" spans="1:10" ht="14" thickTop="1" x14ac:dyDescent="0.15">
      <c r="A4" t="str">
        <f>Raw_Data!A2</f>
        <v>0-5</v>
      </c>
      <c r="B4">
        <f>Raw_Data!D2</f>
        <v>41</v>
      </c>
      <c r="C4">
        <f>SUM(B4:B23)</f>
        <v>575</v>
      </c>
      <c r="D4" s="16">
        <f>C4/$C$4</f>
        <v>1</v>
      </c>
      <c r="E4" s="16">
        <f>B4/C4</f>
        <v>7.1304347826086953E-2</v>
      </c>
      <c r="F4">
        <f>(C4+C5)/2</f>
        <v>554.5</v>
      </c>
      <c r="G4" s="15">
        <f>SUM(F4:F23)*5</f>
        <v>35352.5</v>
      </c>
      <c r="H4" s="15">
        <f>(G4/F4)</f>
        <v>63.755635707844903</v>
      </c>
    </row>
    <row r="5" spans="1:10" x14ac:dyDescent="0.15">
      <c r="A5" t="str">
        <f>Raw_Data!A3</f>
        <v>6-10</v>
      </c>
      <c r="B5">
        <f>Raw_Data!D3</f>
        <v>3</v>
      </c>
      <c r="C5">
        <f>C4-B4</f>
        <v>534</v>
      </c>
      <c r="D5" s="16">
        <f t="shared" ref="D5:D23" si="0">C5/$C$4</f>
        <v>0.92869565217391303</v>
      </c>
      <c r="E5" s="16">
        <f t="shared" ref="E5:E23" si="1">B5/C5</f>
        <v>5.6179775280898875E-3</v>
      </c>
      <c r="F5">
        <f t="shared" ref="F5:F23" si="2">(C5+C6)/2</f>
        <v>532.5</v>
      </c>
      <c r="G5" s="15">
        <f t="shared" ref="G5:G23" si="3">SUM(F5:F24)*5</f>
        <v>32580</v>
      </c>
      <c r="H5" s="15">
        <f t="shared" ref="H5:H23" si="4">(G5/F5)</f>
        <v>61.183098591549296</v>
      </c>
    </row>
    <row r="6" spans="1:10" x14ac:dyDescent="0.15">
      <c r="A6" t="str">
        <f>Raw_Data!A4</f>
        <v>11-15</v>
      </c>
      <c r="B6">
        <f>Raw_Data!D4</f>
        <v>6</v>
      </c>
      <c r="C6">
        <f t="shared" ref="C6:C23" si="5">C5-B5</f>
        <v>531</v>
      </c>
      <c r="D6" s="16">
        <f t="shared" si="0"/>
        <v>0.92347826086956519</v>
      </c>
      <c r="E6" s="16">
        <f t="shared" si="1"/>
        <v>1.1299435028248588E-2</v>
      </c>
      <c r="F6">
        <f t="shared" si="2"/>
        <v>528</v>
      </c>
      <c r="G6" s="15">
        <f t="shared" si="3"/>
        <v>29917.5</v>
      </c>
      <c r="H6" s="15">
        <f t="shared" si="4"/>
        <v>56.66193181818182</v>
      </c>
    </row>
    <row r="7" spans="1:10" x14ac:dyDescent="0.15">
      <c r="A7" t="str">
        <f>Raw_Data!A5</f>
        <v>16-20</v>
      </c>
      <c r="B7">
        <f>Raw_Data!D5</f>
        <v>9</v>
      </c>
      <c r="C7">
        <f t="shared" si="5"/>
        <v>525</v>
      </c>
      <c r="D7" s="16">
        <f t="shared" si="0"/>
        <v>0.91304347826086951</v>
      </c>
      <c r="E7" s="16">
        <f t="shared" si="1"/>
        <v>1.7142857142857144E-2</v>
      </c>
      <c r="F7">
        <f t="shared" si="2"/>
        <v>520.5</v>
      </c>
      <c r="G7" s="15">
        <f t="shared" si="3"/>
        <v>27277.5</v>
      </c>
      <c r="H7" s="15">
        <f t="shared" si="4"/>
        <v>52.406340057636889</v>
      </c>
    </row>
    <row r="8" spans="1:10" x14ac:dyDescent="0.15">
      <c r="A8" t="str">
        <f>Raw_Data!A6</f>
        <v>21-25</v>
      </c>
      <c r="B8">
        <f>Raw_Data!D6</f>
        <v>19</v>
      </c>
      <c r="C8">
        <f t="shared" si="5"/>
        <v>516</v>
      </c>
      <c r="D8" s="16">
        <f t="shared" si="0"/>
        <v>0.8973913043478261</v>
      </c>
      <c r="E8" s="16">
        <f t="shared" si="1"/>
        <v>3.6821705426356592E-2</v>
      </c>
      <c r="F8">
        <f t="shared" si="2"/>
        <v>506.5</v>
      </c>
      <c r="G8" s="15">
        <f t="shared" si="3"/>
        <v>24675</v>
      </c>
      <c r="H8" s="15">
        <f t="shared" si="4"/>
        <v>48.71668311944719</v>
      </c>
    </row>
    <row r="9" spans="1:10" x14ac:dyDescent="0.15">
      <c r="A9" t="str">
        <f>Raw_Data!A7</f>
        <v>26-30</v>
      </c>
      <c r="B9">
        <f>Raw_Data!D7</f>
        <v>19</v>
      </c>
      <c r="C9">
        <f t="shared" si="5"/>
        <v>497</v>
      </c>
      <c r="D9" s="16">
        <f t="shared" si="0"/>
        <v>0.86434782608695648</v>
      </c>
      <c r="E9" s="16">
        <f t="shared" si="1"/>
        <v>3.8229376257545272E-2</v>
      </c>
      <c r="F9">
        <f t="shared" si="2"/>
        <v>487.5</v>
      </c>
      <c r="G9" s="15">
        <f t="shared" si="3"/>
        <v>22142.5</v>
      </c>
      <c r="H9" s="15">
        <f t="shared" si="4"/>
        <v>45.420512820512819</v>
      </c>
    </row>
    <row r="10" spans="1:10" x14ac:dyDescent="0.15">
      <c r="A10" t="str">
        <f>Raw_Data!A8</f>
        <v>31-35</v>
      </c>
      <c r="B10">
        <f>Raw_Data!D8</f>
        <v>15</v>
      </c>
      <c r="C10">
        <f t="shared" si="5"/>
        <v>478</v>
      </c>
      <c r="D10" s="16">
        <f t="shared" si="0"/>
        <v>0.83130434782608698</v>
      </c>
      <c r="E10" s="16">
        <f t="shared" si="1"/>
        <v>3.1380753138075312E-2</v>
      </c>
      <c r="F10">
        <f t="shared" si="2"/>
        <v>470.5</v>
      </c>
      <c r="G10" s="15">
        <f t="shared" si="3"/>
        <v>19705</v>
      </c>
      <c r="H10" s="15">
        <f t="shared" si="4"/>
        <v>41.880977683315621</v>
      </c>
      <c r="J10" t="s">
        <v>36</v>
      </c>
    </row>
    <row r="11" spans="1:10" x14ac:dyDescent="0.15">
      <c r="A11" t="str">
        <f>Raw_Data!A9</f>
        <v>36-40</v>
      </c>
      <c r="B11">
        <f>Raw_Data!D9</f>
        <v>9</v>
      </c>
      <c r="C11">
        <f t="shared" si="5"/>
        <v>463</v>
      </c>
      <c r="D11" s="16">
        <f t="shared" si="0"/>
        <v>0.80521739130434777</v>
      </c>
      <c r="E11" s="16">
        <f t="shared" si="1"/>
        <v>1.9438444924406047E-2</v>
      </c>
      <c r="F11">
        <f t="shared" si="2"/>
        <v>458.5</v>
      </c>
      <c r="G11" s="15">
        <f t="shared" si="3"/>
        <v>17352.5</v>
      </c>
      <c r="H11" s="15">
        <f t="shared" si="4"/>
        <v>37.846237731733915</v>
      </c>
      <c r="J11" s="17">
        <f>(C11-C16)/C11</f>
        <v>0.16846652267818574</v>
      </c>
    </row>
    <row r="12" spans="1:10" x14ac:dyDescent="0.15">
      <c r="A12" t="str">
        <f>Raw_Data!A10</f>
        <v>41-45</v>
      </c>
      <c r="B12">
        <f>Raw_Data!D10</f>
        <v>12</v>
      </c>
      <c r="C12">
        <f t="shared" si="5"/>
        <v>454</v>
      </c>
      <c r="D12" s="16">
        <f t="shared" si="0"/>
        <v>0.78956521739130436</v>
      </c>
      <c r="E12" s="16">
        <f t="shared" si="1"/>
        <v>2.643171806167401E-2</v>
      </c>
      <c r="F12">
        <f t="shared" si="2"/>
        <v>448</v>
      </c>
      <c r="G12" s="15">
        <f t="shared" si="3"/>
        <v>15060</v>
      </c>
      <c r="H12" s="15">
        <f t="shared" si="4"/>
        <v>33.616071428571431</v>
      </c>
    </row>
    <row r="13" spans="1:10" x14ac:dyDescent="0.15">
      <c r="A13" t="str">
        <f>Raw_Data!A11</f>
        <v>46-50</v>
      </c>
      <c r="B13">
        <f>Raw_Data!D11</f>
        <v>16</v>
      </c>
      <c r="C13">
        <f t="shared" si="5"/>
        <v>442</v>
      </c>
      <c r="D13" s="16">
        <f t="shared" si="0"/>
        <v>0.768695652173913</v>
      </c>
      <c r="E13" s="16">
        <f t="shared" si="1"/>
        <v>3.6199095022624438E-2</v>
      </c>
      <c r="F13">
        <f t="shared" si="2"/>
        <v>434</v>
      </c>
      <c r="G13" s="15">
        <f t="shared" si="3"/>
        <v>12820</v>
      </c>
      <c r="H13" s="15">
        <f t="shared" si="4"/>
        <v>29.539170506912441</v>
      </c>
    </row>
    <row r="14" spans="1:10" x14ac:dyDescent="0.15">
      <c r="A14" t="str">
        <f>Raw_Data!A12</f>
        <v>51-55</v>
      </c>
      <c r="B14">
        <f>Raw_Data!D12</f>
        <v>23</v>
      </c>
      <c r="C14">
        <f t="shared" si="5"/>
        <v>426</v>
      </c>
      <c r="D14" s="16">
        <f t="shared" si="0"/>
        <v>0.74086956521739133</v>
      </c>
      <c r="E14" s="16">
        <f t="shared" si="1"/>
        <v>5.39906103286385E-2</v>
      </c>
      <c r="F14">
        <f t="shared" si="2"/>
        <v>414.5</v>
      </c>
      <c r="G14" s="15">
        <f t="shared" si="3"/>
        <v>10650</v>
      </c>
      <c r="H14" s="15">
        <f t="shared" si="4"/>
        <v>25.693606755126659</v>
      </c>
    </row>
    <row r="15" spans="1:10" x14ac:dyDescent="0.15">
      <c r="A15" t="str">
        <f>Raw_Data!A13</f>
        <v>56-60</v>
      </c>
      <c r="B15">
        <f>Raw_Data!D13</f>
        <v>18</v>
      </c>
      <c r="C15">
        <f t="shared" si="5"/>
        <v>403</v>
      </c>
      <c r="D15" s="16">
        <f t="shared" si="0"/>
        <v>0.7008695652173913</v>
      </c>
      <c r="E15" s="16">
        <f t="shared" si="1"/>
        <v>4.4665012406947889E-2</v>
      </c>
      <c r="F15">
        <f t="shared" si="2"/>
        <v>394</v>
      </c>
      <c r="G15" s="15">
        <f t="shared" si="3"/>
        <v>8577.5</v>
      </c>
      <c r="H15" s="15">
        <f t="shared" si="4"/>
        <v>21.770304568527919</v>
      </c>
    </row>
    <row r="16" spans="1:10" x14ac:dyDescent="0.15">
      <c r="A16" t="str">
        <f>Raw_Data!A14</f>
        <v>61-65</v>
      </c>
      <c r="B16">
        <f>Raw_Data!D14</f>
        <v>51</v>
      </c>
      <c r="C16">
        <f t="shared" si="5"/>
        <v>385</v>
      </c>
      <c r="D16" s="16">
        <f t="shared" si="0"/>
        <v>0.66956521739130437</v>
      </c>
      <c r="E16" s="16">
        <f t="shared" si="1"/>
        <v>0.13246753246753246</v>
      </c>
      <c r="F16">
        <f t="shared" si="2"/>
        <v>359.5</v>
      </c>
      <c r="G16" s="15">
        <f t="shared" si="3"/>
        <v>6607.5</v>
      </c>
      <c r="H16" s="15">
        <f t="shared" si="4"/>
        <v>18.37969401947149</v>
      </c>
    </row>
    <row r="17" spans="1:8" x14ac:dyDescent="0.15">
      <c r="A17" t="str">
        <f>Raw_Data!A15</f>
        <v>66-70</v>
      </c>
      <c r="B17">
        <f>Raw_Data!D15</f>
        <v>43</v>
      </c>
      <c r="C17">
        <f t="shared" si="5"/>
        <v>334</v>
      </c>
      <c r="D17" s="16">
        <f t="shared" si="0"/>
        <v>0.5808695652173913</v>
      </c>
      <c r="E17" s="16">
        <f t="shared" si="1"/>
        <v>0.12874251497005987</v>
      </c>
      <c r="F17">
        <f t="shared" si="2"/>
        <v>312.5</v>
      </c>
      <c r="G17" s="15">
        <f t="shared" si="3"/>
        <v>4810</v>
      </c>
      <c r="H17" s="15">
        <f t="shared" si="4"/>
        <v>15.391999999999999</v>
      </c>
    </row>
    <row r="18" spans="1:8" x14ac:dyDescent="0.15">
      <c r="A18" t="str">
        <f>Raw_Data!A16</f>
        <v>71-75</v>
      </c>
      <c r="B18">
        <f>Raw_Data!D16</f>
        <v>66</v>
      </c>
      <c r="C18">
        <f t="shared" si="5"/>
        <v>291</v>
      </c>
      <c r="D18" s="16">
        <f t="shared" si="0"/>
        <v>0.50608695652173918</v>
      </c>
      <c r="E18" s="16">
        <f t="shared" si="1"/>
        <v>0.22680412371134021</v>
      </c>
      <c r="F18">
        <f t="shared" si="2"/>
        <v>258</v>
      </c>
      <c r="G18" s="15">
        <f t="shared" si="3"/>
        <v>3247.5</v>
      </c>
      <c r="H18" s="15">
        <f t="shared" si="4"/>
        <v>12.587209302325581</v>
      </c>
    </row>
    <row r="19" spans="1:8" x14ac:dyDescent="0.15">
      <c r="A19" t="str">
        <f>Raw_Data!A17</f>
        <v>76-80</v>
      </c>
      <c r="B19">
        <f>Raw_Data!D17</f>
        <v>77</v>
      </c>
      <c r="C19">
        <f t="shared" si="5"/>
        <v>225</v>
      </c>
      <c r="D19" s="16">
        <f t="shared" si="0"/>
        <v>0.39130434782608697</v>
      </c>
      <c r="E19" s="16">
        <f t="shared" si="1"/>
        <v>0.34222222222222221</v>
      </c>
      <c r="F19">
        <f t="shared" si="2"/>
        <v>186.5</v>
      </c>
      <c r="G19" s="15">
        <f t="shared" si="3"/>
        <v>1957.5</v>
      </c>
      <c r="H19" s="15">
        <f t="shared" si="4"/>
        <v>10.495978552278821</v>
      </c>
    </row>
    <row r="20" spans="1:8" x14ac:dyDescent="0.15">
      <c r="A20" t="str">
        <f>Raw_Data!A18</f>
        <v>81-85</v>
      </c>
      <c r="B20">
        <f>Raw_Data!D18</f>
        <v>60</v>
      </c>
      <c r="C20">
        <f t="shared" si="5"/>
        <v>148</v>
      </c>
      <c r="D20" s="16">
        <f t="shared" si="0"/>
        <v>0.25739130434782609</v>
      </c>
      <c r="E20" s="16">
        <f t="shared" si="1"/>
        <v>0.40540540540540543</v>
      </c>
      <c r="F20">
        <f t="shared" si="2"/>
        <v>118</v>
      </c>
      <c r="G20" s="15">
        <f t="shared" si="3"/>
        <v>1025</v>
      </c>
      <c r="H20" s="15">
        <f t="shared" si="4"/>
        <v>8.6864406779661021</v>
      </c>
    </row>
    <row r="21" spans="1:8" x14ac:dyDescent="0.15">
      <c r="A21" t="str">
        <f>Raw_Data!A19</f>
        <v>86-90</v>
      </c>
      <c r="B21">
        <f>Raw_Data!D19</f>
        <v>52</v>
      </c>
      <c r="C21">
        <f t="shared" si="5"/>
        <v>88</v>
      </c>
      <c r="D21" s="16">
        <f t="shared" si="0"/>
        <v>0.15304347826086956</v>
      </c>
      <c r="E21" s="16">
        <f t="shared" si="1"/>
        <v>0.59090909090909094</v>
      </c>
      <c r="F21">
        <f t="shared" si="2"/>
        <v>62</v>
      </c>
      <c r="G21" s="15">
        <f t="shared" si="3"/>
        <v>435</v>
      </c>
      <c r="H21" s="15">
        <f t="shared" si="4"/>
        <v>7.0161290322580649</v>
      </c>
    </row>
    <row r="22" spans="1:8" x14ac:dyDescent="0.15">
      <c r="A22" t="str">
        <f>Raw_Data!A20</f>
        <v>91-95</v>
      </c>
      <c r="B22">
        <f>Raw_Data!D20</f>
        <v>29</v>
      </c>
      <c r="C22">
        <f t="shared" si="5"/>
        <v>36</v>
      </c>
      <c r="D22" s="16">
        <f t="shared" si="0"/>
        <v>6.2608695652173918E-2</v>
      </c>
      <c r="E22" s="16">
        <f t="shared" si="1"/>
        <v>0.80555555555555558</v>
      </c>
      <c r="F22">
        <f t="shared" si="2"/>
        <v>21.5</v>
      </c>
      <c r="G22" s="15">
        <f t="shared" si="3"/>
        <v>125</v>
      </c>
      <c r="H22" s="15">
        <f t="shared" si="4"/>
        <v>5.8139534883720927</v>
      </c>
    </row>
    <row r="23" spans="1:8" x14ac:dyDescent="0.15">
      <c r="A23" t="str">
        <f>Raw_Data!A21</f>
        <v>96+</v>
      </c>
      <c r="B23">
        <f>Raw_Data!D21</f>
        <v>7</v>
      </c>
      <c r="C23">
        <f t="shared" si="5"/>
        <v>7</v>
      </c>
      <c r="D23" s="16">
        <f t="shared" si="0"/>
        <v>1.2173913043478261E-2</v>
      </c>
      <c r="E23" s="16">
        <f t="shared" si="1"/>
        <v>1</v>
      </c>
      <c r="F23">
        <f t="shared" si="2"/>
        <v>3.5</v>
      </c>
      <c r="G23" s="15">
        <f t="shared" si="3"/>
        <v>17.5</v>
      </c>
      <c r="H23" s="15">
        <f t="shared" si="4"/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zoomScaleNormal="150" zoomScalePageLayoutView="150" workbookViewId="0">
      <selection activeCell="J11" sqref="J11"/>
    </sheetView>
  </sheetViews>
  <sheetFormatPr baseColWidth="10" defaultColWidth="8.83203125" defaultRowHeight="13" x14ac:dyDescent="0.15"/>
  <sheetData>
    <row r="1" spans="1:10" x14ac:dyDescent="0.15">
      <c r="A1" t="s">
        <v>39</v>
      </c>
    </row>
    <row r="2" spans="1:10" x14ac:dyDescent="0.15">
      <c r="A2" t="s">
        <v>40</v>
      </c>
    </row>
    <row r="3" spans="1:10" ht="14" thickBot="1" x14ac:dyDescent="0.2">
      <c r="A3" s="18" t="str">
        <f>Raw_Data!A1</f>
        <v>Age Class</v>
      </c>
      <c r="B3" s="18" t="s">
        <v>25</v>
      </c>
      <c r="C3" s="18" t="s">
        <v>35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</row>
    <row r="4" spans="1:10" ht="14" thickTop="1" x14ac:dyDescent="0.15">
      <c r="A4" t="str">
        <f>Raw_Data!A2</f>
        <v>0-5</v>
      </c>
      <c r="B4">
        <f>Raw_Data!E2</f>
        <v>54</v>
      </c>
      <c r="C4">
        <f>SUM(B4:B23)</f>
        <v>510</v>
      </c>
      <c r="D4" s="16">
        <f>C4/$C$4</f>
        <v>1</v>
      </c>
      <c r="E4" s="16">
        <f>B4/C4</f>
        <v>0.10588235294117647</v>
      </c>
      <c r="F4">
        <f>(C4+C5)/2</f>
        <v>483</v>
      </c>
      <c r="G4" s="15">
        <f>SUM(F4:F23)*5</f>
        <v>28065</v>
      </c>
      <c r="H4" s="15">
        <f>(G4/F4)</f>
        <v>58.105590062111801</v>
      </c>
    </row>
    <row r="5" spans="1:10" x14ac:dyDescent="0.15">
      <c r="A5" t="str">
        <f>Raw_Data!A3</f>
        <v>6-10</v>
      </c>
      <c r="B5">
        <f>Raw_Data!E3</f>
        <v>4</v>
      </c>
      <c r="C5">
        <f>C4-B4</f>
        <v>456</v>
      </c>
      <c r="D5" s="16">
        <f t="shared" ref="D5:D23" si="0">C5/$C$4</f>
        <v>0.89411764705882357</v>
      </c>
      <c r="E5" s="16">
        <f t="shared" ref="E5:E23" si="1">B5/C5</f>
        <v>8.771929824561403E-3</v>
      </c>
      <c r="F5">
        <f t="shared" ref="F5:F23" si="2">(C5+C6)/2</f>
        <v>454</v>
      </c>
      <c r="G5" s="15">
        <f t="shared" ref="G5:G23" si="3">SUM(F5:F24)*5</f>
        <v>25650</v>
      </c>
      <c r="H5" s="15">
        <f t="shared" ref="H5:H23" si="4">(G5/F5)</f>
        <v>56.497797356828194</v>
      </c>
    </row>
    <row r="6" spans="1:10" x14ac:dyDescent="0.15">
      <c r="A6" t="str">
        <f>Raw_Data!A4</f>
        <v>11-15</v>
      </c>
      <c r="B6">
        <f>Raw_Data!E4</f>
        <v>4</v>
      </c>
      <c r="C6">
        <f t="shared" ref="C6:C23" si="5">C5-B5</f>
        <v>452</v>
      </c>
      <c r="D6" s="16">
        <f t="shared" si="0"/>
        <v>0.88627450980392153</v>
      </c>
      <c r="E6" s="16">
        <f t="shared" si="1"/>
        <v>8.8495575221238937E-3</v>
      </c>
      <c r="F6">
        <f t="shared" si="2"/>
        <v>450</v>
      </c>
      <c r="G6" s="15">
        <f t="shared" si="3"/>
        <v>23380</v>
      </c>
      <c r="H6" s="15">
        <f t="shared" si="4"/>
        <v>51.955555555555556</v>
      </c>
    </row>
    <row r="7" spans="1:10" x14ac:dyDescent="0.15">
      <c r="A7" t="str">
        <f>Raw_Data!A5</f>
        <v>16-20</v>
      </c>
      <c r="B7">
        <f>Raw_Data!E5</f>
        <v>10</v>
      </c>
      <c r="C7">
        <f t="shared" si="5"/>
        <v>448</v>
      </c>
      <c r="D7" s="16">
        <f t="shared" si="0"/>
        <v>0.8784313725490196</v>
      </c>
      <c r="E7" s="16">
        <f t="shared" si="1"/>
        <v>2.2321428571428572E-2</v>
      </c>
      <c r="F7">
        <f t="shared" si="2"/>
        <v>443</v>
      </c>
      <c r="G7" s="15">
        <f t="shared" si="3"/>
        <v>21130</v>
      </c>
      <c r="H7" s="15">
        <f t="shared" si="4"/>
        <v>47.697516930022573</v>
      </c>
    </row>
    <row r="8" spans="1:10" x14ac:dyDescent="0.15">
      <c r="A8" t="str">
        <f>Raw_Data!A6</f>
        <v>21-25</v>
      </c>
      <c r="B8">
        <f>Raw_Data!E6</f>
        <v>11</v>
      </c>
      <c r="C8">
        <f t="shared" si="5"/>
        <v>438</v>
      </c>
      <c r="D8" s="16">
        <f t="shared" si="0"/>
        <v>0.85882352941176465</v>
      </c>
      <c r="E8" s="16">
        <f t="shared" si="1"/>
        <v>2.5114155251141551E-2</v>
      </c>
      <c r="F8">
        <f t="shared" si="2"/>
        <v>432.5</v>
      </c>
      <c r="G8" s="15">
        <f t="shared" si="3"/>
        <v>18915</v>
      </c>
      <c r="H8" s="15">
        <f t="shared" si="4"/>
        <v>43.734104046242777</v>
      </c>
    </row>
    <row r="9" spans="1:10" x14ac:dyDescent="0.15">
      <c r="A9" t="str">
        <f>Raw_Data!A7</f>
        <v>26-30</v>
      </c>
      <c r="B9">
        <f>Raw_Data!E7</f>
        <v>23</v>
      </c>
      <c r="C9">
        <f t="shared" si="5"/>
        <v>427</v>
      </c>
      <c r="D9" s="16">
        <f t="shared" si="0"/>
        <v>0.83725490196078434</v>
      </c>
      <c r="E9" s="16">
        <f t="shared" si="1"/>
        <v>5.3864168618266976E-2</v>
      </c>
      <c r="F9">
        <f t="shared" si="2"/>
        <v>415.5</v>
      </c>
      <c r="G9" s="15">
        <f t="shared" si="3"/>
        <v>16752.5</v>
      </c>
      <c r="H9" s="15">
        <f t="shared" si="4"/>
        <v>40.318892900120339</v>
      </c>
    </row>
    <row r="10" spans="1:10" x14ac:dyDescent="0.15">
      <c r="A10" t="str">
        <f>Raw_Data!A8</f>
        <v>31-35</v>
      </c>
      <c r="B10">
        <f>Raw_Data!E8</f>
        <v>16</v>
      </c>
      <c r="C10">
        <f t="shared" si="5"/>
        <v>404</v>
      </c>
      <c r="D10" s="16">
        <f t="shared" si="0"/>
        <v>0.792156862745098</v>
      </c>
      <c r="E10" s="16">
        <f t="shared" si="1"/>
        <v>3.9603960396039604E-2</v>
      </c>
      <c r="F10">
        <f t="shared" si="2"/>
        <v>396</v>
      </c>
      <c r="G10" s="15">
        <f t="shared" si="3"/>
        <v>14675</v>
      </c>
      <c r="H10" s="15">
        <f t="shared" si="4"/>
        <v>37.05808080808081</v>
      </c>
      <c r="J10" t="s">
        <v>36</v>
      </c>
    </row>
    <row r="11" spans="1:10" x14ac:dyDescent="0.15">
      <c r="A11" t="str">
        <f>Raw_Data!A9</f>
        <v>36-40</v>
      </c>
      <c r="B11">
        <f>Raw_Data!E9</f>
        <v>16</v>
      </c>
      <c r="C11">
        <f t="shared" si="5"/>
        <v>388</v>
      </c>
      <c r="D11" s="16">
        <f t="shared" si="0"/>
        <v>0.76078431372549016</v>
      </c>
      <c r="E11" s="16">
        <f t="shared" si="1"/>
        <v>4.1237113402061855E-2</v>
      </c>
      <c r="F11">
        <f t="shared" si="2"/>
        <v>380</v>
      </c>
      <c r="G11" s="15">
        <f t="shared" si="3"/>
        <v>12695</v>
      </c>
      <c r="H11" s="15">
        <f t="shared" si="4"/>
        <v>33.407894736842103</v>
      </c>
      <c r="J11" s="17">
        <f>(C11-C16)/C11</f>
        <v>0.29381443298969073</v>
      </c>
    </row>
    <row r="12" spans="1:10" x14ac:dyDescent="0.15">
      <c r="A12" t="str">
        <f>Raw_Data!A10</f>
        <v>41-45</v>
      </c>
      <c r="B12">
        <f>Raw_Data!E10</f>
        <v>22</v>
      </c>
      <c r="C12">
        <f t="shared" si="5"/>
        <v>372</v>
      </c>
      <c r="D12" s="16">
        <f t="shared" si="0"/>
        <v>0.72941176470588232</v>
      </c>
      <c r="E12" s="16">
        <f t="shared" si="1"/>
        <v>5.9139784946236562E-2</v>
      </c>
      <c r="F12">
        <f t="shared" si="2"/>
        <v>361</v>
      </c>
      <c r="G12" s="15">
        <f t="shared" si="3"/>
        <v>10795</v>
      </c>
      <c r="H12" s="15">
        <f t="shared" si="4"/>
        <v>29.903047091412741</v>
      </c>
    </row>
    <row r="13" spans="1:10" x14ac:dyDescent="0.15">
      <c r="A13" t="str">
        <f>Raw_Data!A11</f>
        <v>46-50</v>
      </c>
      <c r="B13">
        <f>Raw_Data!E11</f>
        <v>19</v>
      </c>
      <c r="C13">
        <f t="shared" si="5"/>
        <v>350</v>
      </c>
      <c r="D13" s="16">
        <f t="shared" si="0"/>
        <v>0.68627450980392157</v>
      </c>
      <c r="E13" s="16">
        <f t="shared" si="1"/>
        <v>5.4285714285714284E-2</v>
      </c>
      <c r="F13">
        <f t="shared" si="2"/>
        <v>340.5</v>
      </c>
      <c r="G13" s="15">
        <f t="shared" si="3"/>
        <v>8990</v>
      </c>
      <c r="H13" s="15">
        <f t="shared" si="4"/>
        <v>26.402349486049925</v>
      </c>
    </row>
    <row r="14" spans="1:10" x14ac:dyDescent="0.15">
      <c r="A14" t="str">
        <f>Raw_Data!A12</f>
        <v>51-55</v>
      </c>
      <c r="B14">
        <f>Raw_Data!E12</f>
        <v>28</v>
      </c>
      <c r="C14">
        <f t="shared" si="5"/>
        <v>331</v>
      </c>
      <c r="D14" s="16">
        <f t="shared" si="0"/>
        <v>0.64901960784313728</v>
      </c>
      <c r="E14" s="16">
        <f t="shared" si="1"/>
        <v>8.4592145015105744E-2</v>
      </c>
      <c r="F14">
        <f t="shared" si="2"/>
        <v>317</v>
      </c>
      <c r="G14" s="15">
        <f t="shared" si="3"/>
        <v>7287.5</v>
      </c>
      <c r="H14" s="15">
        <f t="shared" si="4"/>
        <v>22.988958990536279</v>
      </c>
    </row>
    <row r="15" spans="1:10" x14ac:dyDescent="0.15">
      <c r="A15" t="str">
        <f>Raw_Data!A13</f>
        <v>56-60</v>
      </c>
      <c r="B15">
        <f>Raw_Data!E13</f>
        <v>29</v>
      </c>
      <c r="C15">
        <f t="shared" si="5"/>
        <v>303</v>
      </c>
      <c r="D15" s="16">
        <f t="shared" si="0"/>
        <v>0.59411764705882353</v>
      </c>
      <c r="E15" s="16">
        <f t="shared" si="1"/>
        <v>9.5709570957095716E-2</v>
      </c>
      <c r="F15">
        <f t="shared" si="2"/>
        <v>288.5</v>
      </c>
      <c r="G15" s="15">
        <f t="shared" si="3"/>
        <v>5702.5</v>
      </c>
      <c r="H15" s="15">
        <f t="shared" si="4"/>
        <v>19.766031195840554</v>
      </c>
    </row>
    <row r="16" spans="1:10" x14ac:dyDescent="0.15">
      <c r="A16" t="str">
        <f>Raw_Data!A14</f>
        <v>61-65</v>
      </c>
      <c r="B16">
        <f>Raw_Data!E14</f>
        <v>29</v>
      </c>
      <c r="C16">
        <f t="shared" si="5"/>
        <v>274</v>
      </c>
      <c r="D16" s="16">
        <f t="shared" si="0"/>
        <v>0.53725490196078429</v>
      </c>
      <c r="E16" s="16">
        <f t="shared" si="1"/>
        <v>0.10583941605839416</v>
      </c>
      <c r="F16">
        <f t="shared" si="2"/>
        <v>259.5</v>
      </c>
      <c r="G16" s="15">
        <f t="shared" si="3"/>
        <v>4260</v>
      </c>
      <c r="H16" s="15">
        <f t="shared" si="4"/>
        <v>16.416184971098264</v>
      </c>
    </row>
    <row r="17" spans="1:8" x14ac:dyDescent="0.15">
      <c r="A17" t="str">
        <f>Raw_Data!A15</f>
        <v>66-70</v>
      </c>
      <c r="B17">
        <f>Raw_Data!E15</f>
        <v>53</v>
      </c>
      <c r="C17">
        <f t="shared" si="5"/>
        <v>245</v>
      </c>
      <c r="D17" s="16">
        <f t="shared" si="0"/>
        <v>0.48039215686274511</v>
      </c>
      <c r="E17" s="16">
        <f t="shared" si="1"/>
        <v>0.21632653061224491</v>
      </c>
      <c r="F17">
        <f t="shared" si="2"/>
        <v>218.5</v>
      </c>
      <c r="G17" s="15">
        <f t="shared" si="3"/>
        <v>2962.5</v>
      </c>
      <c r="H17" s="15">
        <f t="shared" si="4"/>
        <v>13.558352402745996</v>
      </c>
    </row>
    <row r="18" spans="1:8" x14ac:dyDescent="0.15">
      <c r="A18" t="str">
        <f>Raw_Data!A16</f>
        <v>71-75</v>
      </c>
      <c r="B18">
        <f>Raw_Data!E16</f>
        <v>55</v>
      </c>
      <c r="C18">
        <f t="shared" si="5"/>
        <v>192</v>
      </c>
      <c r="D18" s="16">
        <f t="shared" si="0"/>
        <v>0.37647058823529411</v>
      </c>
      <c r="E18" s="16">
        <f t="shared" si="1"/>
        <v>0.28645833333333331</v>
      </c>
      <c r="F18">
        <f t="shared" si="2"/>
        <v>164.5</v>
      </c>
      <c r="G18" s="15">
        <f t="shared" si="3"/>
        <v>1870</v>
      </c>
      <c r="H18" s="15">
        <f t="shared" si="4"/>
        <v>11.367781155015198</v>
      </c>
    </row>
    <row r="19" spans="1:8" x14ac:dyDescent="0.15">
      <c r="A19" t="str">
        <f>Raw_Data!A17</f>
        <v>76-80</v>
      </c>
      <c r="B19">
        <f>Raw_Data!E17</f>
        <v>53</v>
      </c>
      <c r="C19">
        <f t="shared" si="5"/>
        <v>137</v>
      </c>
      <c r="D19" s="16">
        <f t="shared" si="0"/>
        <v>0.26862745098039215</v>
      </c>
      <c r="E19" s="16">
        <f t="shared" si="1"/>
        <v>0.38686131386861317</v>
      </c>
      <c r="F19">
        <f t="shared" si="2"/>
        <v>110.5</v>
      </c>
      <c r="G19" s="15">
        <f t="shared" si="3"/>
        <v>1047.5</v>
      </c>
      <c r="H19" s="15">
        <f t="shared" si="4"/>
        <v>9.4796380090497738</v>
      </c>
    </row>
    <row r="20" spans="1:8" x14ac:dyDescent="0.15">
      <c r="A20" t="str">
        <f>Raw_Data!A18</f>
        <v>81-85</v>
      </c>
      <c r="B20">
        <f>Raw_Data!E18</f>
        <v>42</v>
      </c>
      <c r="C20">
        <f t="shared" si="5"/>
        <v>84</v>
      </c>
      <c r="D20" s="16">
        <f t="shared" si="0"/>
        <v>0.16470588235294117</v>
      </c>
      <c r="E20" s="16">
        <f t="shared" si="1"/>
        <v>0.5</v>
      </c>
      <c r="F20">
        <f t="shared" si="2"/>
        <v>63</v>
      </c>
      <c r="G20" s="15">
        <f t="shared" si="3"/>
        <v>495</v>
      </c>
      <c r="H20" s="15">
        <f t="shared" si="4"/>
        <v>7.8571428571428568</v>
      </c>
    </row>
    <row r="21" spans="1:8" x14ac:dyDescent="0.15">
      <c r="A21" t="str">
        <f>Raw_Data!A19</f>
        <v>86-90</v>
      </c>
      <c r="B21">
        <f>Raw_Data!E19</f>
        <v>30</v>
      </c>
      <c r="C21">
        <f t="shared" si="5"/>
        <v>42</v>
      </c>
      <c r="D21" s="16">
        <f t="shared" si="0"/>
        <v>8.2352941176470587E-2</v>
      </c>
      <c r="E21" s="16">
        <f t="shared" si="1"/>
        <v>0.7142857142857143</v>
      </c>
      <c r="F21">
        <f t="shared" si="2"/>
        <v>27</v>
      </c>
      <c r="G21" s="15">
        <f t="shared" si="3"/>
        <v>180</v>
      </c>
      <c r="H21" s="15">
        <f t="shared" si="4"/>
        <v>6.666666666666667</v>
      </c>
    </row>
    <row r="22" spans="1:8" x14ac:dyDescent="0.15">
      <c r="A22" t="str">
        <f>Raw_Data!A20</f>
        <v>91-95</v>
      </c>
      <c r="B22">
        <f>Raw_Data!E20</f>
        <v>9</v>
      </c>
      <c r="C22">
        <f t="shared" si="5"/>
        <v>12</v>
      </c>
      <c r="D22" s="16">
        <f t="shared" si="0"/>
        <v>2.3529411764705882E-2</v>
      </c>
      <c r="E22" s="16">
        <f t="shared" si="1"/>
        <v>0.75</v>
      </c>
      <c r="F22">
        <f t="shared" si="2"/>
        <v>7.5</v>
      </c>
      <c r="G22" s="15">
        <f t="shared" si="3"/>
        <v>45</v>
      </c>
      <c r="H22" s="15">
        <f t="shared" si="4"/>
        <v>6</v>
      </c>
    </row>
    <row r="23" spans="1:8" x14ac:dyDescent="0.15">
      <c r="A23" t="str">
        <f>Raw_Data!A21</f>
        <v>96+</v>
      </c>
      <c r="B23">
        <f>Raw_Data!E21</f>
        <v>3</v>
      </c>
      <c r="C23">
        <f t="shared" si="5"/>
        <v>3</v>
      </c>
      <c r="D23" s="16">
        <f t="shared" si="0"/>
        <v>5.8823529411764705E-3</v>
      </c>
      <c r="E23" s="16">
        <f t="shared" si="1"/>
        <v>1</v>
      </c>
      <c r="F23">
        <f t="shared" si="2"/>
        <v>1.5</v>
      </c>
      <c r="G23" s="15">
        <f t="shared" si="3"/>
        <v>7.5</v>
      </c>
      <c r="H23" s="15">
        <f t="shared" si="4"/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zoomScale="150" workbookViewId="0">
      <selection activeCell="J24" sqref="J24"/>
    </sheetView>
  </sheetViews>
  <sheetFormatPr baseColWidth="10" defaultColWidth="8.83203125" defaultRowHeight="13" x14ac:dyDescent="0.15"/>
  <cols>
    <col min="2" max="2" width="15" bestFit="1" customWidth="1"/>
    <col min="3" max="3" width="12.6640625" bestFit="1" customWidth="1"/>
    <col min="4" max="4" width="16.5" bestFit="1" customWidth="1"/>
    <col min="5" max="5" width="14.33203125" bestFit="1" customWidth="1"/>
  </cols>
  <sheetData>
    <row r="1" spans="1:5" x14ac:dyDescent="0.15">
      <c r="B1" t="s">
        <v>31</v>
      </c>
      <c r="C1" t="s">
        <v>32</v>
      </c>
      <c r="D1" t="s">
        <v>33</v>
      </c>
      <c r="E1" t="s">
        <v>34</v>
      </c>
    </row>
    <row r="2" spans="1:5" x14ac:dyDescent="0.15">
      <c r="A2" t="s">
        <v>0</v>
      </c>
      <c r="B2" t="s">
        <v>26</v>
      </c>
      <c r="C2" t="s">
        <v>26</v>
      </c>
      <c r="D2" t="s">
        <v>26</v>
      </c>
      <c r="E2" t="s">
        <v>26</v>
      </c>
    </row>
    <row r="3" spans="1:5" x14ac:dyDescent="0.15">
      <c r="A3" t="s">
        <v>5</v>
      </c>
      <c r="B3">
        <f>'Female pre-1840'!D2</f>
        <v>1</v>
      </c>
      <c r="C3">
        <f>'Male pre-1840'!D2</f>
        <v>1</v>
      </c>
      <c r="D3">
        <f>'Female 1860-1890'!D4</f>
        <v>1</v>
      </c>
      <c r="E3">
        <f>'Male 1860-1890'!D4</f>
        <v>1</v>
      </c>
    </row>
    <row r="4" spans="1:5" x14ac:dyDescent="0.15">
      <c r="A4" t="s">
        <v>23</v>
      </c>
      <c r="B4">
        <f>'Female pre-1840'!D3</f>
        <v>0.97897897897897901</v>
      </c>
      <c r="C4">
        <f>'Male pre-1840'!D3</f>
        <v>0.99025974025974028</v>
      </c>
      <c r="D4">
        <f>'Female 1860-1890'!D5</f>
        <v>0.92869565217391303</v>
      </c>
      <c r="E4">
        <f>'Male 1860-1890'!D5</f>
        <v>0.89411764705882357</v>
      </c>
    </row>
    <row r="5" spans="1:5" x14ac:dyDescent="0.15">
      <c r="A5" t="s">
        <v>24</v>
      </c>
      <c r="B5">
        <f>'Female pre-1840'!D4</f>
        <v>0.97897897897897901</v>
      </c>
      <c r="C5">
        <f>'Male pre-1840'!D4</f>
        <v>0.98051948051948057</v>
      </c>
      <c r="D5">
        <f>'Female 1860-1890'!D6</f>
        <v>0.92347826086956519</v>
      </c>
      <c r="E5">
        <f>'Male 1860-1890'!D6</f>
        <v>0.88627450980392153</v>
      </c>
    </row>
    <row r="6" spans="1:5" x14ac:dyDescent="0.15">
      <c r="A6" t="s">
        <v>6</v>
      </c>
      <c r="B6">
        <f>'Female pre-1840'!D5</f>
        <v>0.97897897897897901</v>
      </c>
      <c r="C6">
        <f>'Male pre-1840'!D5</f>
        <v>0.97077922077922074</v>
      </c>
      <c r="D6">
        <f>'Female 1860-1890'!D7</f>
        <v>0.91304347826086951</v>
      </c>
      <c r="E6">
        <f>'Male 1860-1890'!D7</f>
        <v>0.8784313725490196</v>
      </c>
    </row>
    <row r="7" spans="1:5" x14ac:dyDescent="0.15">
      <c r="A7" t="s">
        <v>7</v>
      </c>
      <c r="B7">
        <f>'Female pre-1840'!D6</f>
        <v>0.96696696696696693</v>
      </c>
      <c r="C7">
        <f>'Male pre-1840'!D6</f>
        <v>0.9642857142857143</v>
      </c>
      <c r="D7">
        <f>'Female 1860-1890'!D8</f>
        <v>0.8973913043478261</v>
      </c>
      <c r="E7">
        <f>'Male 1860-1890'!D8</f>
        <v>0.85882352941176465</v>
      </c>
    </row>
    <row r="8" spans="1:5" x14ac:dyDescent="0.15">
      <c r="A8" t="s">
        <v>8</v>
      </c>
      <c r="B8">
        <f>'Female pre-1840'!D7</f>
        <v>0.95195195195195192</v>
      </c>
      <c r="C8">
        <f>'Male pre-1840'!D7</f>
        <v>0.96103896103896103</v>
      </c>
      <c r="D8">
        <f>'Female 1860-1890'!D9</f>
        <v>0.86434782608695648</v>
      </c>
      <c r="E8">
        <f>'Male 1860-1890'!D9</f>
        <v>0.83725490196078434</v>
      </c>
    </row>
    <row r="9" spans="1:5" x14ac:dyDescent="0.15">
      <c r="A9" t="s">
        <v>9</v>
      </c>
      <c r="B9">
        <f>'Female pre-1840'!D8</f>
        <v>0.93993993993993996</v>
      </c>
      <c r="C9">
        <f>'Male pre-1840'!D8</f>
        <v>0.94805194805194803</v>
      </c>
      <c r="D9">
        <f>'Female 1860-1890'!D10</f>
        <v>0.83130434782608698</v>
      </c>
      <c r="E9">
        <f>'Male 1860-1890'!D10</f>
        <v>0.792156862745098</v>
      </c>
    </row>
    <row r="10" spans="1:5" x14ac:dyDescent="0.15">
      <c r="A10" t="s">
        <v>10</v>
      </c>
      <c r="B10">
        <f>'Female pre-1840'!D9</f>
        <v>0.91591591591591592</v>
      </c>
      <c r="C10">
        <f>'Male pre-1840'!D9</f>
        <v>0.93181818181818177</v>
      </c>
      <c r="D10">
        <f>'Female 1860-1890'!D11</f>
        <v>0.80521739130434777</v>
      </c>
      <c r="E10">
        <f>'Male 1860-1890'!D11</f>
        <v>0.76078431372549016</v>
      </c>
    </row>
    <row r="11" spans="1:5" x14ac:dyDescent="0.15">
      <c r="A11" t="s">
        <v>11</v>
      </c>
      <c r="B11">
        <f>'Female pre-1840'!D10</f>
        <v>0.90090090090090091</v>
      </c>
      <c r="C11">
        <f>'Male pre-1840'!D10</f>
        <v>0.91558441558441561</v>
      </c>
      <c r="D11">
        <f>'Female 1860-1890'!D12</f>
        <v>0.78956521739130436</v>
      </c>
      <c r="E11">
        <f>'Male 1860-1890'!D12</f>
        <v>0.72941176470588232</v>
      </c>
    </row>
    <row r="12" spans="1:5" x14ac:dyDescent="0.15">
      <c r="A12" t="s">
        <v>12</v>
      </c>
      <c r="B12">
        <f>'Female pre-1840'!D11</f>
        <v>0.87387387387387383</v>
      </c>
      <c r="C12">
        <f>'Male pre-1840'!D11</f>
        <v>0.88311688311688308</v>
      </c>
      <c r="D12">
        <f>'Female 1860-1890'!D13</f>
        <v>0.768695652173913</v>
      </c>
      <c r="E12">
        <f>'Male 1860-1890'!D13</f>
        <v>0.68627450980392157</v>
      </c>
    </row>
    <row r="13" spans="1:5" x14ac:dyDescent="0.15">
      <c r="A13" t="s">
        <v>13</v>
      </c>
      <c r="B13">
        <f>'Female pre-1840'!D12</f>
        <v>0.85885885885885882</v>
      </c>
      <c r="C13">
        <f>'Male pre-1840'!D12</f>
        <v>0.8441558441558441</v>
      </c>
      <c r="D13">
        <f>'Female 1860-1890'!D14</f>
        <v>0.74086956521739133</v>
      </c>
      <c r="E13">
        <f>'Male 1860-1890'!D14</f>
        <v>0.64901960784313728</v>
      </c>
    </row>
    <row r="14" spans="1:5" x14ac:dyDescent="0.15">
      <c r="A14" t="s">
        <v>14</v>
      </c>
      <c r="B14">
        <f>'Female pre-1840'!D13</f>
        <v>0.81681681681681684</v>
      </c>
      <c r="C14">
        <f>'Male pre-1840'!D13</f>
        <v>0.79870129870129869</v>
      </c>
      <c r="D14">
        <f>'Female 1860-1890'!D15</f>
        <v>0.7008695652173913</v>
      </c>
      <c r="E14">
        <f>'Male 1860-1890'!D15</f>
        <v>0.59411764705882353</v>
      </c>
    </row>
    <row r="15" spans="1:5" x14ac:dyDescent="0.15">
      <c r="A15" t="s">
        <v>15</v>
      </c>
      <c r="B15">
        <f>'Female pre-1840'!D14</f>
        <v>0.77177177177177181</v>
      </c>
      <c r="C15">
        <f>'Male pre-1840'!D14</f>
        <v>0.73051948051948057</v>
      </c>
      <c r="D15">
        <f>'Female 1860-1890'!D16</f>
        <v>0.66956521739130437</v>
      </c>
      <c r="E15">
        <f>'Male 1860-1890'!D16</f>
        <v>0.53725490196078429</v>
      </c>
    </row>
    <row r="16" spans="1:5" x14ac:dyDescent="0.15">
      <c r="A16" t="s">
        <v>16</v>
      </c>
      <c r="B16">
        <f>'Female pre-1840'!D15</f>
        <v>0.6786786786786787</v>
      </c>
      <c r="C16">
        <f>'Male pre-1840'!D15</f>
        <v>0.6428571428571429</v>
      </c>
      <c r="D16">
        <f>'Female 1860-1890'!D17</f>
        <v>0.5808695652173913</v>
      </c>
      <c r="E16">
        <f>'Male 1860-1890'!D17</f>
        <v>0.48039215686274511</v>
      </c>
    </row>
    <row r="17" spans="1:5" x14ac:dyDescent="0.15">
      <c r="A17" t="s">
        <v>17</v>
      </c>
      <c r="B17">
        <f>'Female pre-1840'!D16</f>
        <v>0.57957957957957962</v>
      </c>
      <c r="C17">
        <f>'Male pre-1840'!D16</f>
        <v>0.49675324675324678</v>
      </c>
      <c r="D17">
        <f>'Female 1860-1890'!D18</f>
        <v>0.50608695652173918</v>
      </c>
      <c r="E17">
        <f>'Male 1860-1890'!D18</f>
        <v>0.37647058823529411</v>
      </c>
    </row>
    <row r="18" spans="1:5" x14ac:dyDescent="0.15">
      <c r="A18" t="s">
        <v>18</v>
      </c>
      <c r="B18">
        <f>'Female pre-1840'!D17</f>
        <v>0.43543543543543545</v>
      </c>
      <c r="C18">
        <f>'Male pre-1840'!D17</f>
        <v>0.35714285714285715</v>
      </c>
      <c r="D18">
        <f>'Female 1860-1890'!D19</f>
        <v>0.39130434782608697</v>
      </c>
      <c r="E18">
        <f>'Male 1860-1890'!D19</f>
        <v>0.26862745098039215</v>
      </c>
    </row>
    <row r="19" spans="1:5" x14ac:dyDescent="0.15">
      <c r="A19" t="s">
        <v>19</v>
      </c>
      <c r="B19">
        <f>'Female pre-1840'!D18</f>
        <v>0.26126126126126126</v>
      </c>
      <c r="C19">
        <f>'Male pre-1840'!D18</f>
        <v>0.20129870129870131</v>
      </c>
      <c r="D19">
        <f>'Female 1860-1890'!D20</f>
        <v>0.25739130434782609</v>
      </c>
      <c r="E19">
        <f>'Male 1860-1890'!D20</f>
        <v>0.16470588235294117</v>
      </c>
    </row>
    <row r="20" spans="1:5" x14ac:dyDescent="0.15">
      <c r="A20" t="s">
        <v>20</v>
      </c>
      <c r="B20">
        <f>'Female pre-1840'!D19</f>
        <v>0.1111111111111111</v>
      </c>
      <c r="C20">
        <f>'Male pre-1840'!D19</f>
        <v>9.0909090909090912E-2</v>
      </c>
      <c r="D20">
        <f>'Female 1860-1890'!D21</f>
        <v>0.15304347826086956</v>
      </c>
      <c r="E20">
        <f>'Male 1860-1890'!D21</f>
        <v>8.2352941176470587E-2</v>
      </c>
    </row>
    <row r="21" spans="1:5" x14ac:dyDescent="0.15">
      <c r="A21" t="s">
        <v>21</v>
      </c>
      <c r="B21">
        <f>'Female pre-1840'!D20</f>
        <v>2.7027027027027029E-2</v>
      </c>
      <c r="C21">
        <f>'Male pre-1840'!D20</f>
        <v>1.948051948051948E-2</v>
      </c>
      <c r="D21">
        <f>'Female 1860-1890'!D22</f>
        <v>6.2608695652173918E-2</v>
      </c>
      <c r="E21">
        <f>'Male 1860-1890'!D22</f>
        <v>2.3529411764705882E-2</v>
      </c>
    </row>
    <row r="22" spans="1:5" x14ac:dyDescent="0.15">
      <c r="A22" t="s">
        <v>22</v>
      </c>
      <c r="B22">
        <f>'Female pre-1840'!D21</f>
        <v>3.003003003003003E-3</v>
      </c>
      <c r="C22">
        <f>'Male pre-1840'!D21</f>
        <v>0</v>
      </c>
      <c r="D22">
        <f>'Female 1860-1890'!D23</f>
        <v>1.2173913043478261E-2</v>
      </c>
      <c r="E22">
        <f>'Male 1860-1890'!D23</f>
        <v>5.8823529411764705E-3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zoomScale="150" workbookViewId="0">
      <selection activeCell="C21" sqref="C21"/>
    </sheetView>
  </sheetViews>
  <sheetFormatPr baseColWidth="10" defaultColWidth="8.83203125" defaultRowHeight="13" x14ac:dyDescent="0.15"/>
  <cols>
    <col min="2" max="2" width="15.5" customWidth="1"/>
    <col min="3" max="3" width="13" customWidth="1"/>
    <col min="4" max="4" width="16" customWidth="1"/>
    <col min="5" max="5" width="14.6640625" customWidth="1"/>
  </cols>
  <sheetData>
    <row r="2" spans="1:5" x14ac:dyDescent="0.15">
      <c r="A2" t="s">
        <v>0</v>
      </c>
      <c r="B2" t="s">
        <v>31</v>
      </c>
      <c r="C2" t="s">
        <v>32</v>
      </c>
      <c r="D2" t="s">
        <v>38</v>
      </c>
      <c r="E2" t="s">
        <v>34</v>
      </c>
    </row>
    <row r="3" spans="1:5" x14ac:dyDescent="0.15">
      <c r="A3" t="s">
        <v>5</v>
      </c>
      <c r="B3">
        <f>'Female pre-1840'!E2</f>
        <v>2.1021021021021023E-2</v>
      </c>
      <c r="C3">
        <f>'Male pre-1840'!E2</f>
        <v>9.74025974025974E-3</v>
      </c>
      <c r="D3">
        <f>'Female 1860-1890'!E4</f>
        <v>7.1304347826086953E-2</v>
      </c>
      <c r="E3">
        <f>'Male 1860-1890'!E4</f>
        <v>0.10588235294117647</v>
      </c>
    </row>
    <row r="4" spans="1:5" x14ac:dyDescent="0.15">
      <c r="A4" t="s">
        <v>23</v>
      </c>
      <c r="B4">
        <f>'Female pre-1840'!E3</f>
        <v>0</v>
      </c>
      <c r="C4">
        <f>'Male pre-1840'!E3</f>
        <v>9.8360655737704927E-3</v>
      </c>
      <c r="D4">
        <f>'Female 1860-1890'!E5</f>
        <v>5.6179775280898875E-3</v>
      </c>
      <c r="E4">
        <f>'Male 1860-1890'!E5</f>
        <v>8.771929824561403E-3</v>
      </c>
    </row>
    <row r="5" spans="1:5" x14ac:dyDescent="0.15">
      <c r="A5" t="s">
        <v>24</v>
      </c>
      <c r="B5">
        <f>'Female pre-1840'!E4</f>
        <v>0</v>
      </c>
      <c r="C5">
        <f>'Male pre-1840'!E4</f>
        <v>9.9337748344370865E-3</v>
      </c>
      <c r="D5">
        <f>'Female 1860-1890'!E6</f>
        <v>1.1299435028248588E-2</v>
      </c>
      <c r="E5">
        <f>'Male 1860-1890'!E6</f>
        <v>8.8495575221238937E-3</v>
      </c>
    </row>
    <row r="6" spans="1:5" x14ac:dyDescent="0.15">
      <c r="A6" t="s">
        <v>6</v>
      </c>
      <c r="B6">
        <f>'Female pre-1840'!E5</f>
        <v>1.2269938650306749E-2</v>
      </c>
      <c r="C6">
        <f>'Male pre-1840'!E5</f>
        <v>6.688963210702341E-3</v>
      </c>
      <c r="D6">
        <f>'Female 1860-1890'!E7</f>
        <v>1.7142857142857144E-2</v>
      </c>
      <c r="E6">
        <f>'Male 1860-1890'!E7</f>
        <v>2.2321428571428572E-2</v>
      </c>
    </row>
    <row r="7" spans="1:5" x14ac:dyDescent="0.15">
      <c r="A7" t="s">
        <v>7</v>
      </c>
      <c r="B7">
        <f>'Female pre-1840'!E6</f>
        <v>1.5527950310559006E-2</v>
      </c>
      <c r="C7">
        <f>'Male pre-1840'!E6</f>
        <v>3.3670033670033669E-3</v>
      </c>
      <c r="D7">
        <f>'Female 1860-1890'!E8</f>
        <v>3.6821705426356592E-2</v>
      </c>
      <c r="E7">
        <f>'Male 1860-1890'!E8</f>
        <v>2.5114155251141551E-2</v>
      </c>
    </row>
    <row r="8" spans="1:5" x14ac:dyDescent="0.15">
      <c r="A8" t="s">
        <v>8</v>
      </c>
      <c r="B8">
        <f>'Female pre-1840'!E7</f>
        <v>1.2618296529968454E-2</v>
      </c>
      <c r="C8">
        <f>'Male pre-1840'!E7</f>
        <v>1.3513513513513514E-2</v>
      </c>
      <c r="D8">
        <f>'Female 1860-1890'!E9</f>
        <v>3.8229376257545272E-2</v>
      </c>
      <c r="E8">
        <f>'Male 1860-1890'!E9</f>
        <v>5.3864168618266976E-2</v>
      </c>
    </row>
    <row r="9" spans="1:5" x14ac:dyDescent="0.15">
      <c r="A9" t="s">
        <v>9</v>
      </c>
      <c r="B9">
        <f>'Female pre-1840'!E8</f>
        <v>2.5559105431309903E-2</v>
      </c>
      <c r="C9">
        <f>'Male pre-1840'!E8</f>
        <v>1.7123287671232876E-2</v>
      </c>
      <c r="D9">
        <f>'Female 1860-1890'!E10</f>
        <v>3.1380753138075312E-2</v>
      </c>
      <c r="E9">
        <f>'Male 1860-1890'!E10</f>
        <v>3.9603960396039604E-2</v>
      </c>
    </row>
    <row r="10" spans="1:5" x14ac:dyDescent="0.15">
      <c r="A10" t="s">
        <v>10</v>
      </c>
      <c r="B10">
        <f>'Female pre-1840'!E9</f>
        <v>1.6393442622950821E-2</v>
      </c>
      <c r="C10">
        <f>'Male pre-1840'!E9</f>
        <v>1.7421602787456445E-2</v>
      </c>
      <c r="D10">
        <f>'Female 1860-1890'!E11</f>
        <v>1.9438444924406047E-2</v>
      </c>
      <c r="E10">
        <f>'Male 1860-1890'!E11</f>
        <v>4.1237113402061855E-2</v>
      </c>
    </row>
    <row r="11" spans="1:5" x14ac:dyDescent="0.15">
      <c r="A11" t="s">
        <v>11</v>
      </c>
      <c r="B11">
        <f>'Female pre-1840'!E10</f>
        <v>0.03</v>
      </c>
      <c r="C11">
        <f>'Male pre-1840'!E10</f>
        <v>3.5460992907801421E-2</v>
      </c>
      <c r="D11">
        <f>'Female 1860-1890'!E12</f>
        <v>2.643171806167401E-2</v>
      </c>
      <c r="E11">
        <f>'Male 1860-1890'!E12</f>
        <v>5.9139784946236562E-2</v>
      </c>
    </row>
    <row r="12" spans="1:5" x14ac:dyDescent="0.15">
      <c r="A12" t="s">
        <v>12</v>
      </c>
      <c r="B12">
        <f>'Female pre-1840'!E11</f>
        <v>1.7182130584192441E-2</v>
      </c>
      <c r="C12">
        <f>'Male pre-1840'!E11</f>
        <v>4.4117647058823532E-2</v>
      </c>
      <c r="D12">
        <f>'Female 1860-1890'!E13</f>
        <v>3.6199095022624438E-2</v>
      </c>
      <c r="E12">
        <f>'Male 1860-1890'!E13</f>
        <v>5.4285714285714284E-2</v>
      </c>
    </row>
    <row r="13" spans="1:5" x14ac:dyDescent="0.15">
      <c r="A13" t="s">
        <v>13</v>
      </c>
      <c r="B13">
        <f>'Female pre-1840'!E12</f>
        <v>4.8951048951048952E-2</v>
      </c>
      <c r="C13">
        <f>'Male pre-1840'!E12</f>
        <v>5.3846153846153849E-2</v>
      </c>
      <c r="D13">
        <f>'Female 1860-1890'!E14</f>
        <v>5.39906103286385E-2</v>
      </c>
      <c r="E13">
        <f>'Male 1860-1890'!E14</f>
        <v>8.4592145015105744E-2</v>
      </c>
    </row>
    <row r="14" spans="1:5" x14ac:dyDescent="0.15">
      <c r="A14" t="s">
        <v>14</v>
      </c>
      <c r="B14">
        <f>'Female pre-1840'!E13</f>
        <v>5.514705882352941E-2</v>
      </c>
      <c r="C14">
        <f>'Male pre-1840'!E13</f>
        <v>8.5365853658536592E-2</v>
      </c>
      <c r="D14">
        <f>'Female 1860-1890'!E15</f>
        <v>4.4665012406947889E-2</v>
      </c>
      <c r="E14">
        <f>'Male 1860-1890'!E15</f>
        <v>9.5709570957095716E-2</v>
      </c>
    </row>
    <row r="15" spans="1:5" x14ac:dyDescent="0.15">
      <c r="A15" t="s">
        <v>15</v>
      </c>
      <c r="B15">
        <f>'Female pre-1840'!E14</f>
        <v>0.12062256809338522</v>
      </c>
      <c r="C15">
        <f>'Male pre-1840'!E14</f>
        <v>0.12</v>
      </c>
      <c r="D15">
        <f>'Female 1860-1890'!E16</f>
        <v>0.13246753246753246</v>
      </c>
      <c r="E15">
        <f>'Male 1860-1890'!E16</f>
        <v>0.10583941605839416</v>
      </c>
    </row>
    <row r="16" spans="1:5" x14ac:dyDescent="0.15">
      <c r="A16" t="s">
        <v>16</v>
      </c>
      <c r="B16">
        <f>'Female pre-1840'!E15</f>
        <v>0.14601769911504425</v>
      </c>
      <c r="C16">
        <f>'Male pre-1840'!E15</f>
        <v>0.22727272727272727</v>
      </c>
      <c r="D16">
        <f>'Female 1860-1890'!E17</f>
        <v>0.12874251497005987</v>
      </c>
      <c r="E16">
        <f>'Male 1860-1890'!E17</f>
        <v>0.21632653061224491</v>
      </c>
    </row>
    <row r="17" spans="1:5" x14ac:dyDescent="0.15">
      <c r="A17" t="s">
        <v>17</v>
      </c>
      <c r="B17">
        <f>'Female pre-1840'!E16</f>
        <v>0.24870466321243523</v>
      </c>
      <c r="C17">
        <f>'Male pre-1840'!E16</f>
        <v>0.28104575163398693</v>
      </c>
      <c r="D17">
        <f>'Female 1860-1890'!E18</f>
        <v>0.22680412371134021</v>
      </c>
      <c r="E17">
        <f>'Male 1860-1890'!E18</f>
        <v>0.28645833333333331</v>
      </c>
    </row>
    <row r="18" spans="1:5" x14ac:dyDescent="0.15">
      <c r="A18" t="s">
        <v>18</v>
      </c>
      <c r="B18">
        <f>'Female pre-1840'!E17</f>
        <v>0.4</v>
      </c>
      <c r="C18">
        <f>'Male pre-1840'!E17</f>
        <v>0.43636363636363634</v>
      </c>
      <c r="D18">
        <f>'Female 1860-1890'!E19</f>
        <v>0.34222222222222221</v>
      </c>
      <c r="E18">
        <f>'Male 1860-1890'!E19</f>
        <v>0.38686131386861317</v>
      </c>
    </row>
    <row r="19" spans="1:5" x14ac:dyDescent="0.15">
      <c r="A19" t="s">
        <v>19</v>
      </c>
      <c r="B19">
        <f>'Female pre-1840'!E18</f>
        <v>0.57471264367816088</v>
      </c>
      <c r="C19">
        <f>'Male pre-1840'!E18</f>
        <v>0.54838709677419351</v>
      </c>
      <c r="D19">
        <f>'Female 1860-1890'!E20</f>
        <v>0.40540540540540543</v>
      </c>
      <c r="E19">
        <f>'Male 1860-1890'!E20</f>
        <v>0.5</v>
      </c>
    </row>
    <row r="20" spans="1:5" x14ac:dyDescent="0.15">
      <c r="A20" t="s">
        <v>20</v>
      </c>
      <c r="B20">
        <f>'Female pre-1840'!E19</f>
        <v>0.7567567567567568</v>
      </c>
      <c r="C20">
        <f>'Male pre-1840'!E19</f>
        <v>0.7857142857142857</v>
      </c>
      <c r="D20">
        <f>'Female 1860-1890'!E21</f>
        <v>0.59090909090909094</v>
      </c>
      <c r="E20">
        <f>'Male 1860-1890'!E21</f>
        <v>0.7142857142857143</v>
      </c>
    </row>
    <row r="21" spans="1:5" x14ac:dyDescent="0.15">
      <c r="A21" t="s">
        <v>21</v>
      </c>
      <c r="B21">
        <f>'Female pre-1840'!E20</f>
        <v>0.88888888888888884</v>
      </c>
      <c r="C21">
        <f>'Male pre-1840'!E20</f>
        <v>1</v>
      </c>
      <c r="D21">
        <f>'Female 1860-1890'!E22</f>
        <v>0.80555555555555558</v>
      </c>
      <c r="E21">
        <f>'Male 1860-1890'!E22</f>
        <v>0.75</v>
      </c>
    </row>
    <row r="22" spans="1:5" x14ac:dyDescent="0.15">
      <c r="A22" t="s">
        <v>22</v>
      </c>
      <c r="B22">
        <f>'Female pre-1840'!E21</f>
        <v>1</v>
      </c>
      <c r="D22">
        <f>'Female 1860-1890'!E23</f>
        <v>1</v>
      </c>
      <c r="E22">
        <f>'Male 1860-1890'!E23</f>
        <v>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Female pre-1840</vt:lpstr>
      <vt:lpstr>Male pre-1840</vt:lpstr>
      <vt:lpstr>Female 1860-1890</vt:lpstr>
      <vt:lpstr>Male 1860-1890</vt:lpstr>
      <vt:lpstr>Survivorship</vt:lpstr>
      <vt:lpstr>Mortality</vt:lpstr>
    </vt:vector>
  </TitlesOfParts>
  <Company>Bucknell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</dc:creator>
  <cp:lastModifiedBy>Steve Jordan</cp:lastModifiedBy>
  <cp:lastPrinted>2009-03-26T18:18:39Z</cp:lastPrinted>
  <dcterms:created xsi:type="dcterms:W3CDTF">2004-03-22T16:51:05Z</dcterms:created>
  <dcterms:modified xsi:type="dcterms:W3CDTF">2018-03-29T15:13:19Z</dcterms:modified>
</cp:coreProperties>
</file>