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showInkAnnotation="0" updateLinks="never" codeName="ThisWorkbook" autoCompressPictures="0"/>
  <bookViews>
    <workbookView xWindow="0" yWindow="0" windowWidth="25600" windowHeight="14220" tabRatio="770" firstSheet="6" activeTab="6"/>
  </bookViews>
  <sheets>
    <sheet name="Approval Note" sheetId="47" state="hidden" r:id="rId1"/>
    <sheet name="Combine Financials" sheetId="62" state="hidden" r:id="rId2"/>
    <sheet name="FY15" sheetId="63" state="hidden" r:id="rId3"/>
    <sheet name="FY14" sheetId="64" state="hidden" r:id="rId4"/>
    <sheet name="FY13" sheetId="65" state="hidden" r:id="rId5"/>
    <sheet name="FY12" sheetId="66" state="hidden" r:id="rId6"/>
    <sheet name="Sheet1" sheetId="67" r:id="rId7"/>
    <sheet name="Sheet2" sheetId="68" r:id="rId8"/>
  </sheets>
  <externalReferences>
    <externalReference r:id="rId9"/>
    <externalReference r:id="rId10"/>
  </externalReferences>
  <definedNames>
    <definedName name="_xlnm._FilterDatabase" localSheetId="0" hidden="1">'Approval Note'!$L$66:$L$67</definedName>
    <definedName name="a">#REF!</definedName>
    <definedName name="age_company">#REF!</definedName>
    <definedName name="age_prop">#REF!</definedName>
    <definedName name="b">#REF!</definedName>
    <definedName name="CA">#REF!</definedName>
    <definedName name="Excel_BuiltIn__FilterDatabase_1">#REF!</definedName>
    <definedName name="Excel_BuiltIn__FilterDatabase_1_1">#REF!</definedName>
    <definedName name="firm_idproof">#REF!</definedName>
    <definedName name="indi_age">#REF!</definedName>
    <definedName name="indi_idproof">#REF!</definedName>
    <definedName name="INDIVIDUAL">#REF!</definedName>
    <definedName name="M" localSheetId="0">'[1]Rating Model'!$D$97:$D$103</definedName>
    <definedName name="M">'[1]Rating Model'!$D$97:$D$103</definedName>
    <definedName name="OD">#REF!</definedName>
    <definedName name="office">#REF!</definedName>
    <definedName name="p" localSheetId="0">'[1]Rating Model'!$D$122:$D$127</definedName>
    <definedName name="p">'[1]Rating Model'!$D$122:$D$127</definedName>
    <definedName name="_xlnm.Print_Area" localSheetId="0">'Approval Note'!$B$1:$K$124</definedName>
    <definedName name="resi">#REF!</definedName>
    <definedName name="segments">#REF!</definedName>
    <definedName name="sell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62" l="1"/>
  <c r="M2" i="62"/>
  <c r="L3" i="62"/>
  <c r="L2" i="62"/>
  <c r="E2" i="66"/>
  <c r="A2" i="66"/>
  <c r="E2" i="65"/>
  <c r="F2" i="64"/>
  <c r="F2" i="63"/>
  <c r="A2" i="64"/>
  <c r="A2" i="63"/>
  <c r="A3" i="62"/>
  <c r="E2" i="63"/>
  <c r="D2" i="66"/>
  <c r="C2" i="66"/>
  <c r="B2" i="66"/>
  <c r="C2" i="65"/>
  <c r="B2" i="65"/>
  <c r="A2" i="65"/>
  <c r="B2" i="64"/>
  <c r="D2" i="64"/>
  <c r="C2" i="64"/>
  <c r="B2" i="63"/>
  <c r="C2" i="63"/>
  <c r="C3" i="62"/>
  <c r="E3" i="62"/>
  <c r="D3" i="62"/>
  <c r="B3" i="62"/>
  <c r="ET3" i="62"/>
  <c r="EG3" i="62"/>
  <c r="CZ3" i="62"/>
  <c r="HE3" i="62"/>
  <c r="FW3" i="62"/>
  <c r="AL3" i="62"/>
  <c r="FM3" i="62"/>
  <c r="BS3" i="62"/>
  <c r="GS3" i="62"/>
  <c r="FX3" i="62"/>
  <c r="HB3" i="62"/>
  <c r="GK3" i="62"/>
  <c r="FU3" i="62"/>
  <c r="FE3" i="62"/>
  <c r="EO3" i="62"/>
  <c r="DX3" i="62"/>
  <c r="DH3" i="62"/>
  <c r="CR3" i="62"/>
  <c r="CA3" i="62"/>
  <c r="BK3" i="62"/>
  <c r="AT3" i="62"/>
  <c r="AD3" i="62"/>
  <c r="HM3" i="62"/>
  <c r="GF3" i="62"/>
  <c r="EV3" i="62"/>
  <c r="HH3" i="62"/>
  <c r="FL3" i="62"/>
  <c r="HN3" i="62"/>
  <c r="GW3" i="62"/>
  <c r="GG3" i="62"/>
  <c r="FQ3" i="62"/>
  <c r="FA3" i="62"/>
  <c r="EK3" i="62"/>
  <c r="DT3" i="62"/>
  <c r="DD3" i="62"/>
  <c r="CN3" i="62"/>
  <c r="BW3" i="62"/>
  <c r="BG3" i="62"/>
  <c r="AP3" i="62"/>
  <c r="Z3" i="62"/>
  <c r="HI3" i="62"/>
  <c r="GD3" i="62"/>
  <c r="FK3" i="62"/>
  <c r="GE3" i="62"/>
  <c r="GZ3" i="62"/>
  <c r="R3" i="62"/>
  <c r="AX3" i="62"/>
  <c r="CE3" i="62"/>
  <c r="DL3" i="62"/>
  <c r="ES3" i="62"/>
  <c r="FY3" i="62"/>
  <c r="HF3" i="62"/>
  <c r="EU3" i="62"/>
  <c r="HD3" i="62"/>
  <c r="FJ3" i="62"/>
  <c r="V3" i="62"/>
  <c r="BB3" i="62"/>
  <c r="CI3" i="62"/>
  <c r="DP3" i="62"/>
  <c r="EW3" i="62"/>
  <c r="GC3" i="62"/>
  <c r="HJ3" i="62"/>
  <c r="HL3" i="62"/>
  <c r="FV3" i="62"/>
  <c r="HA3" i="62"/>
  <c r="AH3" i="62"/>
  <c r="BO3" i="62"/>
  <c r="CV3" i="62"/>
  <c r="EC3" i="62"/>
  <c r="FI3" i="62"/>
  <c r="GO3" i="62"/>
  <c r="AA2" i="65"/>
  <c r="CM3" i="62"/>
  <c r="AC2" i="65"/>
  <c r="CU3" i="62"/>
  <c r="V2" i="65"/>
  <c r="BV3" i="62"/>
  <c r="AB2" i="64"/>
  <c r="CL3" i="62"/>
  <c r="AD2" i="64"/>
  <c r="CT3" i="62"/>
  <c r="W2" i="64"/>
  <c r="BU3" i="62"/>
  <c r="AB2" i="63"/>
  <c r="CK3" i="62"/>
  <c r="AC2" i="63"/>
  <c r="CO3" i="62"/>
  <c r="AD2" i="63"/>
  <c r="CS3" i="62"/>
  <c r="K2" i="63"/>
  <c r="AA3" i="62"/>
  <c r="AJ2" i="63"/>
  <c r="DQ3" i="62"/>
  <c r="X2" i="63"/>
  <c r="BX3" i="62"/>
  <c r="AJ2" i="64"/>
  <c r="DR3" i="62"/>
  <c r="M2" i="63"/>
  <c r="AI3" i="62"/>
  <c r="M2" i="64"/>
  <c r="AJ3" i="62"/>
  <c r="L2" i="65"/>
  <c r="AK3" i="62"/>
  <c r="AI2" i="65"/>
  <c r="DS3" i="62"/>
  <c r="T2" i="63"/>
  <c r="BH3" i="62"/>
  <c r="U2" i="63"/>
  <c r="BL3" i="62"/>
  <c r="K2" i="64"/>
  <c r="AB3" i="62"/>
  <c r="X2" i="65"/>
  <c r="CD3" i="62"/>
  <c r="W2" i="65"/>
  <c r="BZ3" i="62"/>
  <c r="O2" i="65"/>
  <c r="AW3" i="62"/>
  <c r="J2" i="65"/>
  <c r="AC3" i="62"/>
  <c r="I5" i="47"/>
  <c r="C4" i="47"/>
  <c r="G5" i="47"/>
  <c r="C6" i="47"/>
  <c r="I6" i="47"/>
  <c r="B10" i="47"/>
  <c r="H10" i="47"/>
  <c r="I10" i="47"/>
  <c r="J10" i="47"/>
  <c r="B11" i="47"/>
  <c r="H11" i="47"/>
  <c r="I11" i="47"/>
  <c r="J11" i="47"/>
  <c r="B12" i="47"/>
  <c r="H12" i="47"/>
  <c r="I12" i="47"/>
  <c r="J12" i="47"/>
  <c r="B13" i="47"/>
  <c r="F13" i="47"/>
  <c r="H13" i="47"/>
  <c r="I13" i="47"/>
  <c r="J13" i="47"/>
  <c r="D16" i="47"/>
  <c r="D17" i="47"/>
  <c r="F29" i="47"/>
  <c r="B85" i="47"/>
  <c r="E85" i="47"/>
  <c r="B86" i="47"/>
  <c r="E86" i="47"/>
  <c r="B87" i="47"/>
  <c r="E87" i="47"/>
  <c r="B88" i="47"/>
  <c r="E88" i="47"/>
  <c r="B89" i="47"/>
  <c r="E89" i="47"/>
  <c r="B90" i="47"/>
  <c r="E90" i="47"/>
  <c r="B91" i="47"/>
  <c r="E91" i="47"/>
  <c r="B92" i="47"/>
  <c r="E92" i="47"/>
  <c r="B93" i="47"/>
  <c r="B94" i="47"/>
  <c r="E94" i="47"/>
  <c r="B95" i="47"/>
  <c r="E95" i="47"/>
  <c r="B96" i="47"/>
  <c r="E96" i="47"/>
  <c r="B97" i="47"/>
  <c r="E97" i="47"/>
  <c r="B98" i="47"/>
  <c r="E98" i="47"/>
  <c r="B99" i="47"/>
  <c r="E99" i="47"/>
  <c r="B111" i="47"/>
  <c r="G111" i="47"/>
  <c r="B112" i="47"/>
  <c r="G112" i="47"/>
  <c r="B113" i="47"/>
  <c r="G113" i="47"/>
  <c r="B114" i="47"/>
  <c r="B115" i="47"/>
  <c r="B116" i="47"/>
  <c r="B117" i="47"/>
  <c r="B118" i="47"/>
  <c r="C120" i="47"/>
  <c r="I120" i="47"/>
  <c r="D10" i="47"/>
  <c r="F10" i="47"/>
  <c r="D11" i="47"/>
  <c r="F11" i="47"/>
  <c r="D12" i="47"/>
  <c r="F12" i="47"/>
  <c r="N2" i="63"/>
  <c r="AM3" i="62"/>
  <c r="N2" i="64"/>
  <c r="AN3" i="62"/>
  <c r="M2" i="65"/>
  <c r="AO3" i="62"/>
  <c r="P2" i="64"/>
  <c r="AV3" i="62"/>
  <c r="U2" i="64"/>
  <c r="BM3" i="62"/>
  <c r="S2" i="65"/>
  <c r="BJ3" i="62"/>
  <c r="X2" i="64"/>
  <c r="BY3" i="62"/>
  <c r="E93" i="47"/>
  <c r="P2" i="63"/>
  <c r="AU3" i="62"/>
  <c r="AS2" i="64"/>
  <c r="EY3" i="62"/>
  <c r="F23" i="47"/>
  <c r="J27" i="47"/>
  <c r="J29" i="47"/>
  <c r="F24" i="47"/>
  <c r="F27" i="47"/>
  <c r="F25" i="47"/>
  <c r="F26" i="47"/>
  <c r="F28" i="47"/>
  <c r="D18" i="47"/>
  <c r="Y2" i="64"/>
  <c r="CC3" i="62"/>
  <c r="I2" i="64"/>
  <c r="T3" i="62"/>
  <c r="AG2" i="65"/>
  <c r="DK3" i="62"/>
  <c r="Y2" i="63"/>
  <c r="CB3" i="62"/>
  <c r="BA2" i="65"/>
  <c r="GJ3" i="62"/>
  <c r="AH2" i="65"/>
  <c r="DO3" i="62"/>
  <c r="AR2" i="65"/>
  <c r="EZ3" i="62"/>
  <c r="AC2" i="64"/>
  <c r="CP3" i="62"/>
  <c r="BB2" i="65"/>
  <c r="GN3" i="62"/>
  <c r="AG2" i="63"/>
  <c r="DE3" i="62"/>
  <c r="AG2" i="64"/>
  <c r="DF3" i="62"/>
  <c r="AF2" i="65"/>
  <c r="DG3" i="62"/>
  <c r="J24" i="47"/>
  <c r="F3" i="62"/>
  <c r="AE2" i="63"/>
  <c r="CW3" i="62"/>
  <c r="AU2" i="64"/>
  <c r="FG3" i="62"/>
  <c r="BB2" i="63"/>
  <c r="GH3" i="62"/>
  <c r="AF2" i="64"/>
  <c r="DB3" i="62"/>
  <c r="R2" i="65"/>
  <c r="BF3" i="62"/>
  <c r="AE2" i="65"/>
  <c r="DC3" i="62"/>
  <c r="T2" i="64"/>
  <c r="BI3" i="62"/>
  <c r="O2" i="62"/>
  <c r="T2" i="65"/>
  <c r="BN3" i="62"/>
  <c r="AB2" i="65"/>
  <c r="CQ3" i="62"/>
  <c r="AE2" i="64"/>
  <c r="CX3" i="62"/>
  <c r="BC2" i="63"/>
  <c r="GL3" i="62"/>
  <c r="O8" i="62"/>
  <c r="S2" i="64"/>
  <c r="BE3" i="62"/>
  <c r="AT2" i="65"/>
  <c r="FH3" i="62"/>
  <c r="I2" i="63"/>
  <c r="S3" i="62"/>
  <c r="H2" i="65"/>
  <c r="U3" i="62"/>
  <c r="G2" i="65"/>
  <c r="Q3" i="62"/>
  <c r="H2" i="64"/>
  <c r="P3" i="62"/>
  <c r="BD2" i="63"/>
  <c r="GP3" i="62"/>
  <c r="BE2" i="63"/>
  <c r="GT3" i="62"/>
  <c r="AH2" i="63"/>
  <c r="DI3" i="62"/>
  <c r="AH2" i="64"/>
  <c r="DJ3" i="62"/>
  <c r="HC2" i="62"/>
  <c r="GL2" i="62"/>
  <c r="FV2" i="62"/>
  <c r="FF2" i="62"/>
  <c r="EP2" i="62"/>
  <c r="DZ2" i="62"/>
  <c r="DI2" i="62"/>
  <c r="CS2" i="62"/>
  <c r="CB2" i="62"/>
  <c r="BP2" i="62"/>
  <c r="AY2" i="62"/>
  <c r="AI2" i="62"/>
  <c r="S2" i="62"/>
  <c r="S8" i="62"/>
  <c r="HG2" i="62"/>
  <c r="GP2" i="62"/>
  <c r="FJ2" i="62"/>
  <c r="DM2" i="62"/>
  <c r="BT2" i="62"/>
  <c r="W2" i="62"/>
  <c r="CO2" i="62"/>
  <c r="AU2" i="62"/>
  <c r="AE2" i="62"/>
  <c r="FZ2" i="62"/>
  <c r="ET2" i="62"/>
  <c r="ED2" i="62"/>
  <c r="CW2" i="62"/>
  <c r="CF2" i="62"/>
  <c r="BD2" i="62"/>
  <c r="AM2" i="62"/>
  <c r="HK2" i="62"/>
  <c r="GT2" i="62"/>
  <c r="GD2" i="62"/>
  <c r="FN2" i="62"/>
  <c r="EX2" i="62"/>
  <c r="EH2" i="62"/>
  <c r="DQ2" i="62"/>
  <c r="DA2" i="62"/>
  <c r="CK2" i="62"/>
  <c r="BH2" i="62"/>
  <c r="AQ2" i="62"/>
  <c r="AA2" i="62"/>
  <c r="GY2" i="62"/>
  <c r="GH2" i="62"/>
  <c r="FR2" i="62"/>
  <c r="FB2" i="62"/>
  <c r="EL2" i="62"/>
  <c r="DU2" i="62"/>
  <c r="DE2" i="62"/>
  <c r="BX2" i="62"/>
  <c r="BL2" i="62"/>
  <c r="H2" i="63"/>
  <c r="O3" i="62"/>
  <c r="AF2" i="63"/>
  <c r="DA3" i="62"/>
  <c r="D19" i="47"/>
  <c r="AZ2" i="64"/>
  <c r="GA3" i="62"/>
  <c r="AI2" i="63"/>
  <c r="DM3" i="62"/>
  <c r="AZ2" i="63"/>
  <c r="FZ3" i="62"/>
  <c r="AD2" i="65"/>
  <c r="CY3" i="62"/>
  <c r="AY2" i="65"/>
  <c r="GB3" i="62"/>
  <c r="BB2" i="64"/>
  <c r="GI3" i="62"/>
  <c r="J2" i="64"/>
  <c r="X3" i="62"/>
  <c r="BC2" i="64"/>
  <c r="GM3" i="62"/>
  <c r="I2" i="65"/>
  <c r="Y3" i="62"/>
  <c r="AU2" i="63"/>
  <c r="FF3" i="62"/>
  <c r="S2" i="63"/>
  <c r="BD3" i="62"/>
  <c r="V2" i="64"/>
  <c r="BQ3" i="62"/>
  <c r="J2" i="63"/>
  <c r="W3" i="62"/>
  <c r="AX2" i="63"/>
  <c r="FR3" i="62"/>
  <c r="AT2" i="64"/>
  <c r="FC3" i="62"/>
  <c r="AI2" i="64"/>
  <c r="DN3" i="62"/>
  <c r="V2" i="63"/>
  <c r="BP3" i="62"/>
  <c r="Z2" i="63"/>
  <c r="CF3" i="62"/>
  <c r="W2" i="63"/>
  <c r="BT3" i="62"/>
  <c r="BE2" i="64"/>
  <c r="GU3" i="62"/>
  <c r="BD2" i="64"/>
  <c r="GQ3" i="62"/>
  <c r="HH2" i="62"/>
  <c r="GQ2" i="62"/>
  <c r="GA2" i="62"/>
  <c r="FK2" i="62"/>
  <c r="EU2" i="62"/>
  <c r="EE2" i="62"/>
  <c r="DN2" i="62"/>
  <c r="CX2" i="62"/>
  <c r="CG2" i="62"/>
  <c r="BU2" i="62"/>
  <c r="BE2" i="62"/>
  <c r="AN2" i="62"/>
  <c r="X2" i="62"/>
  <c r="GU2" i="62"/>
  <c r="GE2" i="62"/>
  <c r="FO2" i="62"/>
  <c r="EY2" i="62"/>
  <c r="DB2" i="62"/>
  <c r="CL2" i="62"/>
  <c r="BI2" i="62"/>
  <c r="EA2" i="62"/>
  <c r="CC2" i="62"/>
  <c r="BQ2" i="62"/>
  <c r="T2" i="62"/>
  <c r="T8" i="62"/>
  <c r="HL2" i="62"/>
  <c r="EI2" i="62"/>
  <c r="DR2" i="62"/>
  <c r="AR2" i="62"/>
  <c r="AB2" i="62"/>
  <c r="GZ2" i="62"/>
  <c r="GI2" i="62"/>
  <c r="FS2" i="62"/>
  <c r="FC2" i="62"/>
  <c r="EM2" i="62"/>
  <c r="DV2" i="62"/>
  <c r="DF2" i="62"/>
  <c r="CP2" i="62"/>
  <c r="BY2" i="62"/>
  <c r="BM2" i="62"/>
  <c r="AV2" i="62"/>
  <c r="AF2" i="62"/>
  <c r="P2" i="62"/>
  <c r="P8" i="62"/>
  <c r="HD2" i="62"/>
  <c r="GM2" i="62"/>
  <c r="FW2" i="62"/>
  <c r="FG2" i="62"/>
  <c r="EQ2" i="62"/>
  <c r="DJ2" i="62"/>
  <c r="CT2" i="62"/>
  <c r="AZ2" i="62"/>
  <c r="AJ2" i="62"/>
  <c r="Y2" i="65"/>
  <c r="CH3" i="62"/>
  <c r="U2" i="65"/>
  <c r="BR3" i="62"/>
  <c r="BD2" i="65"/>
  <c r="GV3" i="62"/>
  <c r="BC2" i="65"/>
  <c r="GR3" i="62"/>
  <c r="AS2" i="63"/>
  <c r="EX3" i="62"/>
  <c r="BH2" i="63"/>
  <c r="HC3" i="62"/>
  <c r="AW2" i="64"/>
  <c r="FO3" i="62"/>
  <c r="AN2" i="64"/>
  <c r="EE3" i="62"/>
  <c r="AX2" i="64"/>
  <c r="FS3" i="62"/>
  <c r="AV2" i="65"/>
  <c r="FP3" i="62"/>
  <c r="AW2" i="65"/>
  <c r="FT3" i="62"/>
  <c r="AK2" i="64"/>
  <c r="DV3" i="62"/>
  <c r="J23" i="47"/>
  <c r="AJ2" i="65"/>
  <c r="DW3" i="62"/>
  <c r="AS2" i="65"/>
  <c r="FD3" i="62"/>
  <c r="AT2" i="63"/>
  <c r="FB3" i="62"/>
  <c r="AK2" i="63"/>
  <c r="DU3" i="62"/>
  <c r="Z2" i="64"/>
  <c r="CG3" i="62"/>
  <c r="AW2" i="63"/>
  <c r="FN3" i="62"/>
  <c r="N2" i="65"/>
  <c r="AS3" i="62"/>
  <c r="AN2" i="65"/>
  <c r="EJ3" i="62"/>
  <c r="AP2" i="65"/>
  <c r="AO2" i="65"/>
  <c r="EN3" i="62"/>
  <c r="AM2" i="64"/>
  <c r="EA3" i="62"/>
  <c r="K2" i="65"/>
  <c r="AG3" i="62"/>
  <c r="L2" i="64"/>
  <c r="AF3" i="62"/>
  <c r="HM2" i="62"/>
  <c r="GV2" i="62"/>
  <c r="GF2" i="62"/>
  <c r="FP2" i="62"/>
  <c r="EZ2" i="62"/>
  <c r="EJ2" i="62"/>
  <c r="DS2" i="62"/>
  <c r="DC2" i="62"/>
  <c r="CM2" i="62"/>
  <c r="BJ2" i="62"/>
  <c r="AS2" i="62"/>
  <c r="AC2" i="62"/>
  <c r="HA2" i="62"/>
  <c r="GJ2" i="62"/>
  <c r="FT2" i="62"/>
  <c r="EN2" i="62"/>
  <c r="DW2" i="62"/>
  <c r="AW2" i="62"/>
  <c r="AG2" i="62"/>
  <c r="EV2" i="62"/>
  <c r="DO2" i="62"/>
  <c r="CY2" i="62"/>
  <c r="BF2" i="62"/>
  <c r="FD2" i="62"/>
  <c r="DG2" i="62"/>
  <c r="CQ2" i="62"/>
  <c r="BZ2" i="62"/>
  <c r="BN2" i="62"/>
  <c r="Q2" i="62"/>
  <c r="Q8" i="62"/>
  <c r="HE2" i="62"/>
  <c r="GN2" i="62"/>
  <c r="FX2" i="62"/>
  <c r="FH2" i="62"/>
  <c r="ER2" i="62"/>
  <c r="EB2" i="62"/>
  <c r="DK2" i="62"/>
  <c r="CU2" i="62"/>
  <c r="CD2" i="62"/>
  <c r="BR2" i="62"/>
  <c r="BA2" i="62"/>
  <c r="AK2" i="62"/>
  <c r="U2" i="62"/>
  <c r="U8" i="62"/>
  <c r="BV2" i="62"/>
  <c r="HI2" i="62"/>
  <c r="GR2" i="62"/>
  <c r="GB2" i="62"/>
  <c r="FL2" i="62"/>
  <c r="EF2" i="62"/>
  <c r="CH2" i="62"/>
  <c r="AO2" i="62"/>
  <c r="Y2" i="62"/>
  <c r="AM2" i="63"/>
  <c r="DZ3" i="62"/>
  <c r="AL2" i="65"/>
  <c r="EB3" i="62"/>
  <c r="G3" i="62"/>
  <c r="L2" i="63"/>
  <c r="AE3" i="62"/>
  <c r="BI2" i="63"/>
  <c r="HG3" i="62"/>
  <c r="H3" i="62"/>
  <c r="O2" i="64"/>
  <c r="AR3" i="62"/>
  <c r="AQ2" i="64"/>
  <c r="AO2" i="64"/>
  <c r="EI3" i="62"/>
  <c r="AP2" i="64"/>
  <c r="EM3" i="62"/>
  <c r="P2" i="65"/>
  <c r="BA3" i="62"/>
  <c r="O2" i="63"/>
  <c r="AQ3" i="62"/>
  <c r="AO2" i="63"/>
  <c r="EH3" i="62"/>
  <c r="AQ2" i="63"/>
  <c r="EP3" i="62"/>
  <c r="AM2" i="65"/>
  <c r="EF3" i="62"/>
  <c r="BG2" i="63"/>
  <c r="GY3" i="62"/>
  <c r="AN2" i="63"/>
  <c r="ED3" i="62"/>
  <c r="K5" i="47"/>
  <c r="Q2" i="64"/>
  <c r="AZ3" i="62"/>
  <c r="EQ3" i="62"/>
  <c r="ER3" i="62"/>
  <c r="Q2" i="63"/>
  <c r="AY3" i="62"/>
  <c r="AP2" i="63"/>
  <c r="EL3" i="62"/>
  <c r="J25" i="47"/>
  <c r="BJ2" i="63"/>
  <c r="HK3" i="62"/>
  <c r="J3" i="62"/>
  <c r="I3" i="62"/>
  <c r="K3" i="62"/>
</calcChain>
</file>

<file path=xl/sharedStrings.xml><?xml version="1.0" encoding="utf-8"?>
<sst xmlns="http://schemas.openxmlformats.org/spreadsheetml/2006/main" count="685" uniqueCount="370">
  <si>
    <t>Debtor Days</t>
  </si>
  <si>
    <t>Creditor Days</t>
  </si>
  <si>
    <t>LOGIN DATE</t>
  </si>
  <si>
    <t xml:space="preserve">Gross Profits </t>
  </si>
  <si>
    <t xml:space="preserve">Interest to FI and Banks           </t>
  </si>
  <si>
    <t>Depreciation</t>
  </si>
  <si>
    <t>Income Tax</t>
  </si>
  <si>
    <t>Share Capital</t>
  </si>
  <si>
    <t xml:space="preserve">Total Outside Debts </t>
  </si>
  <si>
    <t>Closing Stock</t>
  </si>
  <si>
    <t>Cash &amp; Bank Balance</t>
  </si>
  <si>
    <t>DATE</t>
  </si>
  <si>
    <t>Borrower Details – Add more rows for adding co-applicant/Guarantor</t>
  </si>
  <si>
    <t xml:space="preserve"> Applicant Name</t>
  </si>
  <si>
    <t>Age At Maturity (Years)</t>
  </si>
  <si>
    <t>% stake*</t>
  </si>
  <si>
    <t>CIBIL score</t>
  </si>
  <si>
    <t xml:space="preserve">CRITERIA </t>
  </si>
  <si>
    <t>Max. 65%</t>
  </si>
  <si>
    <t>Max. 350%</t>
  </si>
  <si>
    <t>Max.80%</t>
  </si>
  <si>
    <t>Max. 25%</t>
  </si>
  <si>
    <t>Min 80%</t>
  </si>
  <si>
    <t xml:space="preserve">          </t>
  </si>
  <si>
    <t xml:space="preserve">Proposal in brief   (Not more than ONE PAGE, - Font: Book Antiqua, 11, Single spacing, crisp concise information) </t>
  </si>
  <si>
    <t>Background of the Customer (Begin with who has done the PD with whom at what place)</t>
  </si>
  <si>
    <t>COMMENTS ON FINANCIALS</t>
  </si>
  <si>
    <t xml:space="preserve">Property ownership- for Stability norms </t>
  </si>
  <si>
    <t>Residence Details (Ownership, Stay- yrs, Approx MV)</t>
  </si>
  <si>
    <t>Office Details (Ownership@, activity, MV, Land area, Built up area)</t>
  </si>
  <si>
    <t>Factory Details (Ownership@, Area, Activity Level, Machineries seen, Land and built up area)</t>
  </si>
  <si>
    <t>Main Banker</t>
  </si>
  <si>
    <t>Inward/Outward cheque return</t>
  </si>
  <si>
    <t>Debit/Credit Ratio</t>
  </si>
  <si>
    <t>Cheque bounce in last 9 months RTR (mention nos)- Is second clearance in less than 30 DPD</t>
  </si>
  <si>
    <t>Annualized sales (6 mnths credit)</t>
  </si>
  <si>
    <t>Sales as per Vat return$</t>
  </si>
  <si>
    <t>$important if cash sales is high</t>
  </si>
  <si>
    <t>Verifications as per policy - Due Diligence</t>
  </si>
  <si>
    <t xml:space="preserve"> Check Particulars</t>
  </si>
  <si>
    <t>Result (P/N)</t>
  </si>
  <si>
    <t>Mitigants in case of negative result</t>
  </si>
  <si>
    <t xml:space="preserve"> ITR CHECK</t>
  </si>
  <si>
    <t xml:space="preserve"> Bank Statement</t>
  </si>
  <si>
    <t xml:space="preserve"> CPV RESIDENCE</t>
  </si>
  <si>
    <t xml:space="preserve"> CPV OFFICE</t>
  </si>
  <si>
    <t xml:space="preserve"> CIBIL</t>
  </si>
  <si>
    <t xml:space="preserve"> FCU CHECK</t>
  </si>
  <si>
    <t>ROC search in case of Company</t>
  </si>
  <si>
    <t>Check list –To Mention YES/NO if applicable else write NA</t>
  </si>
  <si>
    <t xml:space="preserve">Any loan taken in the last 3 months &gt;=22 % </t>
  </si>
  <si>
    <t>Due diligence on all co-applicants done</t>
  </si>
  <si>
    <t xml:space="preserve">Conditions for loan amt &gt; 25 lacs met </t>
  </si>
  <si>
    <t>PBDIT margin taken as per norms</t>
  </si>
  <si>
    <t xml:space="preserve">Conditions for TO &gt; 50 crores met </t>
  </si>
  <si>
    <t>Loans after Balance sheet date taken</t>
  </si>
  <si>
    <t>51% shareholders/property owner/key promoter coming in as co-applicant</t>
  </si>
  <si>
    <t>Individual obligation of partners and directors taken</t>
  </si>
  <si>
    <t>All deviations raised as per grid</t>
  </si>
  <si>
    <t>Deviations Details</t>
  </si>
  <si>
    <t>RISKS</t>
  </si>
  <si>
    <t>MITIGANTS</t>
  </si>
  <si>
    <t>FINAL COMMENT FROM CREDIT MANAGER</t>
  </si>
  <si>
    <t>SANCTION CONDITIONS:</t>
  </si>
  <si>
    <t>ACTIVITY</t>
  </si>
  <si>
    <t>NAME</t>
  </si>
  <si>
    <t>EMP ID</t>
  </si>
  <si>
    <t>PD DONE BY</t>
  </si>
  <si>
    <t>RECOMMENDATION BY</t>
  </si>
  <si>
    <t>APPROVED BY</t>
  </si>
  <si>
    <t>EXECUTIVE SUMMARY</t>
  </si>
  <si>
    <t>Margin Taken</t>
  </si>
  <si>
    <t>Min 6</t>
  </si>
  <si>
    <t>DIR - TURNOVER</t>
  </si>
  <si>
    <t>DIR - ACTUAL PBDIT</t>
  </si>
  <si>
    <t>DIR - BANKING</t>
  </si>
  <si>
    <t>BANKING TO TURNOVER</t>
  </si>
  <si>
    <t>RISK SCORING</t>
  </si>
  <si>
    <t>NORM</t>
  </si>
  <si>
    <t>FINANCIAL INDICATORS</t>
  </si>
  <si>
    <t>Age (Yrs)</t>
  </si>
  <si>
    <t>RATE OF INTEREST</t>
  </si>
  <si>
    <t>EMI (Rs)</t>
  </si>
  <si>
    <t>INSURANCE TYPE</t>
  </si>
  <si>
    <t>COMPANY NAME</t>
  </si>
  <si>
    <t>LOAN AMOUNT</t>
  </si>
  <si>
    <t>LOAN TENOR (MONTHS)</t>
  </si>
  <si>
    <t>INSURANCE (Y/N)</t>
  </si>
  <si>
    <t>IF YES, LOAN TYPE</t>
  </si>
  <si>
    <t>A/C REGULAR ?</t>
  </si>
  <si>
    <t>LOAN AMOUNT (RS. LACS)</t>
  </si>
  <si>
    <t>IF EXISTING CUST, LOAN TYPE</t>
  </si>
  <si>
    <t>Relation with Main Applicant</t>
  </si>
  <si>
    <t>PRODUCT</t>
  </si>
  <si>
    <t>INDUSTRY</t>
  </si>
  <si>
    <t>BUSINESS TYPE</t>
  </si>
  <si>
    <t>LISTED MARGIN</t>
  </si>
  <si>
    <t>LOCATION</t>
  </si>
  <si>
    <t>NON FUND LIMIT</t>
  </si>
  <si>
    <t>NWC CYCLE</t>
  </si>
  <si>
    <t>DSCR RATIO</t>
  </si>
  <si>
    <t>CASH PROFIT RATIO</t>
  </si>
  <si>
    <t>FUND BASED LIMIT (RS. LACS)</t>
  </si>
  <si>
    <t>ACTUAL</t>
  </si>
  <si>
    <t>End use of Loan:</t>
  </si>
  <si>
    <t>Working Capital Cycle</t>
  </si>
  <si>
    <t>LEVEL</t>
  </si>
  <si>
    <t>Policy</t>
  </si>
  <si>
    <t>Stock Turnover Days</t>
  </si>
  <si>
    <t>LOAN DETAILS</t>
  </si>
  <si>
    <t>LEVERAGE</t>
  </si>
  <si>
    <t>LOAN TO TURNOVER RATIO</t>
  </si>
  <si>
    <t>Cost of  Sales</t>
  </si>
  <si>
    <t xml:space="preserve">Loan from Promoters/family </t>
  </si>
  <si>
    <t>Profit Before Tax</t>
  </si>
  <si>
    <t>Profit After Tax</t>
  </si>
  <si>
    <t>OD/CC UTILISATION</t>
  </si>
  <si>
    <t>Turnover</t>
  </si>
  <si>
    <t>PD DONE AT (PLACE)</t>
  </si>
  <si>
    <t>PERSON MET</t>
  </si>
  <si>
    <t>PD REMARKS (SATISFACTORY OR NOT)</t>
  </si>
  <si>
    <t>Shareholding Pattern Verified From:</t>
  </si>
  <si>
    <t>Dated:</t>
  </si>
  <si>
    <r>
      <t xml:space="preserve">KEY FINANCIAL INDICATORS                     </t>
    </r>
    <r>
      <rPr>
        <sz val="9"/>
        <color indexed="9"/>
        <rFont val="Arial"/>
        <family val="2"/>
      </rPr>
      <t>(Pls mark in Red in not meeting norms)</t>
    </r>
  </si>
  <si>
    <r>
      <t>Banking  habits</t>
    </r>
    <r>
      <rPr>
        <sz val="9"/>
        <color indexed="9"/>
        <rFont val="Arial"/>
        <family val="2"/>
      </rPr>
      <t> </t>
    </r>
  </si>
  <si>
    <t>Partnership Deed</t>
  </si>
  <si>
    <t>MITIGANT</t>
  </si>
  <si>
    <t>Mfg-4/ Trader-7</t>
  </si>
  <si>
    <t>DESCRIPTION</t>
  </si>
  <si>
    <t>12)</t>
  </si>
  <si>
    <t>13)</t>
  </si>
  <si>
    <t>14)</t>
  </si>
  <si>
    <t>15)</t>
  </si>
  <si>
    <t>16)</t>
  </si>
  <si>
    <t>PD DATE</t>
  </si>
  <si>
    <t>RECO DATE</t>
  </si>
  <si>
    <t>APPROV DATE</t>
  </si>
  <si>
    <t>DD/MMM/YYYY</t>
  </si>
  <si>
    <t>Other Liabilities</t>
  </si>
  <si>
    <t>Current Ratio</t>
  </si>
  <si>
    <t>DSCR</t>
  </si>
  <si>
    <t>INDUSTRY &amp; BUSINESS RISK</t>
  </si>
  <si>
    <t>MANAGEMENT / PROMOTERS RISK</t>
  </si>
  <si>
    <t>FINANCIAL RISK</t>
  </si>
  <si>
    <t>BANKING RISK</t>
  </si>
  <si>
    <t>OVERALL SCORE</t>
  </si>
  <si>
    <t>Leverage Including X10 (TOL/TNW)</t>
  </si>
  <si>
    <t>Working Capital Limits from Banks/FI's (OD / CC)</t>
  </si>
  <si>
    <t>Customer Name</t>
  </si>
  <si>
    <t>ISCR</t>
  </si>
  <si>
    <t>Check Particulars</t>
  </si>
  <si>
    <t>Max Payment Days</t>
  </si>
  <si>
    <t>Standard Deviation</t>
  </si>
  <si>
    <t>Debtors (closing)</t>
  </si>
  <si>
    <t>Gross Profit Margin %</t>
  </si>
  <si>
    <t>PAT margin %</t>
  </si>
  <si>
    <t>INTERNAL RATING</t>
  </si>
  <si>
    <t>Gearing (times) including X10 Loan</t>
  </si>
  <si>
    <t>Salary &amp; Admin Exp.</t>
  </si>
  <si>
    <t>Less Creditors (closing)</t>
  </si>
  <si>
    <t>Working Capital Assets</t>
  </si>
  <si>
    <t>Fixed Assets</t>
  </si>
  <si>
    <t>Loan from Bank &amp; FI's</t>
  </si>
  <si>
    <t>Average Payment Days</t>
  </si>
  <si>
    <t>Average Delay Days</t>
  </si>
  <si>
    <t>Avg Transaction Weighted Payment DELAY Days</t>
  </si>
  <si>
    <t>Max Delay Days</t>
  </si>
  <si>
    <t>Int.Coverage Ratio (ISCR) with X10 Loan</t>
  </si>
  <si>
    <t>TOTAL LIABILITIES</t>
  </si>
  <si>
    <t>TOTAL ASSETS</t>
  </si>
  <si>
    <t>PBT Margin %</t>
  </si>
  <si>
    <t>ROCE %</t>
  </si>
  <si>
    <t>LEVERAGE RATIO</t>
  </si>
  <si>
    <t>COVERAGE RATIO</t>
  </si>
  <si>
    <t>OPERATING RATIO</t>
  </si>
  <si>
    <t>LIQUIDITY RATIO</t>
  </si>
  <si>
    <t>EBITDA</t>
  </si>
  <si>
    <t>Loans, Adv. &amp; Other Current Assets</t>
  </si>
  <si>
    <t>NET WORTH</t>
  </si>
  <si>
    <t>Reserves &amp; Surplus</t>
  </si>
  <si>
    <t>EBITDA Margin %</t>
  </si>
  <si>
    <t>ADJUSTED NET WORTH</t>
  </si>
  <si>
    <t>TOL / TNW (Adj. NW)</t>
  </si>
  <si>
    <t>Debt / Equity (D/E) (Adj. NW)</t>
  </si>
  <si>
    <t>Net Debt / Equity (Adj. NW)</t>
  </si>
  <si>
    <t>BTO% against FY 14 TO</t>
  </si>
  <si>
    <t>Basis of Recommendation (Minimum 5 points)</t>
  </si>
  <si>
    <t>Avg Transaction Weighted Payment Days</t>
  </si>
  <si>
    <t>Name</t>
  </si>
  <si>
    <t xml:space="preserve">Average utilization of existing limit </t>
  </si>
  <si>
    <t>Max. DPD in closed loan in days</t>
  </si>
  <si>
    <t>Number of instances of delay payment of principal repayment</t>
  </si>
  <si>
    <t>Number of instances of early closure  of principal repayment</t>
  </si>
  <si>
    <t>Number of instances of payment on due date</t>
  </si>
  <si>
    <t>X10 Finance Existing Customer Payment Track</t>
  </si>
  <si>
    <t>Designation</t>
  </si>
  <si>
    <t>Age (DOB)</t>
  </si>
  <si>
    <t>Education Qualification</t>
  </si>
  <si>
    <t>Residence Address</t>
  </si>
  <si>
    <t>Mobile No.</t>
  </si>
  <si>
    <t>Landline No.</t>
  </si>
  <si>
    <t>Email ID</t>
  </si>
  <si>
    <t>% of Share Holding</t>
  </si>
  <si>
    <t>Approximate Net worth</t>
  </si>
  <si>
    <t>Personal Guarantee</t>
  </si>
  <si>
    <t>CIBIL Score</t>
  </si>
  <si>
    <t>Any other Red Flags (Specify)</t>
  </si>
  <si>
    <t>ROI</t>
  </si>
  <si>
    <t>Amount Recommeded</t>
  </si>
  <si>
    <t>Recommended Sanction Condition</t>
  </si>
  <si>
    <t>FINAL SANCTION CONDITIONS BY DECISION COMMITTEE:</t>
  </si>
  <si>
    <t>Amount</t>
  </si>
  <si>
    <t>PF</t>
  </si>
  <si>
    <t>PG</t>
  </si>
  <si>
    <t>Security</t>
  </si>
  <si>
    <t>Other Conditions</t>
  </si>
  <si>
    <t>Location</t>
  </si>
  <si>
    <t>Committee Remarks</t>
  </si>
  <si>
    <t>Date</t>
  </si>
  <si>
    <t>Analyst</t>
  </si>
  <si>
    <t>City</t>
  </si>
  <si>
    <t>Year Of Incorporation</t>
  </si>
  <si>
    <t>FY12</t>
  </si>
  <si>
    <t>Deal No</t>
  </si>
  <si>
    <t>Amount of business done in Last 12 months with Lead Distributor in Lacs</t>
  </si>
  <si>
    <t>Experience and any other Business (Specify)</t>
  </si>
  <si>
    <t>RISK BASED RATING</t>
  </si>
  <si>
    <t>-</t>
  </si>
  <si>
    <t>CA Form</t>
  </si>
  <si>
    <t>AD Form, Company Background Section, Customer Segment Classification Field</t>
  </si>
  <si>
    <t>AD Form, Loan Details Section, Limit Tenor</t>
  </si>
  <si>
    <t>AD Form, Loan Details Section, Proposed Rate of Interest</t>
  </si>
  <si>
    <t>AD Form, Loan Details Section, Proposed Amount of Loan</t>
  </si>
  <si>
    <t>Map values from corresponding fields for information filled in AD Form, Distributor/Vendor Repayment Track First grid</t>
  </si>
  <si>
    <t>Products</t>
  </si>
  <si>
    <t>Market Reference</t>
  </si>
  <si>
    <t>Mapped as per corresponding fields in Loan Approval form</t>
  </si>
  <si>
    <t>Loan Summary</t>
  </si>
  <si>
    <t>Company Name</t>
  </si>
  <si>
    <t>Business Address</t>
  </si>
  <si>
    <t>Product</t>
  </si>
  <si>
    <t>Internal Rating</t>
  </si>
  <si>
    <t>Scheme</t>
  </si>
  <si>
    <t>Login Date</t>
  </si>
  <si>
    <t>Lead Distributor</t>
  </si>
  <si>
    <t>Business Since</t>
  </si>
  <si>
    <t>Credit Analyst</t>
  </si>
  <si>
    <t>AD Form, Account Setup Section, Product</t>
  </si>
  <si>
    <t>AD Form, Account Setup Section, Login Date</t>
  </si>
  <si>
    <t>AD Form, Account Setup Section, City</t>
  </si>
  <si>
    <t>AD Form, Account Setup Section, Lead Distributor</t>
  </si>
  <si>
    <t>AD Form,  Section, Business Start Date</t>
  </si>
  <si>
    <t>Business Segment</t>
  </si>
  <si>
    <t>AD Form, Account Setup Section, Scheme</t>
  </si>
  <si>
    <t>AD Form, Account Setup Section, Credit Analyst</t>
  </si>
  <si>
    <t>Proposed Limit Amount</t>
  </si>
  <si>
    <t>Limit Tenor</t>
  </si>
  <si>
    <t>Proposed Rate of Interest</t>
  </si>
  <si>
    <t>Proposed Pro. Fee</t>
  </si>
  <si>
    <t>PO Backed</t>
  </si>
  <si>
    <t>Project PO Value</t>
  </si>
  <si>
    <t>Expected Payment from Project (120 Days)</t>
  </si>
  <si>
    <t>If Existing Customer</t>
  </si>
  <si>
    <t>If Yes, Existing Limit Amount</t>
  </si>
  <si>
    <t>Existing ROI</t>
  </si>
  <si>
    <t>Existing Processing Fee</t>
  </si>
  <si>
    <t>First Agreement Date</t>
  </si>
  <si>
    <t>Recent Agreement Date</t>
  </si>
  <si>
    <t>Vintage with X10 (months)</t>
  </si>
  <si>
    <t>AD Form, Loan Details Section, Proposed Processing Fee</t>
  </si>
  <si>
    <t>Display option selected in corresponding field in AD Form, Loan Details Section, If Existing X-10 Customer sub-section .</t>
  </si>
  <si>
    <t xml:space="preserve">If option 'Yes' selected in AD Form, Loan Details Section, If Existing X-10 Customer sub-section then value filled in corresponding field, Else If option "No" selected then message displayed "Not Applicable" </t>
  </si>
  <si>
    <t xml:space="preserve">If option 'Yes' selected in AD Form, Loan Details Section, If PO-Backed Customer sub-section then value filled in corresponding field, Else If option "No" selected then message displayed "Not Applicable" </t>
  </si>
  <si>
    <t>Display option selected in corresponding field in AD Form, Loan Details Section, If PO Backed sub-section .</t>
  </si>
  <si>
    <t>Loan Details</t>
  </si>
  <si>
    <t>Payment Track</t>
  </si>
  <si>
    <t>Distributor/Vendor Payment Track</t>
  </si>
  <si>
    <t>Key Policy Parameter Check</t>
  </si>
  <si>
    <t>Criteria</t>
  </si>
  <si>
    <t>Norm</t>
  </si>
  <si>
    <t>Actual</t>
  </si>
  <si>
    <t>Met/Not Met</t>
  </si>
  <si>
    <t>List of Criteria as per the Key Policy Parameters Master List generated via the Norms Data Master</t>
  </si>
  <si>
    <t>Norms specified for each criteria via the Norms Data Master</t>
  </si>
  <si>
    <t>Actuals mapped for each criteria via the Norms Data Master</t>
  </si>
  <si>
    <t>Met/Not Met status accorded as per the logic set via the Norms Data Master</t>
  </si>
  <si>
    <t>Management &amp; Promoter Details</t>
  </si>
  <si>
    <t>Promoter 1</t>
  </si>
  <si>
    <t>Promoter 2</t>
  </si>
  <si>
    <t>Guarantor n</t>
  </si>
  <si>
    <t>Map comment filled under Red Flag section for any promoter in the due diligence form against his/her name</t>
  </si>
  <si>
    <t>Commercial CIBIL Assessment</t>
  </si>
  <si>
    <t>Assessment</t>
  </si>
  <si>
    <t>Comments</t>
  </si>
  <si>
    <t>Display details from corresponding fields from CA form for all promoters/directors/guranators</t>
  </si>
  <si>
    <t>Display Assessment selected in CIBIL form</t>
  </si>
  <si>
    <t>Display comments made in CIBIL form</t>
  </si>
  <si>
    <t>PD Done By</t>
  </si>
  <si>
    <t>PD Date</t>
  </si>
  <si>
    <t>PD Place</t>
  </si>
  <si>
    <t>Person Met</t>
  </si>
  <si>
    <t>PD Customer Margin</t>
  </si>
  <si>
    <t>PD Remarks</t>
  </si>
  <si>
    <t>PD Comments</t>
  </si>
  <si>
    <t>Company Background</t>
  </si>
  <si>
    <t>Top Customers Name</t>
  </si>
  <si>
    <t>Expansion Plan</t>
  </si>
  <si>
    <t>Comments on Financials</t>
  </si>
  <si>
    <t>Display details from corresponding fields in AD Form, Borrower Details Section, Company Background sub-section</t>
  </si>
  <si>
    <t>Display details from corresponding field in PD box in AD form, Account Setup Section</t>
  </si>
  <si>
    <t>Reference Check</t>
  </si>
  <si>
    <t>Source</t>
  </si>
  <si>
    <t>Source Name</t>
  </si>
  <si>
    <t>Reference Check By</t>
  </si>
  <si>
    <t>Positive/Negative</t>
  </si>
  <si>
    <t>Brief Feedback Remark</t>
  </si>
  <si>
    <t>Display Assessment selected in corresponding fields in AD Form, Borrower Details Section, Reference Check sub-section</t>
  </si>
  <si>
    <t>Display details from corresponding fields in AD Form, Borrower Details Section, Reference Check sub-section</t>
  </si>
  <si>
    <t>Property Ownership Details (Borrower / Promoters / Guarantors)</t>
  </si>
  <si>
    <t>Residence Details</t>
  </si>
  <si>
    <t>Address</t>
  </si>
  <si>
    <t>Ownership</t>
  </si>
  <si>
    <t>No. Of Years in this Address</t>
  </si>
  <si>
    <t>Approx Market Value</t>
  </si>
  <si>
    <t>Other Owned Property Details</t>
  </si>
  <si>
    <t>Property Type</t>
  </si>
  <si>
    <t>Market Value (Rs Lacs)</t>
  </si>
  <si>
    <t>Promoter 1 Name from CA form</t>
  </si>
  <si>
    <t>Promoter 2 Name from CA form</t>
  </si>
  <si>
    <t>Guarantor n name from CA form</t>
  </si>
  <si>
    <t>Display from corresponding field In CA form</t>
  </si>
  <si>
    <t>Office Details</t>
  </si>
  <si>
    <t>Land Area</t>
  </si>
  <si>
    <t>Built Up Area</t>
  </si>
  <si>
    <t>Market Value</t>
  </si>
  <si>
    <t>Display from corresponding fields In CA form</t>
  </si>
  <si>
    <t>Outstanding Debts (Working Capital Facility And Other Term Loans)</t>
  </si>
  <si>
    <t>Bank</t>
  </si>
  <si>
    <t>Nature Of Facility</t>
  </si>
  <si>
    <t>Sanction Date</t>
  </si>
  <si>
    <t>FB &amp;/Or NFB</t>
  </si>
  <si>
    <t>Display details entered in Corresponding fields in Banking Analysis form bank-by-bank</t>
  </si>
  <si>
    <t>Total Monthly Fixed EMI Obligation of All Unsecured Loan and Term Loan</t>
  </si>
  <si>
    <t>Display sum of emi of all live loans (captured in ERTR form)</t>
  </si>
  <si>
    <t>Business Mix</t>
  </si>
  <si>
    <t>Customer Business Mix</t>
  </si>
  <si>
    <t>Distributor Business Mix</t>
  </si>
  <si>
    <t>Compliance Check</t>
  </si>
  <si>
    <t>Results</t>
  </si>
  <si>
    <t>Mitigants in Case of Negative Risk</t>
  </si>
  <si>
    <t>Verifications</t>
  </si>
  <si>
    <t>List of Labels to be mapped as per List of particulars in Verifications sub-section of Due Diligence form</t>
  </si>
  <si>
    <t>Appearance In Defaulters List</t>
  </si>
  <si>
    <t>List of Labels to be mapped as per List of particulars in Defaulters List sub-section of Due Diligence form</t>
  </si>
  <si>
    <t>Applicable</t>
  </si>
  <si>
    <t>Bank Name</t>
  </si>
  <si>
    <t>Current Status</t>
  </si>
  <si>
    <t>Risks &amp; Mitigants</t>
  </si>
  <si>
    <t>Risks/Concerns</t>
  </si>
  <si>
    <t>Mitigants</t>
  </si>
  <si>
    <t>Display info from corresponding fields in Credit Analyst Comments in Loan Approval Form</t>
  </si>
  <si>
    <t>Display Info from corresponding fields in Due Diligence Form</t>
  </si>
  <si>
    <t>Display info from corresponding fields in Due Diligence form</t>
  </si>
  <si>
    <t>Display info from corresponding fields in Due Diligence Form</t>
  </si>
  <si>
    <t>Display info from corresponding fields in AD Form, Business Mix sub-section</t>
  </si>
  <si>
    <t>Display info from corresponding fields in AD Form, Customer Mix sub-section</t>
  </si>
  <si>
    <t>Final Comments from Credit Analyst</t>
  </si>
  <si>
    <t>Display Info from corresponding fields in IRTR form</t>
  </si>
  <si>
    <r>
      <t xml:space="preserve">Loan Approval Report: 
</t>
    </r>
    <r>
      <rPr>
        <sz val="12"/>
        <rFont val="Arial"/>
        <family val="2"/>
      </rPr>
      <t>Viewing screen. Downloadable as PDF. Displays summary of data from different forms: CA, AD, CIBIL, BA, ERTR, IRTR, Due Diligence, Loan Approval Form and Credit Score Card Report</t>
    </r>
  </si>
  <si>
    <t>CSC, Internal Rating (CSC has to be generated first for the display to happen)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</si>
</sst>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[$-409]d\-mmm\-yy;@"/>
    <numFmt numFmtId="168" formatCode="0.000"/>
    <numFmt numFmtId="169" formatCode="_(* #,##0.00_);_(* \(#,##0.00\);_(* \-??_);_(@_)"/>
    <numFmt numFmtId="170" formatCode="[$-409]dd\-mmm\-yy;@"/>
    <numFmt numFmtId="171" formatCode="_ * #,##0_ ;_ * \-#,##0_ ;_ * &quot;-&quot;??_ ;_ @_ "/>
    <numFmt numFmtId="172" formatCode="[$-14009]dd\ mmmm\ yyyy;@"/>
    <numFmt numFmtId="173" formatCode="_ * #,##0.0_ ;_ * \-#,##0.0_ ;_ * &quot;-&quot;??_ ;_ @_ "/>
  </numFmts>
  <fonts count="4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9"/>
      <name val="Book Antiqua"/>
      <family val="1"/>
    </font>
    <font>
      <sz val="9"/>
      <name val="Arial"/>
      <family val="2"/>
    </font>
    <font>
      <b/>
      <sz val="9"/>
      <color indexed="9"/>
      <name val="Arial"/>
      <family val="2"/>
    </font>
    <font>
      <sz val="9"/>
      <color indexed="9"/>
      <name val="Arial"/>
      <family val="2"/>
    </font>
    <font>
      <u/>
      <sz val="9"/>
      <name val="Arial"/>
      <family val="2"/>
    </font>
    <font>
      <b/>
      <i/>
      <sz val="9"/>
      <name val="Arial"/>
      <family val="2"/>
    </font>
    <font>
      <sz val="12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u/>
      <sz val="10"/>
      <color theme="11"/>
      <name val="Arial"/>
    </font>
    <font>
      <b/>
      <sz val="10"/>
      <name val="Arial"/>
    </font>
    <font>
      <sz val="10"/>
      <color rgb="FF444444"/>
      <name val="Arial"/>
    </font>
    <font>
      <sz val="11"/>
      <color rgb="FF444444"/>
      <name val="Helvetica Neue"/>
    </font>
    <font>
      <sz val="24"/>
      <name val="Arial"/>
    </font>
    <font>
      <b/>
      <sz val="11"/>
      <color rgb="FF444444"/>
      <name val="Helvetica Neue"/>
    </font>
    <font>
      <b/>
      <sz val="10"/>
      <name val="Helvetica Neue"/>
    </font>
    <font>
      <sz val="10"/>
      <name val="Helvetica Neue"/>
    </font>
    <font>
      <b/>
      <sz val="11"/>
      <name val="Helvetica Neue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8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164" fontId="1" fillId="0" borderId="0" applyFont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 applyNumberFormat="0" applyFill="0" applyBorder="0" applyAlignment="0" applyProtection="0"/>
    <xf numFmtId="0" fontId="7" fillId="23" borderId="7" applyNumberFormat="0" applyAlignment="0" applyProtection="0"/>
    <xf numFmtId="0" fontId="20" fillId="20" borderId="8" applyNumberFormat="0" applyAlignment="0" applyProtection="0"/>
    <xf numFmtId="9" fontId="1" fillId="0" borderId="0" applyFont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" fillId="31" borderId="10">
      <alignment horizontal="center" vertical="center" wrapText="1"/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05">
    <xf numFmtId="0" fontId="0" fillId="0" borderId="0" xfId="0"/>
    <xf numFmtId="0" fontId="25" fillId="0" borderId="10" xfId="76" applyFont="1" applyBorder="1" applyAlignment="1" applyProtection="1">
      <alignment horizontal="left" vertical="top" wrapText="1"/>
      <protection hidden="1"/>
    </xf>
    <xf numFmtId="0" fontId="25" fillId="0" borderId="0" xfId="76" applyFont="1" applyAlignment="1" applyProtection="1">
      <alignment horizontal="left"/>
      <protection hidden="1"/>
    </xf>
    <xf numFmtId="0" fontId="6" fillId="0" borderId="10" xfId="76" applyFont="1" applyBorder="1" applyAlignment="1" applyProtection="1">
      <protection hidden="1"/>
    </xf>
    <xf numFmtId="0" fontId="6" fillId="0" borderId="10" xfId="76" applyFont="1" applyBorder="1" applyAlignment="1" applyProtection="1">
      <alignment horizontal="left"/>
      <protection hidden="1"/>
    </xf>
    <xf numFmtId="0" fontId="6" fillId="28" borderId="10" xfId="76" applyFont="1" applyFill="1" applyBorder="1" applyAlignment="1" applyProtection="1">
      <alignment horizontal="left" vertical="top" wrapText="1"/>
      <protection hidden="1"/>
    </xf>
    <xf numFmtId="0" fontId="6" fillId="24" borderId="10" xfId="76" applyFont="1" applyFill="1" applyBorder="1" applyAlignment="1" applyProtection="1">
      <alignment horizontal="left" vertical="top" wrapText="1"/>
      <protection hidden="1"/>
    </xf>
    <xf numFmtId="10" fontId="6" fillId="24" borderId="10" xfId="76" applyNumberFormat="1" applyFont="1" applyFill="1" applyBorder="1" applyAlignment="1" applyProtection="1">
      <alignment horizontal="center" vertical="top" wrapText="1"/>
      <protection hidden="1"/>
    </xf>
    <xf numFmtId="0" fontId="6" fillId="28" borderId="10" xfId="76" applyFont="1" applyFill="1" applyBorder="1" applyAlignment="1" applyProtection="1">
      <alignment vertical="top" wrapText="1"/>
      <protection hidden="1"/>
    </xf>
    <xf numFmtId="0" fontId="28" fillId="27" borderId="10" xfId="76" applyFont="1" applyFill="1" applyBorder="1" applyAlignment="1" applyProtection="1">
      <alignment horizontal="left"/>
      <protection hidden="1"/>
    </xf>
    <xf numFmtId="0" fontId="6" fillId="28" borderId="10" xfId="76" applyFont="1" applyFill="1" applyBorder="1" applyAlignment="1" applyProtection="1">
      <alignment horizontal="center" vertical="center" wrapText="1"/>
      <protection hidden="1"/>
    </xf>
    <xf numFmtId="9" fontId="25" fillId="24" borderId="10" xfId="76" applyNumberFormat="1" applyFont="1" applyFill="1" applyBorder="1" applyAlignment="1" applyProtection="1">
      <alignment horizontal="center" vertical="top" wrapText="1"/>
      <protection hidden="1"/>
    </xf>
    <xf numFmtId="0" fontId="25" fillId="24" borderId="10" xfId="76" applyFont="1" applyFill="1" applyBorder="1" applyAlignment="1" applyProtection="1">
      <alignment horizontal="center" vertical="top" wrapText="1"/>
      <protection hidden="1"/>
    </xf>
    <xf numFmtId="9" fontId="25" fillId="24" borderId="20" xfId="76" applyNumberFormat="1" applyFont="1" applyFill="1" applyBorder="1" applyAlignment="1" applyProtection="1">
      <alignment horizontal="center" vertical="top" wrapText="1"/>
      <protection hidden="1"/>
    </xf>
    <xf numFmtId="0" fontId="25" fillId="24" borderId="21" xfId="76" applyFont="1" applyFill="1" applyBorder="1" applyAlignment="1" applyProtection="1">
      <alignment horizontal="center" vertical="top" wrapText="1"/>
      <protection hidden="1"/>
    </xf>
    <xf numFmtId="0" fontId="25" fillId="0" borderId="10" xfId="76" applyFont="1" applyBorder="1" applyAlignment="1" applyProtection="1">
      <alignment horizontal="left"/>
      <protection hidden="1"/>
    </xf>
    <xf numFmtId="0" fontId="25" fillId="0" borderId="0" xfId="76" applyFont="1" applyBorder="1" applyAlignment="1" applyProtection="1">
      <alignment horizontal="left"/>
      <protection hidden="1"/>
    </xf>
    <xf numFmtId="0" fontId="25" fillId="0" borderId="12" xfId="76" applyFont="1" applyBorder="1" applyAlignment="1" applyProtection="1">
      <alignment horizontal="left"/>
      <protection hidden="1"/>
    </xf>
    <xf numFmtId="4" fontId="25" fillId="24" borderId="10" xfId="76" applyNumberFormat="1" applyFont="1" applyFill="1" applyBorder="1" applyAlignment="1" applyProtection="1">
      <alignment vertical="top" wrapText="1"/>
      <protection hidden="1"/>
    </xf>
    <xf numFmtId="3" fontId="25" fillId="0" borderId="10" xfId="76" applyNumberFormat="1" applyFont="1" applyBorder="1" applyAlignment="1" applyProtection="1">
      <alignment horizontal="left" vertical="top" wrapText="1"/>
      <protection hidden="1"/>
    </xf>
    <xf numFmtId="3" fontId="25" fillId="24" borderId="10" xfId="76" applyNumberFormat="1" applyFont="1" applyFill="1" applyBorder="1" applyAlignment="1" applyProtection="1">
      <alignment vertical="top" wrapText="1"/>
      <protection hidden="1"/>
    </xf>
    <xf numFmtId="10" fontId="25" fillId="24" borderId="10" xfId="79" applyNumberFormat="1" applyFont="1" applyFill="1" applyBorder="1" applyAlignment="1" applyProtection="1">
      <alignment vertical="top" wrapText="1"/>
      <protection hidden="1"/>
    </xf>
    <xf numFmtId="165" fontId="25" fillId="24" borderId="10" xfId="31" applyNumberFormat="1" applyFont="1" applyFill="1" applyBorder="1" applyAlignment="1" applyProtection="1">
      <alignment vertical="top" wrapText="1"/>
      <protection hidden="1"/>
    </xf>
    <xf numFmtId="0" fontId="6" fillId="0" borderId="0" xfId="76" applyFont="1" applyAlignment="1" applyProtection="1">
      <alignment horizontal="left"/>
      <protection hidden="1"/>
    </xf>
    <xf numFmtId="0" fontId="28" fillId="27" borderId="13" xfId="76" applyFont="1" applyFill="1" applyBorder="1" applyAlignment="1" applyProtection="1">
      <alignment horizontal="left"/>
      <protection hidden="1"/>
    </xf>
    <xf numFmtId="0" fontId="29" fillId="27" borderId="13" xfId="76" applyFont="1" applyFill="1" applyBorder="1" applyAlignment="1" applyProtection="1">
      <alignment horizontal="left"/>
      <protection hidden="1"/>
    </xf>
    <xf numFmtId="0" fontId="29" fillId="27" borderId="22" xfId="76" applyFont="1" applyFill="1" applyBorder="1" applyAlignment="1" applyProtection="1">
      <alignment horizontal="left"/>
      <protection hidden="1"/>
    </xf>
    <xf numFmtId="0" fontId="29" fillId="27" borderId="21" xfId="76" applyFont="1" applyFill="1" applyBorder="1" applyAlignment="1" applyProtection="1">
      <alignment horizontal="left"/>
      <protection hidden="1"/>
    </xf>
    <xf numFmtId="0" fontId="6" fillId="28" borderId="10" xfId="76" applyFont="1" applyFill="1" applyBorder="1" applyAlignment="1" applyProtection="1">
      <alignment horizontal="left"/>
      <protection hidden="1"/>
    </xf>
    <xf numFmtId="10" fontId="25" fillId="0" borderId="0" xfId="76" applyNumberFormat="1" applyFont="1" applyAlignment="1" applyProtection="1">
      <alignment horizontal="left"/>
      <protection hidden="1"/>
    </xf>
    <xf numFmtId="0" fontId="30" fillId="0" borderId="0" xfId="76" applyFont="1" applyAlignment="1" applyProtection="1">
      <alignment horizontal="left"/>
      <protection hidden="1"/>
    </xf>
    <xf numFmtId="0" fontId="25" fillId="0" borderId="0" xfId="76" applyFont="1" applyFill="1" applyAlignment="1" applyProtection="1">
      <alignment horizontal="left"/>
      <protection hidden="1"/>
    </xf>
    <xf numFmtId="0" fontId="28" fillId="27" borderId="23" xfId="76" applyFont="1" applyFill="1" applyBorder="1" applyAlignment="1" applyProtection="1">
      <alignment horizontal="left"/>
      <protection hidden="1"/>
    </xf>
    <xf numFmtId="0" fontId="29" fillId="27" borderId="23" xfId="76" applyFont="1" applyFill="1" applyBorder="1" applyAlignment="1" applyProtection="1">
      <alignment horizontal="left"/>
      <protection hidden="1"/>
    </xf>
    <xf numFmtId="0" fontId="29" fillId="27" borderId="24" xfId="76" applyFont="1" applyFill="1" applyBorder="1" applyAlignment="1" applyProtection="1">
      <alignment horizontal="left"/>
      <protection hidden="1"/>
    </xf>
    <xf numFmtId="0" fontId="29" fillId="27" borderId="25" xfId="76" applyFont="1" applyFill="1" applyBorder="1" applyAlignment="1" applyProtection="1">
      <alignment horizontal="left"/>
      <protection hidden="1"/>
    </xf>
    <xf numFmtId="0" fontId="6" fillId="28" borderId="17" xfId="76" applyFont="1" applyFill="1" applyBorder="1" applyAlignment="1" applyProtection="1">
      <alignment vertical="center" wrapText="1"/>
      <protection hidden="1"/>
    </xf>
    <xf numFmtId="0" fontId="6" fillId="28" borderId="11" xfId="76" applyFont="1" applyFill="1" applyBorder="1" applyAlignment="1" applyProtection="1">
      <alignment vertical="center" wrapText="1"/>
      <protection hidden="1"/>
    </xf>
    <xf numFmtId="0" fontId="28" fillId="27" borderId="22" xfId="76" applyFont="1" applyFill="1" applyBorder="1" applyAlignment="1" applyProtection="1">
      <alignment horizontal="left"/>
      <protection hidden="1"/>
    </xf>
    <xf numFmtId="0" fontId="28" fillId="27" borderId="21" xfId="76" applyFont="1" applyFill="1" applyBorder="1" applyAlignment="1" applyProtection="1">
      <alignment horizontal="left"/>
      <protection hidden="1"/>
    </xf>
    <xf numFmtId="0" fontId="28" fillId="27" borderId="13" xfId="76" applyFont="1" applyFill="1" applyBorder="1" applyAlignment="1" applyProtection="1">
      <alignment horizontal="left" vertical="top"/>
      <protection hidden="1"/>
    </xf>
    <xf numFmtId="0" fontId="28" fillId="27" borderId="22" xfId="76" applyFont="1" applyFill="1" applyBorder="1" applyAlignment="1" applyProtection="1">
      <alignment horizontal="left" vertical="top" wrapText="1"/>
      <protection hidden="1"/>
    </xf>
    <xf numFmtId="0" fontId="28" fillId="27" borderId="21" xfId="76" applyFont="1" applyFill="1" applyBorder="1" applyAlignment="1" applyProtection="1">
      <alignment horizontal="left" vertical="top" wrapText="1"/>
      <protection hidden="1"/>
    </xf>
    <xf numFmtId="0" fontId="25" fillId="28" borderId="26" xfId="76" applyFont="1" applyFill="1" applyBorder="1" applyAlignment="1" applyProtection="1">
      <alignment horizontal="left" vertical="center" wrapText="1"/>
      <protection hidden="1"/>
    </xf>
    <xf numFmtId="0" fontId="25" fillId="28" borderId="10" xfId="76" applyFont="1" applyFill="1" applyBorder="1" applyAlignment="1" applyProtection="1">
      <alignment horizontal="left" vertical="center" wrapText="1"/>
      <protection hidden="1"/>
    </xf>
    <xf numFmtId="0" fontId="25" fillId="28" borderId="0" xfId="76" applyFont="1" applyFill="1" applyAlignment="1" applyProtection="1">
      <alignment horizontal="left"/>
      <protection hidden="1"/>
    </xf>
    <xf numFmtId="0" fontId="28" fillId="27" borderId="13" xfId="76" applyFont="1" applyFill="1" applyBorder="1" applyAlignment="1" applyProtection="1">
      <alignment horizontal="left" vertical="center" wrapText="1"/>
      <protection hidden="1"/>
    </xf>
    <xf numFmtId="0" fontId="6" fillId="0" borderId="10" xfId="58" applyFont="1" applyBorder="1" applyProtection="1">
      <protection hidden="1"/>
    </xf>
    <xf numFmtId="0" fontId="25" fillId="29" borderId="13" xfId="76" applyFont="1" applyFill="1" applyBorder="1" applyAlignment="1" applyProtection="1">
      <alignment horizontal="left"/>
      <protection hidden="1"/>
    </xf>
    <xf numFmtId="0" fontId="25" fillId="29" borderId="22" xfId="76" applyFont="1" applyFill="1" applyBorder="1" applyAlignment="1" applyProtection="1">
      <alignment horizontal="left"/>
      <protection hidden="1"/>
    </xf>
    <xf numFmtId="0" fontId="27" fillId="0" borderId="21" xfId="58" applyFont="1" applyBorder="1" applyAlignment="1" applyProtection="1">
      <alignment horizontal="left"/>
      <protection hidden="1"/>
    </xf>
    <xf numFmtId="0" fontId="27" fillId="0" borderId="10" xfId="58" applyFont="1" applyBorder="1" applyProtection="1">
      <protection hidden="1"/>
    </xf>
    <xf numFmtId="0" fontId="25" fillId="0" borderId="22" xfId="76" applyFont="1" applyBorder="1" applyAlignment="1" applyProtection="1">
      <alignment horizontal="left" vertical="center" wrapText="1"/>
      <protection hidden="1"/>
    </xf>
    <xf numFmtId="0" fontId="25" fillId="0" borderId="21" xfId="76" applyFont="1" applyBorder="1" applyAlignment="1" applyProtection="1">
      <alignment horizontal="left" vertical="center" wrapText="1"/>
      <protection hidden="1"/>
    </xf>
    <xf numFmtId="0" fontId="25" fillId="0" borderId="10" xfId="76" applyFont="1" applyBorder="1" applyAlignment="1" applyProtection="1">
      <alignment horizontal="left"/>
      <protection locked="0"/>
    </xf>
    <xf numFmtId="3" fontId="25" fillId="0" borderId="10" xfId="76" applyNumberFormat="1" applyFont="1" applyBorder="1" applyAlignment="1" applyProtection="1">
      <alignment horizontal="center" vertical="top" wrapText="1"/>
      <protection locked="0"/>
    </xf>
    <xf numFmtId="0" fontId="25" fillId="0" borderId="10" xfId="76" applyFont="1" applyBorder="1" applyAlignment="1" applyProtection="1">
      <alignment horizontal="left" vertical="top" wrapText="1"/>
      <protection locked="0"/>
    </xf>
    <xf numFmtId="0" fontId="25" fillId="0" borderId="19" xfId="76" applyFont="1" applyBorder="1" applyAlignment="1" applyProtection="1">
      <alignment vertical="center" wrapText="1"/>
      <protection locked="0"/>
    </xf>
    <xf numFmtId="0" fontId="25" fillId="0" borderId="14" xfId="76" applyFont="1" applyBorder="1" applyAlignment="1" applyProtection="1">
      <alignment vertical="center" wrapText="1"/>
      <protection locked="0"/>
    </xf>
    <xf numFmtId="0" fontId="28" fillId="0" borderId="0" xfId="76" applyFont="1" applyFill="1" applyBorder="1" applyAlignment="1" applyProtection="1">
      <alignment horizontal="left"/>
      <protection locked="0"/>
    </xf>
    <xf numFmtId="0" fontId="25" fillId="0" borderId="0" xfId="76" applyFont="1" applyFill="1" applyAlignment="1" applyProtection="1">
      <alignment horizontal="left"/>
      <protection locked="0"/>
    </xf>
    <xf numFmtId="0" fontId="25" fillId="0" borderId="22" xfId="76" applyFont="1" applyBorder="1" applyAlignment="1" applyProtection="1">
      <alignment horizontal="left" vertical="center" wrapText="1"/>
      <protection locked="0"/>
    </xf>
    <xf numFmtId="0" fontId="25" fillId="0" borderId="21" xfId="76" applyFont="1" applyBorder="1" applyAlignment="1" applyProtection="1">
      <alignment horizontal="left" vertical="center" wrapText="1"/>
      <protection locked="0"/>
    </xf>
    <xf numFmtId="0" fontId="25" fillId="0" borderId="0" xfId="76" applyFont="1" applyAlignment="1" applyProtection="1">
      <alignment horizontal="left"/>
      <protection locked="0"/>
    </xf>
    <xf numFmtId="0" fontId="31" fillId="0" borderId="0" xfId="76" applyFont="1" applyAlignment="1" applyProtection="1">
      <alignment horizontal="left"/>
      <protection locked="0"/>
    </xf>
    <xf numFmtId="0" fontId="6" fillId="0" borderId="0" xfId="76" applyFont="1" applyAlignment="1" applyProtection="1">
      <alignment horizontal="left"/>
      <protection locked="0"/>
    </xf>
    <xf numFmtId="0" fontId="6" fillId="0" borderId="22" xfId="76" applyFont="1" applyBorder="1" applyAlignment="1" applyProtection="1">
      <alignment horizontal="left" vertical="center" wrapText="1"/>
      <protection locked="0"/>
    </xf>
    <xf numFmtId="0" fontId="28" fillId="27" borderId="13" xfId="76" applyFont="1" applyFill="1" applyBorder="1" applyAlignment="1" applyProtection="1">
      <protection hidden="1"/>
    </xf>
    <xf numFmtId="0" fontId="28" fillId="27" borderId="21" xfId="76" applyFont="1" applyFill="1" applyBorder="1" applyAlignment="1" applyProtection="1">
      <protection hidden="1"/>
    </xf>
    <xf numFmtId="170" fontId="6" fillId="24" borderId="10" xfId="76" applyNumberFormat="1" applyFont="1" applyFill="1" applyBorder="1" applyAlignment="1" applyProtection="1">
      <alignment horizontal="left"/>
      <protection locked="0"/>
    </xf>
    <xf numFmtId="0" fontId="25" fillId="28" borderId="10" xfId="76" applyFont="1" applyFill="1" applyBorder="1" applyAlignment="1" applyProtection="1">
      <alignment horizontal="left"/>
      <protection locked="0"/>
    </xf>
    <xf numFmtId="0" fontId="25" fillId="28" borderId="10" xfId="76" applyFont="1" applyFill="1" applyBorder="1" applyAlignment="1" applyProtection="1">
      <alignment horizontal="left"/>
      <protection hidden="1"/>
    </xf>
    <xf numFmtId="0" fontId="2" fillId="26" borderId="10" xfId="76" applyFont="1" applyFill="1" applyBorder="1" applyAlignment="1" applyProtection="1">
      <alignment horizontal="left" vertical="top" wrapText="1"/>
      <protection locked="0"/>
    </xf>
    <xf numFmtId="0" fontId="0" fillId="0" borderId="0" xfId="0" applyProtection="1"/>
    <xf numFmtId="0" fontId="33" fillId="30" borderId="10" xfId="0" applyFont="1" applyFill="1" applyBorder="1" applyAlignment="1" applyProtection="1">
      <alignment wrapText="1"/>
    </xf>
    <xf numFmtId="172" fontId="33" fillId="30" borderId="21" xfId="0" applyNumberFormat="1" applyFont="1" applyFill="1" applyBorder="1" applyAlignment="1" applyProtection="1">
      <alignment wrapText="1"/>
    </xf>
    <xf numFmtId="0" fontId="34" fillId="0" borderId="0" xfId="0" applyFont="1" applyAlignment="1">
      <alignment wrapText="1"/>
    </xf>
    <xf numFmtId="0" fontId="33" fillId="30" borderId="35" xfId="0" applyFont="1" applyFill="1" applyBorder="1" applyAlignment="1" applyProtection="1">
      <alignment wrapText="1"/>
    </xf>
    <xf numFmtId="0" fontId="35" fillId="30" borderId="26" xfId="0" applyFont="1" applyFill="1" applyBorder="1" applyAlignment="1" applyProtection="1">
      <alignment horizontal="left" wrapText="1"/>
    </xf>
    <xf numFmtId="0" fontId="33" fillId="30" borderId="20" xfId="0" applyFont="1" applyFill="1" applyBorder="1" applyAlignment="1" applyProtection="1">
      <alignment wrapText="1"/>
    </xf>
    <xf numFmtId="0" fontId="35" fillId="0" borderId="26" xfId="0" applyFont="1" applyFill="1" applyBorder="1" applyAlignment="1" applyProtection="1">
      <alignment horizontal="left" wrapText="1"/>
    </xf>
    <xf numFmtId="2" fontId="33" fillId="30" borderId="10" xfId="0" applyNumberFormat="1" applyFont="1" applyFill="1" applyBorder="1" applyAlignment="1" applyProtection="1">
      <alignment wrapText="1"/>
    </xf>
    <xf numFmtId="15" fontId="35" fillId="30" borderId="10" xfId="0" applyNumberFormat="1" applyFont="1" applyFill="1" applyBorder="1" applyAlignment="1" applyProtection="1">
      <alignment horizontal="center" wrapText="1"/>
    </xf>
    <xf numFmtId="0" fontId="35" fillId="30" borderId="10" xfId="0" applyFont="1" applyFill="1" applyBorder="1" applyAlignment="1" applyProtection="1">
      <alignment wrapText="1"/>
    </xf>
    <xf numFmtId="0" fontId="35" fillId="30" borderId="13" xfId="0" applyFont="1" applyFill="1" applyBorder="1" applyAlignment="1" applyProtection="1">
      <alignment wrapText="1"/>
    </xf>
    <xf numFmtId="172" fontId="33" fillId="30" borderId="25" xfId="0" applyNumberFormat="1" applyFont="1" applyFill="1" applyBorder="1" applyAlignment="1" applyProtection="1">
      <alignment wrapText="1"/>
    </xf>
    <xf numFmtId="172" fontId="33" fillId="30" borderId="31" xfId="0" applyNumberFormat="1" applyFont="1" applyFill="1" applyBorder="1" applyAlignment="1" applyProtection="1">
      <alignment vertical="center"/>
    </xf>
    <xf numFmtId="172" fontId="33" fillId="30" borderId="31" xfId="0" applyNumberFormat="1" applyFont="1" applyFill="1" applyBorder="1" applyAlignment="1" applyProtection="1">
      <alignment vertical="center" wrapText="1"/>
    </xf>
    <xf numFmtId="0" fontId="35" fillId="0" borderId="16" xfId="0" applyFont="1" applyFill="1" applyBorder="1" applyAlignment="1" applyProtection="1">
      <alignment horizontal="left" wrapText="1"/>
    </xf>
    <xf numFmtId="172" fontId="33" fillId="30" borderId="10" xfId="0" applyNumberFormat="1" applyFont="1" applyFill="1" applyBorder="1" applyAlignment="1" applyProtection="1">
      <alignment horizontal="left" vertical="center" wrapText="1"/>
    </xf>
    <xf numFmtId="0" fontId="35" fillId="0" borderId="10" xfId="0" applyFont="1" applyFill="1" applyBorder="1" applyAlignment="1" applyProtection="1">
      <alignment horizontal="left" wrapText="1"/>
    </xf>
    <xf numFmtId="164" fontId="33" fillId="30" borderId="10" xfId="31" applyFont="1" applyFill="1" applyBorder="1" applyAlignment="1" applyProtection="1">
      <alignment wrapText="1"/>
    </xf>
    <xf numFmtId="0" fontId="33" fillId="30" borderId="20" xfId="0" applyFont="1" applyFill="1" applyBorder="1" applyAlignment="1" applyProtection="1">
      <alignment horizontal="center" vertical="center" wrapText="1"/>
    </xf>
    <xf numFmtId="172" fontId="33" fillId="30" borderId="25" xfId="0" applyNumberFormat="1" applyFont="1" applyFill="1" applyBorder="1" applyAlignment="1" applyProtection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30" borderId="16" xfId="0" applyFont="1" applyFill="1" applyBorder="1" applyAlignment="1" applyProtection="1">
      <alignment horizontal="center" vertical="center" wrapText="1"/>
    </xf>
    <xf numFmtId="0" fontId="35" fillId="0" borderId="16" xfId="0" applyFont="1" applyFill="1" applyBorder="1" applyAlignment="1" applyProtection="1">
      <alignment horizontal="center" vertical="center" wrapText="1"/>
    </xf>
    <xf numFmtId="2" fontId="33" fillId="30" borderId="20" xfId="0" applyNumberFormat="1" applyFont="1" applyFill="1" applyBorder="1" applyAlignment="1" applyProtection="1">
      <alignment horizontal="center" vertical="center" wrapText="1"/>
    </xf>
    <xf numFmtId="15" fontId="35" fillId="30" borderId="20" xfId="0" applyNumberFormat="1" applyFont="1" applyFill="1" applyBorder="1" applyAlignment="1" applyProtection="1">
      <alignment horizontal="center" vertical="center" wrapText="1"/>
    </xf>
    <xf numFmtId="0" fontId="35" fillId="30" borderId="20" xfId="0" applyFont="1" applyFill="1" applyBorder="1" applyAlignment="1" applyProtection="1">
      <alignment horizontal="center" vertical="center" wrapText="1"/>
    </xf>
    <xf numFmtId="0" fontId="35" fillId="30" borderId="23" xfId="0" applyFont="1" applyFill="1" applyBorder="1" applyAlignment="1" applyProtection="1">
      <alignment horizontal="center" vertical="center" wrapText="1"/>
    </xf>
    <xf numFmtId="3" fontId="0" fillId="0" borderId="10" xfId="31" applyNumberFormat="1" applyFont="1" applyBorder="1"/>
    <xf numFmtId="3" fontId="34" fillId="0" borderId="10" xfId="31" applyNumberFormat="1" applyFont="1" applyBorder="1"/>
    <xf numFmtId="3" fontId="34" fillId="0" borderId="10" xfId="31" applyNumberFormat="1" applyFont="1" applyFill="1" applyBorder="1"/>
    <xf numFmtId="0" fontId="33" fillId="30" borderId="25" xfId="0" applyFont="1" applyFill="1" applyBorder="1" applyAlignment="1" applyProtection="1">
      <alignment horizontal="center" vertical="center" wrapText="1"/>
    </xf>
    <xf numFmtId="0" fontId="33" fillId="30" borderId="21" xfId="0" applyFont="1" applyFill="1" applyBorder="1" applyAlignment="1" applyProtection="1">
      <alignment wrapText="1"/>
    </xf>
    <xf numFmtId="172" fontId="33" fillId="30" borderId="0" xfId="0" applyNumberFormat="1" applyFont="1" applyFill="1" applyBorder="1" applyAlignment="1" applyProtection="1">
      <alignment vertical="center" wrapText="1"/>
    </xf>
    <xf numFmtId="0" fontId="34" fillId="0" borderId="0" xfId="0" applyFont="1" applyAlignment="1" applyProtection="1">
      <alignment wrapText="1"/>
    </xf>
    <xf numFmtId="0" fontId="34" fillId="0" borderId="10" xfId="0" applyFont="1" applyBorder="1" applyAlignment="1" applyProtection="1">
      <alignment wrapText="1"/>
    </xf>
    <xf numFmtId="164" fontId="0" fillId="0" borderId="10" xfId="31" applyFont="1" applyBorder="1" applyProtection="1"/>
    <xf numFmtId="164" fontId="34" fillId="0" borderId="10" xfId="31" applyFont="1" applyBorder="1" applyProtection="1"/>
    <xf numFmtId="0" fontId="34" fillId="0" borderId="10" xfId="0" applyFont="1" applyBorder="1" applyProtection="1"/>
    <xf numFmtId="172" fontId="34" fillId="0" borderId="10" xfId="0" applyNumberFormat="1" applyFont="1" applyBorder="1" applyProtection="1"/>
    <xf numFmtId="2" fontId="34" fillId="0" borderId="10" xfId="0" applyNumberFormat="1" applyFont="1" applyBorder="1" applyAlignment="1" applyProtection="1">
      <alignment horizontal="right"/>
    </xf>
    <xf numFmtId="0" fontId="0" fillId="0" borderId="10" xfId="0" applyBorder="1" applyProtection="1"/>
    <xf numFmtId="173" fontId="0" fillId="0" borderId="10" xfId="31" applyNumberFormat="1" applyFont="1" applyBorder="1" applyProtection="1"/>
    <xf numFmtId="173" fontId="0" fillId="0" borderId="10" xfId="31" applyNumberFormat="1" applyFont="1" applyFill="1" applyBorder="1" applyProtection="1"/>
    <xf numFmtId="10" fontId="0" fillId="0" borderId="10" xfId="79" applyNumberFormat="1" applyFont="1" applyBorder="1" applyProtection="1"/>
    <xf numFmtId="2" fontId="0" fillId="0" borderId="10" xfId="0" applyNumberFormat="1" applyBorder="1" applyProtection="1"/>
    <xf numFmtId="171" fontId="0" fillId="0" borderId="10" xfId="31" applyNumberFormat="1" applyFont="1" applyBorder="1" applyProtection="1"/>
    <xf numFmtId="9" fontId="0" fillId="0" borderId="10" xfId="79" applyFont="1" applyBorder="1" applyProtection="1"/>
    <xf numFmtId="15" fontId="33" fillId="30" borderId="10" xfId="0" applyNumberFormat="1" applyFont="1" applyFill="1" applyBorder="1" applyAlignment="1" applyProtection="1">
      <alignment wrapText="1"/>
    </xf>
    <xf numFmtId="0" fontId="0" fillId="32" borderId="10" xfId="0" applyFill="1" applyBorder="1"/>
    <xf numFmtId="0" fontId="38" fillId="32" borderId="10" xfId="0" applyFont="1" applyFill="1" applyBorder="1"/>
    <xf numFmtId="0" fontId="0" fillId="0" borderId="10" xfId="0" applyBorder="1" applyAlignment="1">
      <alignment wrapText="1"/>
    </xf>
    <xf numFmtId="0" fontId="0" fillId="0" borderId="10" xfId="0" applyBorder="1"/>
    <xf numFmtId="0" fontId="0" fillId="33" borderId="0" xfId="0" applyFont="1" applyFill="1" applyBorder="1"/>
    <xf numFmtId="0" fontId="0" fillId="33" borderId="0" xfId="0" applyFill="1" applyBorder="1"/>
    <xf numFmtId="0" fontId="37" fillId="33" borderId="10" xfId="0" applyFont="1" applyFill="1" applyBorder="1" applyAlignment="1">
      <alignment horizontal="center"/>
    </xf>
    <xf numFmtId="0" fontId="37" fillId="33" borderId="21" xfId="0" applyFont="1" applyFill="1" applyBorder="1" applyAlignment="1"/>
    <xf numFmtId="0" fontId="0" fillId="32" borderId="10" xfId="0" applyFill="1" applyBorder="1" applyAlignment="1">
      <alignment wrapText="1"/>
    </xf>
    <xf numFmtId="0" fontId="0" fillId="0" borderId="0" xfId="0" applyBorder="1"/>
    <xf numFmtId="0" fontId="0" fillId="33" borderId="21" xfId="0" applyFill="1" applyBorder="1"/>
    <xf numFmtId="0" fontId="38" fillId="32" borderId="38" xfId="0" applyFont="1" applyFill="1" applyBorder="1"/>
    <xf numFmtId="0" fontId="0" fillId="0" borderId="12" xfId="0" applyBorder="1"/>
    <xf numFmtId="0" fontId="0" fillId="32" borderId="38" xfId="0" applyFont="1" applyFill="1" applyBorder="1"/>
    <xf numFmtId="0" fontId="0" fillId="0" borderId="0" xfId="0" applyBorder="1" applyAlignment="1">
      <alignment wrapText="1"/>
    </xf>
    <xf numFmtId="0" fontId="0" fillId="32" borderId="19" xfId="0" applyFont="1" applyFill="1" applyBorder="1"/>
    <xf numFmtId="0" fontId="0" fillId="0" borderId="39" xfId="0" applyBorder="1"/>
    <xf numFmtId="0" fontId="0" fillId="32" borderId="14" xfId="0" applyFill="1" applyBorder="1"/>
    <xf numFmtId="0" fontId="0" fillId="0" borderId="40" xfId="0" applyBorder="1"/>
    <xf numFmtId="0" fontId="0" fillId="0" borderId="42" xfId="0" applyBorder="1" applyAlignment="1">
      <alignment wrapText="1"/>
    </xf>
    <xf numFmtId="0" fontId="39" fillId="32" borderId="38" xfId="0" applyFont="1" applyFill="1" applyBorder="1" applyAlignment="1">
      <alignment wrapText="1"/>
    </xf>
    <xf numFmtId="0" fontId="0" fillId="0" borderId="43" xfId="0" applyBorder="1"/>
    <xf numFmtId="0" fontId="37" fillId="33" borderId="21" xfId="0" applyFont="1" applyFill="1" applyBorder="1" applyAlignment="1">
      <alignment horizontal="center"/>
    </xf>
    <xf numFmtId="0" fontId="37" fillId="33" borderId="22" xfId="0" applyFont="1" applyFill="1" applyBorder="1" applyAlignment="1"/>
    <xf numFmtId="0" fontId="0" fillId="33" borderId="21" xfId="0" applyFill="1" applyBorder="1" applyAlignment="1">
      <alignment wrapText="1"/>
    </xf>
    <xf numFmtId="0" fontId="0" fillId="32" borderId="38" xfId="0" applyFill="1" applyBorder="1" applyAlignment="1">
      <alignment wrapText="1"/>
    </xf>
    <xf numFmtId="0" fontId="0" fillId="32" borderId="19" xfId="0" applyFill="1" applyBorder="1" applyAlignment="1">
      <alignment wrapText="1"/>
    </xf>
    <xf numFmtId="0" fontId="0" fillId="0" borderId="16" xfId="0" applyBorder="1"/>
    <xf numFmtId="0" fontId="0" fillId="32" borderId="42" xfId="0" applyFill="1" applyBorder="1"/>
    <xf numFmtId="0" fontId="0" fillId="0" borderId="43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32" fillId="32" borderId="38" xfId="0" applyFont="1" applyFill="1" applyBorder="1" applyAlignment="1" applyProtection="1">
      <alignment horizontal="justify" vertical="center" wrapText="1"/>
      <protection locked="0"/>
    </xf>
    <xf numFmtId="0" fontId="32" fillId="32" borderId="19" xfId="0" applyFont="1" applyFill="1" applyBorder="1" applyAlignment="1" applyProtection="1">
      <alignment horizontal="justify" vertical="center" wrapText="1"/>
      <protection locked="0"/>
    </xf>
    <xf numFmtId="0" fontId="39" fillId="32" borderId="10" xfId="0" applyFont="1" applyFill="1" applyBorder="1"/>
    <xf numFmtId="0" fontId="39" fillId="32" borderId="38" xfId="0" applyFont="1" applyFill="1" applyBorder="1"/>
    <xf numFmtId="0" fontId="39" fillId="32" borderId="42" xfId="0" applyFont="1" applyFill="1" applyBorder="1"/>
    <xf numFmtId="0" fontId="0" fillId="0" borderId="50" xfId="0" applyBorder="1"/>
    <xf numFmtId="0" fontId="41" fillId="32" borderId="50" xfId="0" applyFont="1" applyFill="1" applyBorder="1"/>
    <xf numFmtId="0" fontId="0" fillId="32" borderId="0" xfId="0" applyFill="1" applyBorder="1"/>
    <xf numFmtId="0" fontId="0" fillId="32" borderId="38" xfId="0" applyFill="1" applyBorder="1"/>
    <xf numFmtId="0" fontId="0" fillId="0" borderId="42" xfId="0" applyBorder="1"/>
    <xf numFmtId="0" fontId="0" fillId="0" borderId="38" xfId="0" applyBorder="1"/>
    <xf numFmtId="0" fontId="0" fillId="0" borderId="19" xfId="0" applyBorder="1"/>
    <xf numFmtId="0" fontId="0" fillId="0" borderId="14" xfId="0" applyBorder="1"/>
    <xf numFmtId="0" fontId="0" fillId="0" borderId="53" xfId="0" applyBorder="1"/>
    <xf numFmtId="0" fontId="0" fillId="0" borderId="0" xfId="0" applyBorder="1" applyAlignment="1">
      <alignment horizontal="center" wrapText="1"/>
    </xf>
    <xf numFmtId="0" fontId="0" fillId="32" borderId="0" xfId="0" applyFill="1" applyBorder="1" applyAlignment="1">
      <alignment horizontal="center" wrapText="1"/>
    </xf>
    <xf numFmtId="0" fontId="0" fillId="0" borderId="0" xfId="0" applyFont="1"/>
    <xf numFmtId="0" fontId="43" fillId="32" borderId="10" xfId="0" applyFont="1" applyFill="1" applyBorder="1"/>
    <xf numFmtId="0" fontId="43" fillId="32" borderId="38" xfId="0" applyFont="1" applyFill="1" applyBorder="1"/>
    <xf numFmtId="0" fontId="43" fillId="32" borderId="19" xfId="0" applyFont="1" applyFill="1" applyBorder="1"/>
    <xf numFmtId="0" fontId="43" fillId="0" borderId="10" xfId="0" applyFont="1" applyBorder="1"/>
    <xf numFmtId="0" fontId="42" fillId="0" borderId="10" xfId="0" applyFont="1" applyBorder="1"/>
    <xf numFmtId="0" fontId="43" fillId="0" borderId="42" xfId="0" applyFont="1" applyBorder="1"/>
    <xf numFmtId="0" fontId="43" fillId="0" borderId="14" xfId="0" applyFont="1" applyBorder="1"/>
    <xf numFmtId="0" fontId="43" fillId="0" borderId="53" xfId="0" applyFont="1" applyBorder="1"/>
    <xf numFmtId="0" fontId="43" fillId="0" borderId="20" xfId="0" applyFont="1" applyBorder="1"/>
    <xf numFmtId="0" fontId="43" fillId="0" borderId="46" xfId="0" applyFont="1" applyBorder="1"/>
    <xf numFmtId="0" fontId="43" fillId="33" borderId="58" xfId="0" applyFont="1" applyFill="1" applyBorder="1"/>
    <xf numFmtId="0" fontId="42" fillId="32" borderId="38" xfId="0" applyFont="1" applyFill="1" applyBorder="1"/>
    <xf numFmtId="0" fontId="43" fillId="0" borderId="29" xfId="0" applyFont="1" applyBorder="1"/>
    <xf numFmtId="0" fontId="41" fillId="32" borderId="10" xfId="0" applyFont="1" applyFill="1" applyBorder="1"/>
    <xf numFmtId="0" fontId="41" fillId="32" borderId="38" xfId="0" applyFont="1" applyFill="1" applyBorder="1"/>
    <xf numFmtId="0" fontId="41" fillId="32" borderId="42" xfId="0" applyFont="1" applyFill="1" applyBorder="1"/>
    <xf numFmtId="0" fontId="41" fillId="32" borderId="19" xfId="0" applyFont="1" applyFill="1" applyBorder="1"/>
    <xf numFmtId="0" fontId="37" fillId="32" borderId="10" xfId="0" applyFont="1" applyFill="1" applyBorder="1"/>
    <xf numFmtId="0" fontId="37" fillId="32" borderId="38" xfId="0" applyFont="1" applyFill="1" applyBorder="1" applyAlignment="1">
      <alignment wrapText="1"/>
    </xf>
    <xf numFmtId="0" fontId="0" fillId="32" borderId="19" xfId="0" applyFont="1" applyFill="1" applyBorder="1" applyAlignment="1">
      <alignment wrapText="1"/>
    </xf>
    <xf numFmtId="0" fontId="37" fillId="32" borderId="10" xfId="0" applyFont="1" applyFill="1" applyBorder="1" applyAlignment="1">
      <alignment horizontal="center" wrapText="1"/>
    </xf>
    <xf numFmtId="0" fontId="0" fillId="0" borderId="56" xfId="0" applyBorder="1"/>
    <xf numFmtId="0" fontId="0" fillId="0" borderId="57" xfId="0" applyBorder="1"/>
    <xf numFmtId="0" fontId="37" fillId="32" borderId="38" xfId="0" applyFont="1" applyFill="1" applyBorder="1" applyAlignment="1">
      <alignment horizontal="center" wrapText="1"/>
    </xf>
    <xf numFmtId="0" fontId="0" fillId="32" borderId="58" xfId="0" applyFont="1" applyFill="1" applyBorder="1" applyAlignment="1">
      <alignment wrapText="1"/>
    </xf>
    <xf numFmtId="0" fontId="0" fillId="0" borderId="20" xfId="0" applyFont="1" applyBorder="1" applyAlignment="1">
      <alignment wrapText="1"/>
    </xf>
    <xf numFmtId="0" fontId="37" fillId="32" borderId="42" xfId="0" applyFont="1" applyFill="1" applyBorder="1" applyAlignment="1">
      <alignment horizontal="center" wrapText="1"/>
    </xf>
    <xf numFmtId="0" fontId="6" fillId="32" borderId="55" xfId="0" applyFont="1" applyFill="1" applyBorder="1"/>
    <xf numFmtId="0" fontId="6" fillId="32" borderId="56" xfId="0" applyFont="1" applyFill="1" applyBorder="1"/>
    <xf numFmtId="0" fontId="6" fillId="32" borderId="57" xfId="0" applyFont="1" applyFill="1" applyBorder="1"/>
    <xf numFmtId="0" fontId="37" fillId="32" borderId="38" xfId="0" applyFont="1" applyFill="1" applyBorder="1"/>
    <xf numFmtId="0" fontId="37" fillId="32" borderId="19" xfId="0" applyFont="1" applyFill="1" applyBorder="1"/>
    <xf numFmtId="0" fontId="25" fillId="0" borderId="13" xfId="76" applyFont="1" applyBorder="1" applyAlignment="1" applyProtection="1">
      <alignment horizontal="left" vertical="center" wrapText="1"/>
      <protection locked="0"/>
    </xf>
    <xf numFmtId="0" fontId="25" fillId="0" borderId="22" xfId="76" applyFont="1" applyBorder="1" applyAlignment="1" applyProtection="1">
      <alignment horizontal="left" vertical="center" wrapText="1"/>
      <protection locked="0"/>
    </xf>
    <xf numFmtId="0" fontId="25" fillId="0" borderId="21" xfId="76" applyFont="1" applyBorder="1" applyAlignment="1" applyProtection="1">
      <alignment horizontal="left" vertical="center" wrapText="1"/>
      <protection locked="0"/>
    </xf>
    <xf numFmtId="10" fontId="25" fillId="24" borderId="13" xfId="79" applyNumberFormat="1" applyFont="1" applyFill="1" applyBorder="1" applyAlignment="1" applyProtection="1">
      <alignment horizontal="center"/>
      <protection hidden="1"/>
    </xf>
    <xf numFmtId="10" fontId="25" fillId="24" borderId="21" xfId="79" applyNumberFormat="1" applyFont="1" applyFill="1" applyBorder="1" applyAlignment="1" applyProtection="1">
      <alignment horizontal="center"/>
      <protection hidden="1"/>
    </xf>
    <xf numFmtId="0" fontId="6" fillId="28" borderId="11" xfId="76" applyFont="1" applyFill="1" applyBorder="1" applyAlignment="1" applyProtection="1">
      <alignment horizontal="center" vertical="center" wrapText="1"/>
      <protection hidden="1"/>
    </xf>
    <xf numFmtId="0" fontId="25" fillId="0" borderId="27" xfId="76" applyFont="1" applyBorder="1" applyAlignment="1" applyProtection="1">
      <alignment horizontal="center" vertical="center" wrapText="1"/>
      <protection locked="0"/>
    </xf>
    <xf numFmtId="0" fontId="25" fillId="0" borderId="28" xfId="76" applyFont="1" applyBorder="1" applyAlignment="1" applyProtection="1">
      <alignment horizontal="center" vertical="center" wrapText="1"/>
      <protection locked="0"/>
    </xf>
    <xf numFmtId="0" fontId="25" fillId="0" borderId="15" xfId="76" applyFont="1" applyBorder="1" applyAlignment="1" applyProtection="1">
      <alignment horizontal="center" vertical="center" wrapText="1"/>
      <protection locked="0"/>
    </xf>
    <xf numFmtId="2" fontId="25" fillId="24" borderId="13" xfId="76" applyNumberFormat="1" applyFont="1" applyFill="1" applyBorder="1" applyAlignment="1" applyProtection="1">
      <alignment horizontal="center"/>
      <protection hidden="1"/>
    </xf>
    <xf numFmtId="2" fontId="25" fillId="24" borderId="21" xfId="76" applyNumberFormat="1" applyFont="1" applyFill="1" applyBorder="1" applyAlignment="1" applyProtection="1">
      <alignment horizontal="center"/>
      <protection hidden="1"/>
    </xf>
    <xf numFmtId="0" fontId="25" fillId="0" borderId="13" xfId="76" applyFont="1" applyBorder="1" applyAlignment="1" applyProtection="1">
      <alignment horizontal="left" wrapText="1"/>
      <protection hidden="1"/>
    </xf>
    <xf numFmtId="0" fontId="25" fillId="0" borderId="21" xfId="76" applyFont="1" applyBorder="1" applyAlignment="1" applyProtection="1">
      <alignment horizontal="left" wrapText="1"/>
      <protection hidden="1"/>
    </xf>
    <xf numFmtId="168" fontId="26" fillId="24" borderId="13" xfId="58" applyNumberFormat="1" applyFont="1" applyFill="1" applyBorder="1" applyAlignment="1" applyProtection="1">
      <alignment horizontal="center"/>
      <protection hidden="1"/>
    </xf>
    <xf numFmtId="168" fontId="26" fillId="24" borderId="21" xfId="58" applyNumberFormat="1" applyFont="1" applyFill="1" applyBorder="1" applyAlignment="1" applyProtection="1">
      <alignment horizontal="center"/>
      <protection hidden="1"/>
    </xf>
    <xf numFmtId="0" fontId="25" fillId="0" borderId="30" xfId="76" applyFont="1" applyBorder="1" applyAlignment="1" applyProtection="1">
      <alignment horizontal="left" vertical="center" wrapText="1"/>
      <protection locked="0"/>
    </xf>
    <xf numFmtId="0" fontId="25" fillId="0" borderId="31" xfId="76" applyFont="1" applyBorder="1" applyAlignment="1" applyProtection="1">
      <alignment horizontal="left" vertical="center" wrapText="1"/>
      <protection locked="0"/>
    </xf>
    <xf numFmtId="0" fontId="25" fillId="0" borderId="32" xfId="76" applyFont="1" applyBorder="1" applyAlignment="1" applyProtection="1">
      <alignment horizontal="left" vertical="center" wrapText="1"/>
      <protection locked="0"/>
    </xf>
    <xf numFmtId="0" fontId="6" fillId="28" borderId="10" xfId="76" applyFont="1" applyFill="1" applyBorder="1" applyAlignment="1" applyProtection="1">
      <alignment horizontal="left"/>
      <protection hidden="1"/>
    </xf>
    <xf numFmtId="0" fontId="6" fillId="28" borderId="26" xfId="76" applyFont="1" applyFill="1" applyBorder="1" applyAlignment="1" applyProtection="1">
      <alignment horizontal="left"/>
      <protection hidden="1"/>
    </xf>
    <xf numFmtId="0" fontId="25" fillId="0" borderId="10" xfId="76" applyFont="1" applyBorder="1" applyAlignment="1" applyProtection="1">
      <alignment horizontal="left"/>
      <protection hidden="1"/>
    </xf>
    <xf numFmtId="0" fontId="25" fillId="0" borderId="10" xfId="76" applyFont="1" applyBorder="1" applyAlignment="1" applyProtection="1">
      <alignment horizontal="left" vertical="top" wrapText="1"/>
      <protection hidden="1"/>
    </xf>
    <xf numFmtId="0" fontId="25" fillId="0" borderId="10" xfId="76" applyFont="1" applyBorder="1" applyAlignment="1" applyProtection="1">
      <alignment horizontal="left" vertical="top" wrapText="1"/>
      <protection locked="0"/>
    </xf>
    <xf numFmtId="2" fontId="25" fillId="0" borderId="13" xfId="76" applyNumberFormat="1" applyFont="1" applyBorder="1" applyAlignment="1" applyProtection="1">
      <alignment horizontal="center"/>
      <protection locked="0"/>
    </xf>
    <xf numFmtId="2" fontId="25" fillId="0" borderId="21" xfId="76" applyNumberFormat="1" applyFont="1" applyBorder="1" applyAlignment="1" applyProtection="1">
      <alignment horizontal="center"/>
      <protection locked="0"/>
    </xf>
    <xf numFmtId="9" fontId="6" fillId="0" borderId="13" xfId="76" applyNumberFormat="1" applyFont="1" applyBorder="1" applyAlignment="1" applyProtection="1">
      <alignment horizontal="left" wrapText="1"/>
      <protection locked="0"/>
    </xf>
    <xf numFmtId="9" fontId="6" fillId="0" borderId="21" xfId="76" applyNumberFormat="1" applyFont="1" applyBorder="1" applyAlignment="1" applyProtection="1">
      <alignment horizontal="left" wrapText="1"/>
      <protection locked="0"/>
    </xf>
    <xf numFmtId="0" fontId="25" fillId="28" borderId="10" xfId="76" applyFont="1" applyFill="1" applyBorder="1" applyAlignment="1" applyProtection="1">
      <alignment horizontal="center" vertical="top" wrapText="1"/>
      <protection hidden="1"/>
    </xf>
    <xf numFmtId="2" fontId="25" fillId="24" borderId="13" xfId="58" applyNumberFormat="1" applyFont="1" applyFill="1" applyBorder="1" applyAlignment="1" applyProtection="1">
      <alignment horizontal="center"/>
      <protection hidden="1"/>
    </xf>
    <xf numFmtId="2" fontId="25" fillId="24" borderId="21" xfId="58" applyNumberFormat="1" applyFont="1" applyFill="1" applyBorder="1" applyAlignment="1" applyProtection="1">
      <alignment horizontal="center"/>
      <protection hidden="1"/>
    </xf>
    <xf numFmtId="0" fontId="29" fillId="0" borderId="10" xfId="76" applyFont="1" applyBorder="1" applyAlignment="1" applyProtection="1">
      <alignment horizontal="left" vertical="top" wrapText="1"/>
    </xf>
    <xf numFmtId="0" fontId="6" fillId="24" borderId="10" xfId="76" applyFont="1" applyFill="1" applyBorder="1" applyAlignment="1" applyProtection="1">
      <alignment horizontal="left"/>
      <protection hidden="1"/>
    </xf>
    <xf numFmtId="167" fontId="25" fillId="0" borderId="10" xfId="76" applyNumberFormat="1" applyFont="1" applyBorder="1" applyAlignment="1" applyProtection="1">
      <alignment horizontal="left"/>
      <protection locked="0"/>
    </xf>
    <xf numFmtId="0" fontId="25" fillId="24" borderId="20" xfId="76" applyNumberFormat="1" applyFont="1" applyFill="1" applyBorder="1" applyAlignment="1" applyProtection="1">
      <alignment horizontal="center" vertical="top" wrapText="1"/>
      <protection hidden="1"/>
    </xf>
    <xf numFmtId="0" fontId="6" fillId="28" borderId="30" xfId="76" applyFont="1" applyFill="1" applyBorder="1" applyAlignment="1" applyProtection="1">
      <alignment horizontal="left" wrapText="1"/>
      <protection hidden="1"/>
    </xf>
    <xf numFmtId="0" fontId="6" fillId="28" borderId="32" xfId="76" applyFont="1" applyFill="1" applyBorder="1" applyAlignment="1" applyProtection="1">
      <alignment horizontal="left" wrapText="1"/>
      <protection hidden="1"/>
    </xf>
    <xf numFmtId="2" fontId="25" fillId="24" borderId="10" xfId="76" applyNumberFormat="1" applyFont="1" applyFill="1" applyBorder="1" applyAlignment="1" applyProtection="1">
      <alignment horizontal="center" vertical="top" wrapText="1"/>
      <protection hidden="1"/>
    </xf>
    <xf numFmtId="0" fontId="6" fillId="29" borderId="13" xfId="76" applyFont="1" applyFill="1" applyBorder="1" applyAlignment="1" applyProtection="1">
      <alignment horizontal="left" vertical="top" wrapText="1"/>
      <protection locked="0"/>
    </xf>
    <xf numFmtId="0" fontId="6" fillId="29" borderId="22" xfId="76" applyFont="1" applyFill="1" applyBorder="1" applyAlignment="1" applyProtection="1">
      <alignment horizontal="left" vertical="top" wrapText="1"/>
      <protection locked="0"/>
    </xf>
    <xf numFmtId="0" fontId="6" fillId="29" borderId="21" xfId="76" applyFont="1" applyFill="1" applyBorder="1" applyAlignment="1" applyProtection="1">
      <alignment horizontal="left" vertical="top" wrapText="1"/>
      <protection locked="0"/>
    </xf>
    <xf numFmtId="164" fontId="6" fillId="24" borderId="13" xfId="76" applyNumberFormat="1" applyFont="1" applyFill="1" applyBorder="1" applyAlignment="1" applyProtection="1">
      <alignment horizontal="left" vertical="top" wrapText="1"/>
      <protection hidden="1"/>
    </xf>
    <xf numFmtId="164" fontId="6" fillId="24" borderId="22" xfId="76" applyNumberFormat="1" applyFont="1" applyFill="1" applyBorder="1" applyAlignment="1" applyProtection="1">
      <alignment horizontal="left" vertical="top" wrapText="1"/>
      <protection hidden="1"/>
    </xf>
    <xf numFmtId="164" fontId="6" fillId="24" borderId="21" xfId="76" applyNumberFormat="1" applyFont="1" applyFill="1" applyBorder="1" applyAlignment="1" applyProtection="1">
      <alignment horizontal="left" vertical="top" wrapText="1"/>
      <protection hidden="1"/>
    </xf>
    <xf numFmtId="3" fontId="25" fillId="0" borderId="13" xfId="76" applyNumberFormat="1" applyFont="1" applyBorder="1" applyAlignment="1" applyProtection="1">
      <alignment horizontal="left" vertical="top" wrapText="1"/>
      <protection hidden="1"/>
    </xf>
    <xf numFmtId="3" fontId="25" fillId="0" borderId="22" xfId="76" applyNumberFormat="1" applyFont="1" applyBorder="1" applyAlignment="1" applyProtection="1">
      <alignment horizontal="left" vertical="top" wrapText="1"/>
      <protection hidden="1"/>
    </xf>
    <xf numFmtId="3" fontId="25" fillId="0" borderId="21" xfId="76" applyNumberFormat="1" applyFont="1" applyBorder="1" applyAlignment="1" applyProtection="1">
      <alignment horizontal="left" vertical="top" wrapText="1"/>
      <protection hidden="1"/>
    </xf>
    <xf numFmtId="0" fontId="25" fillId="24" borderId="10" xfId="76" applyFont="1" applyFill="1" applyBorder="1" applyAlignment="1" applyProtection="1">
      <alignment horizontal="left" vertical="center" wrapText="1"/>
      <protection hidden="1"/>
    </xf>
    <xf numFmtId="0" fontId="6" fillId="28" borderId="10" xfId="76" applyFont="1" applyFill="1" applyBorder="1" applyAlignment="1" applyProtection="1">
      <alignment horizontal="center" vertical="center" wrapText="1"/>
      <protection hidden="1"/>
    </xf>
    <xf numFmtId="1" fontId="25" fillId="24" borderId="10" xfId="76" applyNumberFormat="1" applyFont="1" applyFill="1" applyBorder="1" applyAlignment="1" applyProtection="1">
      <alignment horizontal="center" vertical="top" wrapText="1"/>
      <protection hidden="1"/>
    </xf>
    <xf numFmtId="0" fontId="25" fillId="24" borderId="20" xfId="76" applyFont="1" applyFill="1" applyBorder="1" applyAlignment="1" applyProtection="1">
      <alignment horizontal="left" vertical="center" wrapText="1"/>
      <protection hidden="1"/>
    </xf>
    <xf numFmtId="0" fontId="6" fillId="24" borderId="10" xfId="76" applyFont="1" applyFill="1" applyBorder="1" applyAlignment="1" applyProtection="1">
      <alignment horizontal="left" vertical="center" wrapText="1"/>
      <protection hidden="1"/>
    </xf>
    <xf numFmtId="164" fontId="6" fillId="24" borderId="10" xfId="76" applyNumberFormat="1" applyFont="1" applyFill="1" applyBorder="1" applyAlignment="1" applyProtection="1">
      <alignment horizontal="left" vertical="top" wrapText="1"/>
      <protection hidden="1"/>
    </xf>
    <xf numFmtId="0" fontId="6" fillId="24" borderId="10" xfId="76" applyFont="1" applyFill="1" applyBorder="1" applyAlignment="1" applyProtection="1">
      <alignment horizontal="left" vertical="top" wrapText="1"/>
      <protection hidden="1"/>
    </xf>
    <xf numFmtId="0" fontId="6" fillId="0" borderId="0" xfId="76" applyFont="1" applyBorder="1" applyAlignment="1" applyProtection="1">
      <alignment horizontal="left"/>
      <protection hidden="1"/>
    </xf>
    <xf numFmtId="0" fontId="28" fillId="27" borderId="10" xfId="76" applyFont="1" applyFill="1" applyBorder="1" applyAlignment="1" applyProtection="1">
      <alignment horizontal="left"/>
      <protection hidden="1"/>
    </xf>
    <xf numFmtId="1" fontId="25" fillId="24" borderId="20" xfId="76" applyNumberFormat="1" applyFont="1" applyFill="1" applyBorder="1" applyAlignment="1" applyProtection="1">
      <alignment horizontal="center" vertical="top" wrapText="1"/>
      <protection hidden="1"/>
    </xf>
    <xf numFmtId="2" fontId="25" fillId="0" borderId="10" xfId="76" applyNumberFormat="1" applyFont="1" applyBorder="1" applyAlignment="1" applyProtection="1">
      <alignment horizontal="center"/>
      <protection hidden="1"/>
    </xf>
    <xf numFmtId="0" fontId="25" fillId="0" borderId="14" xfId="76" applyFont="1" applyBorder="1" applyAlignment="1" applyProtection="1">
      <alignment horizontal="center" vertical="center" wrapText="1"/>
      <protection locked="0"/>
    </xf>
    <xf numFmtId="0" fontId="6" fillId="28" borderId="33" xfId="76" applyFont="1" applyFill="1" applyBorder="1" applyAlignment="1" applyProtection="1">
      <alignment horizontal="center" vertical="center" wrapText="1"/>
      <protection hidden="1"/>
    </xf>
    <xf numFmtId="0" fontId="6" fillId="28" borderId="34" xfId="76" applyFont="1" applyFill="1" applyBorder="1" applyAlignment="1" applyProtection="1">
      <alignment horizontal="center" vertical="center" wrapText="1"/>
      <protection hidden="1"/>
    </xf>
    <xf numFmtId="0" fontId="6" fillId="28" borderId="18" xfId="76" applyFont="1" applyFill="1" applyBorder="1" applyAlignment="1" applyProtection="1">
      <alignment horizontal="center" vertical="center" wrapText="1"/>
      <protection hidden="1"/>
    </xf>
    <xf numFmtId="0" fontId="25" fillId="24" borderId="10" xfId="76" applyNumberFormat="1" applyFont="1" applyFill="1" applyBorder="1" applyAlignment="1" applyProtection="1">
      <alignment horizontal="center" vertical="top" wrapText="1"/>
      <protection hidden="1"/>
    </xf>
    <xf numFmtId="0" fontId="25" fillId="0" borderId="13" xfId="76" applyFont="1" applyBorder="1" applyAlignment="1" applyProtection="1">
      <alignment horizontal="left" vertical="top" wrapText="1"/>
      <protection locked="0"/>
    </xf>
    <xf numFmtId="0" fontId="25" fillId="0" borderId="22" xfId="76" applyFont="1" applyBorder="1" applyAlignment="1" applyProtection="1">
      <alignment horizontal="left" vertical="top" wrapText="1"/>
      <protection locked="0"/>
    </xf>
    <xf numFmtId="0" fontId="25" fillId="0" borderId="21" xfId="76" applyFont="1" applyBorder="1" applyAlignment="1" applyProtection="1">
      <alignment horizontal="left" vertical="top" wrapText="1"/>
      <protection locked="0"/>
    </xf>
    <xf numFmtId="0" fontId="25" fillId="0" borderId="10" xfId="76" applyFont="1" applyBorder="1" applyAlignment="1" applyProtection="1">
      <alignment horizontal="left" vertical="center" wrapText="1"/>
      <protection locked="0"/>
    </xf>
    <xf numFmtId="10" fontId="25" fillId="0" borderId="13" xfId="76" applyNumberFormat="1" applyFont="1" applyBorder="1" applyAlignment="1" applyProtection="1">
      <alignment horizontal="left"/>
      <protection locked="0"/>
    </xf>
    <xf numFmtId="10" fontId="25" fillId="0" borderId="21" xfId="76" applyNumberFormat="1" applyFont="1" applyBorder="1" applyAlignment="1" applyProtection="1">
      <alignment horizontal="left"/>
      <protection locked="0"/>
    </xf>
    <xf numFmtId="0" fontId="6" fillId="28" borderId="13" xfId="76" applyFont="1" applyFill="1" applyBorder="1" applyAlignment="1" applyProtection="1">
      <alignment horizontal="center" wrapText="1"/>
      <protection hidden="1"/>
    </xf>
    <xf numFmtId="0" fontId="6" fillId="28" borderId="21" xfId="76" applyFont="1" applyFill="1" applyBorder="1" applyAlignment="1" applyProtection="1">
      <alignment horizontal="center" wrapText="1"/>
      <protection hidden="1"/>
    </xf>
    <xf numFmtId="0" fontId="6" fillId="28" borderId="30" xfId="76" applyFont="1" applyFill="1" applyBorder="1" applyAlignment="1" applyProtection="1">
      <alignment horizontal="center"/>
      <protection hidden="1"/>
    </xf>
    <xf numFmtId="0" fontId="6" fillId="28" borderId="32" xfId="76" applyFont="1" applyFill="1" applyBorder="1" applyAlignment="1" applyProtection="1">
      <alignment horizontal="center"/>
      <protection hidden="1"/>
    </xf>
    <xf numFmtId="39" fontId="26" fillId="24" borderId="13" xfId="31" applyNumberFormat="1" applyFont="1" applyFill="1" applyBorder="1" applyAlignment="1" applyProtection="1">
      <alignment horizontal="center"/>
      <protection hidden="1"/>
    </xf>
    <xf numFmtId="39" fontId="26" fillId="24" borderId="21" xfId="31" applyNumberFormat="1" applyFont="1" applyFill="1" applyBorder="1" applyAlignment="1" applyProtection="1">
      <alignment horizontal="center"/>
      <protection hidden="1"/>
    </xf>
    <xf numFmtId="0" fontId="6" fillId="28" borderId="13" xfId="76" applyFont="1" applyFill="1" applyBorder="1" applyAlignment="1" applyProtection="1">
      <alignment horizontal="left" vertical="center" wrapText="1"/>
      <protection hidden="1"/>
    </xf>
    <xf numFmtId="0" fontId="6" fillId="28" borderId="22" xfId="76" applyFont="1" applyFill="1" applyBorder="1" applyAlignment="1" applyProtection="1">
      <alignment horizontal="left" vertical="center" wrapText="1"/>
      <protection hidden="1"/>
    </xf>
    <xf numFmtId="0" fontId="6" fillId="28" borderId="21" xfId="76" applyFont="1" applyFill="1" applyBorder="1" applyAlignment="1" applyProtection="1">
      <alignment horizontal="left" vertical="center" wrapText="1"/>
      <protection hidden="1"/>
    </xf>
    <xf numFmtId="0" fontId="27" fillId="0" borderId="13" xfId="58" applyFont="1" applyBorder="1" applyAlignment="1" applyProtection="1">
      <alignment horizontal="left"/>
      <protection locked="0"/>
    </xf>
    <xf numFmtId="0" fontId="27" fillId="0" borderId="22" xfId="58" applyFont="1" applyBorder="1" applyAlignment="1" applyProtection="1">
      <alignment horizontal="left"/>
      <protection locked="0"/>
    </xf>
    <xf numFmtId="0" fontId="27" fillId="0" borderId="21" xfId="58" applyFont="1" applyBorder="1" applyAlignment="1" applyProtection="1">
      <alignment horizontal="left"/>
      <protection locked="0"/>
    </xf>
    <xf numFmtId="0" fontId="25" fillId="0" borderId="13" xfId="76" applyFont="1" applyBorder="1" applyAlignment="1" applyProtection="1">
      <alignment horizontal="left"/>
      <protection locked="0"/>
    </xf>
    <xf numFmtId="0" fontId="25" fillId="0" borderId="22" xfId="76" applyFont="1" applyBorder="1" applyAlignment="1" applyProtection="1">
      <alignment horizontal="left"/>
      <protection locked="0"/>
    </xf>
    <xf numFmtId="0" fontId="25" fillId="0" borderId="21" xfId="76" applyFont="1" applyBorder="1" applyAlignment="1" applyProtection="1">
      <alignment horizontal="left"/>
      <protection locked="0"/>
    </xf>
    <xf numFmtId="0" fontId="25" fillId="25" borderId="13" xfId="76" applyFont="1" applyFill="1" applyBorder="1" applyAlignment="1" applyProtection="1">
      <alignment horizontal="center" vertical="top" wrapText="1"/>
      <protection locked="0"/>
    </xf>
    <xf numFmtId="0" fontId="25" fillId="25" borderId="22" xfId="76" applyFont="1" applyFill="1" applyBorder="1" applyAlignment="1" applyProtection="1">
      <alignment horizontal="center" vertical="top" wrapText="1"/>
      <protection locked="0"/>
    </xf>
    <xf numFmtId="0" fontId="25" fillId="25" borderId="21" xfId="76" applyFont="1" applyFill="1" applyBorder="1" applyAlignment="1" applyProtection="1">
      <alignment horizontal="center" vertical="top" wrapText="1"/>
      <protection locked="0"/>
    </xf>
    <xf numFmtId="0" fontId="6" fillId="24" borderId="13" xfId="76" applyFont="1" applyFill="1" applyBorder="1" applyAlignment="1" applyProtection="1">
      <alignment horizontal="left"/>
      <protection hidden="1"/>
    </xf>
    <xf numFmtId="0" fontId="6" fillId="24" borderId="22" xfId="76" applyFont="1" applyFill="1" applyBorder="1" applyAlignment="1" applyProtection="1">
      <alignment horizontal="left"/>
      <protection hidden="1"/>
    </xf>
    <xf numFmtId="0" fontId="6" fillId="24" borderId="21" xfId="76" applyFont="1" applyFill="1" applyBorder="1" applyAlignment="1" applyProtection="1">
      <alignment horizontal="left"/>
      <protection hidden="1"/>
    </xf>
    <xf numFmtId="0" fontId="6" fillId="29" borderId="13" xfId="76" applyFont="1" applyFill="1" applyBorder="1" applyAlignment="1" applyProtection="1">
      <alignment horizontal="left"/>
      <protection hidden="1"/>
    </xf>
    <xf numFmtId="0" fontId="6" fillId="29" borderId="22" xfId="76" applyFont="1" applyFill="1" applyBorder="1" applyAlignment="1" applyProtection="1">
      <alignment horizontal="left"/>
      <protection hidden="1"/>
    </xf>
    <xf numFmtId="0" fontId="6" fillId="29" borderId="21" xfId="76" applyFont="1" applyFill="1" applyBorder="1" applyAlignment="1" applyProtection="1">
      <alignment horizontal="left"/>
      <protection hidden="1"/>
    </xf>
    <xf numFmtId="0" fontId="28" fillId="27" borderId="13" xfId="76" applyFont="1" applyFill="1" applyBorder="1" applyAlignment="1" applyProtection="1">
      <alignment horizontal="left"/>
      <protection hidden="1"/>
    </xf>
    <xf numFmtId="0" fontId="28" fillId="27" borderId="22" xfId="76" applyFont="1" applyFill="1" applyBorder="1" applyAlignment="1" applyProtection="1">
      <alignment horizontal="left"/>
      <protection hidden="1"/>
    </xf>
    <xf numFmtId="0" fontId="28" fillId="27" borderId="21" xfId="76" applyFont="1" applyFill="1" applyBorder="1" applyAlignment="1" applyProtection="1">
      <alignment horizontal="left"/>
      <protection hidden="1"/>
    </xf>
    <xf numFmtId="0" fontId="25" fillId="0" borderId="13" xfId="76" applyFont="1" applyFill="1" applyBorder="1" applyAlignment="1" applyProtection="1">
      <alignment vertical="top" wrapText="1"/>
      <protection locked="0"/>
    </xf>
    <xf numFmtId="0" fontId="25" fillId="0" borderId="22" xfId="76" applyFont="1" applyFill="1" applyBorder="1" applyAlignment="1" applyProtection="1">
      <alignment vertical="top" wrapText="1"/>
      <protection locked="0"/>
    </xf>
    <xf numFmtId="0" fontId="25" fillId="0" borderId="21" xfId="76" applyFont="1" applyFill="1" applyBorder="1" applyAlignment="1" applyProtection="1">
      <alignment vertical="top" wrapText="1"/>
      <protection locked="0"/>
    </xf>
    <xf numFmtId="0" fontId="27" fillId="0" borderId="10" xfId="58" applyFont="1" applyBorder="1" applyAlignment="1" applyProtection="1">
      <alignment horizontal="center"/>
      <protection locked="0"/>
    </xf>
    <xf numFmtId="0" fontId="25" fillId="0" borderId="10" xfId="76" applyFont="1" applyBorder="1" applyAlignment="1" applyProtection="1">
      <alignment horizontal="left" vertical="center" wrapText="1"/>
      <protection hidden="1"/>
    </xf>
    <xf numFmtId="0" fontId="27" fillId="0" borderId="10" xfId="58" applyFont="1" applyBorder="1" applyAlignment="1" applyProtection="1">
      <alignment horizontal="left" vertical="center" wrapText="1"/>
      <protection hidden="1"/>
    </xf>
    <xf numFmtId="0" fontId="25" fillId="0" borderId="10" xfId="76" applyFont="1" applyBorder="1" applyAlignment="1" applyProtection="1">
      <alignment horizontal="left"/>
      <protection locked="0"/>
    </xf>
    <xf numFmtId="0" fontId="27" fillId="0" borderId="10" xfId="58" applyFont="1" applyBorder="1" applyAlignment="1" applyProtection="1">
      <alignment horizontal="center"/>
      <protection hidden="1"/>
    </xf>
    <xf numFmtId="0" fontId="25" fillId="0" borderId="13" xfId="76" applyFont="1" applyBorder="1" applyAlignment="1" applyProtection="1">
      <alignment horizontal="left" vertical="top" wrapText="1"/>
      <protection hidden="1"/>
    </xf>
    <xf numFmtId="0" fontId="25" fillId="0" borderId="22" xfId="76" applyFont="1" applyBorder="1" applyAlignment="1" applyProtection="1">
      <alignment horizontal="left" vertical="top" wrapText="1"/>
      <protection hidden="1"/>
    </xf>
    <xf numFmtId="0" fontId="25" fillId="0" borderId="21" xfId="76" applyFont="1" applyBorder="1" applyAlignment="1" applyProtection="1">
      <alignment horizontal="left" vertical="top" wrapText="1"/>
      <protection hidden="1"/>
    </xf>
    <xf numFmtId="0" fontId="6" fillId="28" borderId="10" xfId="76" applyFont="1" applyFill="1" applyBorder="1" applyAlignment="1" applyProtection="1">
      <alignment horizontal="left" vertical="center" wrapText="1"/>
      <protection hidden="1"/>
    </xf>
    <xf numFmtId="0" fontId="25" fillId="24" borderId="10" xfId="76" applyFont="1" applyFill="1" applyBorder="1" applyAlignment="1" applyProtection="1">
      <alignment horizontal="center" vertical="center" wrapText="1"/>
      <protection hidden="1"/>
    </xf>
    <xf numFmtId="166" fontId="25" fillId="24" borderId="13" xfId="79" applyNumberFormat="1" applyFont="1" applyFill="1" applyBorder="1" applyAlignment="1" applyProtection="1">
      <alignment horizontal="center"/>
      <protection hidden="1"/>
    </xf>
    <xf numFmtId="166" fontId="25" fillId="24" borderId="21" xfId="79" applyNumberFormat="1" applyFont="1" applyFill="1" applyBorder="1" applyAlignment="1" applyProtection="1">
      <alignment horizontal="center"/>
      <protection hidden="1"/>
    </xf>
    <xf numFmtId="0" fontId="33" fillId="30" borderId="23" xfId="0" applyFont="1" applyFill="1" applyBorder="1" applyAlignment="1" applyProtection="1">
      <alignment horizontal="center" vertical="center" wrapText="1"/>
    </xf>
    <xf numFmtId="0" fontId="33" fillId="30" borderId="24" xfId="0" applyFont="1" applyFill="1" applyBorder="1" applyAlignment="1" applyProtection="1">
      <alignment horizontal="center" vertical="center" wrapText="1"/>
    </xf>
    <xf numFmtId="0" fontId="33" fillId="30" borderId="25" xfId="0" applyFont="1" applyFill="1" applyBorder="1" applyAlignment="1" applyProtection="1">
      <alignment horizontal="center" vertical="center" wrapText="1"/>
    </xf>
    <xf numFmtId="0" fontId="33" fillId="30" borderId="13" xfId="0" applyFont="1" applyFill="1" applyBorder="1" applyAlignment="1" applyProtection="1">
      <alignment horizontal="center" vertical="center" wrapText="1"/>
    </xf>
    <xf numFmtId="0" fontId="33" fillId="30" borderId="22" xfId="0" applyFont="1" applyFill="1" applyBorder="1" applyAlignment="1" applyProtection="1">
      <alignment horizontal="center" vertical="center" wrapText="1"/>
    </xf>
    <xf numFmtId="0" fontId="33" fillId="30" borderId="21" xfId="0" applyFont="1" applyFill="1" applyBorder="1" applyAlignment="1" applyProtection="1">
      <alignment horizontal="center" vertical="center" wrapText="1"/>
    </xf>
    <xf numFmtId="0" fontId="35" fillId="30" borderId="13" xfId="0" applyFont="1" applyFill="1" applyBorder="1" applyAlignment="1" applyProtection="1">
      <alignment horizontal="center" vertical="center" wrapText="1"/>
    </xf>
    <xf numFmtId="0" fontId="35" fillId="30" borderId="22" xfId="0" applyFont="1" applyFill="1" applyBorder="1" applyAlignment="1" applyProtection="1">
      <alignment horizontal="center" vertical="center" wrapText="1"/>
    </xf>
    <xf numFmtId="0" fontId="35" fillId="30" borderId="21" xfId="0" applyFont="1" applyFill="1" applyBorder="1" applyAlignment="1" applyProtection="1">
      <alignment horizontal="center" vertical="center" wrapText="1"/>
    </xf>
    <xf numFmtId="164" fontId="35" fillId="30" borderId="13" xfId="31" applyFont="1" applyFill="1" applyBorder="1" applyAlignment="1" applyProtection="1">
      <alignment horizontal="center" vertical="center" wrapText="1"/>
    </xf>
    <xf numFmtId="164" fontId="35" fillId="30" borderId="22" xfId="31" applyFont="1" applyFill="1" applyBorder="1" applyAlignment="1" applyProtection="1">
      <alignment horizontal="center" vertical="center" wrapText="1"/>
    </xf>
    <xf numFmtId="164" fontId="35" fillId="30" borderId="21" xfId="31" applyFont="1" applyFill="1" applyBorder="1" applyAlignment="1" applyProtection="1">
      <alignment horizontal="center" vertical="center" wrapText="1"/>
    </xf>
    <xf numFmtId="0" fontId="37" fillId="32" borderId="17" xfId="0" applyFont="1" applyFill="1" applyBorder="1" applyAlignment="1">
      <alignment horizontal="center"/>
    </xf>
    <xf numFmtId="0" fontId="37" fillId="32" borderId="11" xfId="0" applyFont="1" applyFill="1" applyBorder="1" applyAlignment="1">
      <alignment horizontal="center"/>
    </xf>
    <xf numFmtId="0" fontId="37" fillId="32" borderId="41" xfId="0" applyFont="1" applyFill="1" applyBorder="1" applyAlignment="1">
      <alignment horizontal="center"/>
    </xf>
    <xf numFmtId="0" fontId="40" fillId="32" borderId="0" xfId="0" applyFont="1" applyFill="1" applyAlignment="1">
      <alignment horizontal="center" wrapText="1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23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37" fillId="32" borderId="37" xfId="0" applyFont="1" applyFill="1" applyBorder="1" applyAlignment="1">
      <alignment horizontal="center"/>
    </xf>
    <xf numFmtId="0" fontId="37" fillId="32" borderId="34" xfId="0" applyFont="1" applyFill="1" applyBorder="1" applyAlignment="1">
      <alignment horizontal="center"/>
    </xf>
    <xf numFmtId="0" fontId="37" fillId="32" borderId="18" xfId="0" applyFont="1" applyFill="1" applyBorder="1" applyAlignment="1">
      <alignment horizontal="center"/>
    </xf>
    <xf numFmtId="0" fontId="37" fillId="32" borderId="44" xfId="0" applyFont="1" applyFill="1" applyBorder="1" applyAlignment="1">
      <alignment horizontal="center"/>
    </xf>
    <xf numFmtId="0" fontId="37" fillId="32" borderId="22" xfId="0" applyFont="1" applyFill="1" applyBorder="1" applyAlignment="1">
      <alignment horizontal="center"/>
    </xf>
    <xf numFmtId="0" fontId="37" fillId="32" borderId="45" xfId="0" applyFont="1" applyFill="1" applyBorder="1" applyAlignment="1">
      <alignment horizontal="center"/>
    </xf>
    <xf numFmtId="0" fontId="0" fillId="32" borderId="20" xfId="0" applyFill="1" applyBorder="1" applyAlignment="1">
      <alignment horizontal="left" wrapText="1"/>
    </xf>
    <xf numFmtId="0" fontId="0" fillId="32" borderId="26" xfId="0" applyFill="1" applyBorder="1" applyAlignment="1">
      <alignment horizontal="left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5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5" xfId="0" applyBorder="1" applyAlignment="1">
      <alignment horizontal="center"/>
    </xf>
    <xf numFmtId="0" fontId="44" fillId="32" borderId="17" xfId="0" applyFont="1" applyFill="1" applyBorder="1" applyAlignment="1">
      <alignment horizontal="center"/>
    </xf>
    <xf numFmtId="0" fontId="44" fillId="32" borderId="11" xfId="0" applyFont="1" applyFill="1" applyBorder="1" applyAlignment="1">
      <alignment horizontal="center"/>
    </xf>
    <xf numFmtId="0" fontId="44" fillId="32" borderId="41" xfId="0" applyFont="1" applyFill="1" applyBorder="1" applyAlignment="1">
      <alignment horizontal="center"/>
    </xf>
    <xf numFmtId="0" fontId="43" fillId="0" borderId="20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0" fontId="43" fillId="33" borderId="20" xfId="0" applyFont="1" applyFill="1" applyBorder="1" applyAlignment="1">
      <alignment horizontal="center" wrapText="1"/>
    </xf>
    <xf numFmtId="0" fontId="43" fillId="33" borderId="16" xfId="0" applyFont="1" applyFill="1" applyBorder="1" applyAlignment="1">
      <alignment horizontal="center" wrapText="1"/>
    </xf>
    <xf numFmtId="0" fontId="43" fillId="33" borderId="26" xfId="0" applyFont="1" applyFill="1" applyBorder="1" applyAlignment="1">
      <alignment horizontal="center" wrapText="1"/>
    </xf>
    <xf numFmtId="0" fontId="43" fillId="0" borderId="20" xfId="0" applyFont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43" fillId="0" borderId="26" xfId="0" applyFont="1" applyBorder="1" applyAlignment="1">
      <alignment horizontal="center"/>
    </xf>
    <xf numFmtId="0" fontId="37" fillId="32" borderId="38" xfId="0" applyFont="1" applyFill="1" applyBorder="1" applyAlignment="1">
      <alignment horizontal="center" wrapText="1"/>
    </xf>
    <xf numFmtId="0" fontId="37" fillId="32" borderId="10" xfId="0" applyFont="1" applyFill="1" applyBorder="1" applyAlignment="1">
      <alignment horizontal="center" wrapText="1"/>
    </xf>
    <xf numFmtId="0" fontId="37" fillId="32" borderId="42" xfId="0" applyFont="1" applyFill="1" applyBorder="1" applyAlignment="1">
      <alignment horizontal="center" wrapText="1"/>
    </xf>
    <xf numFmtId="0" fontId="0" fillId="0" borderId="14" xfId="0" applyFont="1" applyBorder="1" applyAlignment="1">
      <alignment horizontal="center" wrapText="1"/>
    </xf>
    <xf numFmtId="0" fontId="0" fillId="0" borderId="53" xfId="0" applyFont="1" applyBorder="1" applyAlignment="1">
      <alignment horizontal="center" wrapText="1"/>
    </xf>
    <xf numFmtId="0" fontId="37" fillId="33" borderId="44" xfId="0" applyFont="1" applyFill="1" applyBorder="1" applyAlignment="1">
      <alignment horizontal="center" wrapText="1"/>
    </xf>
    <xf numFmtId="0" fontId="37" fillId="33" borderId="22" xfId="0" applyFont="1" applyFill="1" applyBorder="1" applyAlignment="1">
      <alignment horizontal="center" wrapText="1"/>
    </xf>
    <xf numFmtId="0" fontId="37" fillId="33" borderId="45" xfId="0" applyFont="1" applyFill="1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7" xfId="0" applyBorder="1" applyAlignment="1">
      <alignment horizontal="center"/>
    </xf>
    <xf numFmtId="0" fontId="37" fillId="32" borderId="38" xfId="0" applyFont="1" applyFill="1" applyBorder="1" applyAlignment="1">
      <alignment horizontal="center"/>
    </xf>
    <xf numFmtId="0" fontId="37" fillId="32" borderId="10" xfId="0" applyFont="1" applyFill="1" applyBorder="1" applyAlignment="1">
      <alignment horizontal="center"/>
    </xf>
    <xf numFmtId="0" fontId="37" fillId="32" borderId="42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2" borderId="38" xfId="0" applyFont="1" applyFill="1" applyBorder="1" applyAlignment="1"/>
    <xf numFmtId="0" fontId="37" fillId="32" borderId="10" xfId="0" applyFont="1" applyFill="1" applyBorder="1" applyAlignment="1"/>
    <xf numFmtId="0" fontId="37" fillId="32" borderId="38" xfId="0" applyFont="1" applyFill="1" applyBorder="1"/>
    <xf numFmtId="0" fontId="37" fillId="32" borderId="10" xfId="0" applyFont="1" applyFill="1" applyBorder="1"/>
    <xf numFmtId="0" fontId="37" fillId="32" borderId="19" xfId="0" applyFont="1" applyFill="1" applyBorder="1"/>
    <xf numFmtId="0" fontId="37" fillId="32" borderId="14" xfId="0" applyFont="1" applyFill="1" applyBorder="1"/>
    <xf numFmtId="0" fontId="37" fillId="32" borderId="55" xfId="0" applyFont="1" applyFill="1" applyBorder="1" applyAlignment="1">
      <alignment horizontal="center"/>
    </xf>
    <xf numFmtId="0" fontId="37" fillId="32" borderId="56" xfId="0" applyFont="1" applyFill="1" applyBorder="1" applyAlignment="1">
      <alignment horizontal="center"/>
    </xf>
    <xf numFmtId="0" fontId="37" fillId="32" borderId="5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80">
    <cellStyle name="_CET SME - FINAL" xfId="1"/>
    <cellStyle name="_I WORLD BUSINESS SOLUTIONS PRIVATE LIMITED" xfId="2"/>
    <cellStyle name="_Sinocare Surgicals" xfId="3"/>
    <cellStyle name="20% - Accent1" xfId="4" builtinId="30" customBuiltin="1"/>
    <cellStyle name="20% - Accent2" xfId="5" builtinId="34" customBuiltin="1"/>
    <cellStyle name="20% - Accent3" xfId="6" builtinId="38" customBuiltin="1"/>
    <cellStyle name="20% - Accent4" xfId="7" builtinId="42" customBuiltin="1"/>
    <cellStyle name="20% - Accent5" xfId="8" builtinId="46" customBuiltin="1"/>
    <cellStyle name="20% - Accent6" xfId="9" builtinId="50" customBuiltin="1"/>
    <cellStyle name="40% - Accent1" xfId="10" builtinId="31" customBuiltin="1"/>
    <cellStyle name="40% - Accent2" xfId="11" builtinId="35" customBuiltin="1"/>
    <cellStyle name="40% - Accent3" xfId="12" builtinId="39" customBuiltin="1"/>
    <cellStyle name="40% - Accent4" xfId="13" builtinId="43" customBuiltin="1"/>
    <cellStyle name="40% - Accent5" xfId="14" builtinId="47" customBuiltin="1"/>
    <cellStyle name="40% - Accent6" xfId="15" builtinId="51" customBuiltin="1"/>
    <cellStyle name="60% - Accent1" xfId="16" builtinId="32" customBuiltin="1"/>
    <cellStyle name="60% - Accent2" xfId="17" builtinId="36" customBuiltin="1"/>
    <cellStyle name="60% - Accent3" xfId="18" builtinId="40" customBuiltin="1"/>
    <cellStyle name="60% - Accent4" xfId="19" builtinId="44" customBuiltin="1"/>
    <cellStyle name="60% - Accent5" xfId="20" builtinId="48" customBuiltin="1"/>
    <cellStyle name="60% - Accent6" xfId="21" builtinId="52" customBuiltin="1"/>
    <cellStyle name="Accent1" xfId="22" builtinId="29" customBuiltin="1"/>
    <cellStyle name="Accent2" xfId="23" builtinId="33" customBuiltin="1"/>
    <cellStyle name="Accent3" xfId="24" builtinId="37" customBuiltin="1"/>
    <cellStyle name="Accent4" xfId="25" builtinId="41" customBuiltin="1"/>
    <cellStyle name="Accent5" xfId="26" builtinId="45" customBuiltin="1"/>
    <cellStyle name="Accent6" xfId="27" builtinId="49" customBuiltin="1"/>
    <cellStyle name="Bad" xfId="28" builtinId="27" customBuiltin="1"/>
    <cellStyle name="Calculation" xfId="29" builtinId="22" customBuiltin="1"/>
    <cellStyle name="Check Cell" xfId="30" builtinId="23" customBuiltin="1"/>
    <cellStyle name="Comma" xfId="31" builtinId="3"/>
    <cellStyle name="Comma 10" xfId="32"/>
    <cellStyle name="Comma 11" xfId="33"/>
    <cellStyle name="Comma 12" xfId="34"/>
    <cellStyle name="Comma 13" xfId="35"/>
    <cellStyle name="Comma 14" xfId="36"/>
    <cellStyle name="Comma 15" xfId="37"/>
    <cellStyle name="Comma 16" xfId="38"/>
    <cellStyle name="Comma 17" xfId="39"/>
    <cellStyle name="Comma 18" xfId="40"/>
    <cellStyle name="Comma 2" xfId="41"/>
    <cellStyle name="Comma 3" xfId="42"/>
    <cellStyle name="Comma 4" xfId="43"/>
    <cellStyle name="Comma 5" xfId="44"/>
    <cellStyle name="Comma 6" xfId="45"/>
    <cellStyle name="Comma 7" xfId="46"/>
    <cellStyle name="Comma 8" xfId="47"/>
    <cellStyle name="Comma 9" xfId="48"/>
    <cellStyle name="Explanatory Text" xfId="49" builtinId="53" customBuilti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Good" xfId="50" builtinId="26" customBuiltin="1"/>
    <cellStyle name="Heading 1" xfId="51" builtinId="16" customBuiltin="1"/>
    <cellStyle name="Heading 2" xfId="52" builtinId="17" customBuiltin="1"/>
    <cellStyle name="Heading 3" xfId="53" builtinId="18" customBuiltin="1"/>
    <cellStyle name="Heading 4" xfId="54" builtinId="19" customBuiltin="1"/>
    <cellStyle name="Input" xfId="55" builtinId="20" customBuiltin="1"/>
    <cellStyle name="Linked Cell" xfId="56" builtinId="24" customBuiltin="1"/>
    <cellStyle name="Neutral" xfId="57" builtinId="28" customBuiltin="1"/>
    <cellStyle name="Nor}al" xfId="58"/>
    <cellStyle name="Nor}al 2" xfId="100"/>
    <cellStyle name="Normal" xfId="0" builtinId="0"/>
    <cellStyle name="Normal 10" xfId="59"/>
    <cellStyle name="Normal 11" xfId="60"/>
    <cellStyle name="Normal 12" xfId="61"/>
    <cellStyle name="Normal 13" xfId="62"/>
    <cellStyle name="Normal 14" xfId="63"/>
    <cellStyle name="Normal 15" xfId="64"/>
    <cellStyle name="Normal 16" xfId="65"/>
    <cellStyle name="Normal 17" xfId="66"/>
    <cellStyle name="Normal 18" xfId="67"/>
    <cellStyle name="Normal 2" xfId="68"/>
    <cellStyle name="Normal 20" xfId="101"/>
    <cellStyle name="Normal 3" xfId="69"/>
    <cellStyle name="Normal 4" xfId="70"/>
    <cellStyle name="Normal 5" xfId="71"/>
    <cellStyle name="Normal 6" xfId="72"/>
    <cellStyle name="Normal 7" xfId="73"/>
    <cellStyle name="Normal 8" xfId="74"/>
    <cellStyle name="Normal 9" xfId="75"/>
    <cellStyle name="Normal_CET SME - FINAL" xfId="76"/>
    <cellStyle name="Note" xfId="77" builtinId="10" customBuiltin="1"/>
    <cellStyle name="Output" xfId="78" builtinId="21" customBuiltin="1"/>
    <cellStyle name="Percent" xfId="79" builtinId="5"/>
    <cellStyle name="Percent 10" xfId="80"/>
    <cellStyle name="Percent 11" xfId="81"/>
    <cellStyle name="Percent 12" xfId="82"/>
    <cellStyle name="Percent 13" xfId="83"/>
    <cellStyle name="Percent 14" xfId="84"/>
    <cellStyle name="Percent 15" xfId="85"/>
    <cellStyle name="Percent 16" xfId="86"/>
    <cellStyle name="Percent 17" xfId="87"/>
    <cellStyle name="Percent 18" xfId="88"/>
    <cellStyle name="Percent 2" xfId="89"/>
    <cellStyle name="Percent 3" xfId="90"/>
    <cellStyle name="Percent 4" xfId="91"/>
    <cellStyle name="Percent 5" xfId="92"/>
    <cellStyle name="Percent 6" xfId="93"/>
    <cellStyle name="Percent 7" xfId="94"/>
    <cellStyle name="Percent 8" xfId="95"/>
    <cellStyle name="Percent 9" xfId="96"/>
    <cellStyle name="Style 1" xfId="133"/>
    <cellStyle name="Title" xfId="97" builtinId="15" customBuiltin="1"/>
    <cellStyle name="Total" xfId="98" builtinId="25" customBuiltin="1"/>
    <cellStyle name="Warning Text" xfId="99" builtinId="11" customBuiltin="1"/>
  </cellStyles>
  <dxfs count="15"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fgColor indexed="10"/>
          <bgColor indexed="4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fgColor indexed="10"/>
          <bgColor indexed="4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fgColor indexed="10"/>
          <bgColor indexed="4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fgColor indexed="10"/>
          <bgColor indexed="4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u val="none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DDDDD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46D0A"/>
      <color rgb="FFF496A3"/>
      <color rgb="FFFA90A9"/>
      <color rgb="FFF5F5C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7" Type="http://schemas.openxmlformats.org/officeDocument/2006/relationships/worksheet" Target="worksheets/sheet7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1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ityajain/Downloads/SME%20SCORING%20CALCULATO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Y1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ting Mode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Y1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FF"/>
        </a:solidFill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FF"/>
        </a:solidFill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indexed="20"/>
  </sheetPr>
  <dimension ref="A1:M124"/>
  <sheetViews>
    <sheetView showGridLines="0" workbookViewId="0">
      <selection activeCell="E18" sqref="E18:G18"/>
    </sheetView>
  </sheetViews>
  <sheetFormatPr baseColWidth="10" defaultColWidth="8.83203125" defaultRowHeight="11" x14ac:dyDescent="0"/>
  <cols>
    <col min="1" max="1" width="8.83203125" style="2"/>
    <col min="2" max="2" width="28.5" style="2" customWidth="1"/>
    <col min="3" max="3" width="11.6640625" style="2" customWidth="1"/>
    <col min="4" max="4" width="10.83203125" style="2" customWidth="1"/>
    <col min="5" max="5" width="6.6640625" style="2" customWidth="1"/>
    <col min="6" max="6" width="14.5" style="2" customWidth="1"/>
    <col min="7" max="7" width="13.6640625" style="2" customWidth="1"/>
    <col min="8" max="8" width="18.5" style="2" customWidth="1"/>
    <col min="9" max="9" width="17.83203125" style="2" customWidth="1"/>
    <col min="10" max="10" width="13.83203125" style="2" customWidth="1"/>
    <col min="11" max="11" width="13.5" style="2" customWidth="1"/>
    <col min="12" max="12" width="10.5" style="2" customWidth="1"/>
    <col min="13" max="16384" width="8.83203125" style="2"/>
  </cols>
  <sheetData>
    <row r="1" spans="2:11">
      <c r="B1" s="233" t="s">
        <v>107</v>
      </c>
      <c r="C1" s="233"/>
      <c r="D1" s="233"/>
      <c r="E1" s="233"/>
      <c r="F1" s="233"/>
      <c r="G1" s="233"/>
      <c r="H1" s="233"/>
      <c r="I1" s="233"/>
      <c r="J1" s="233"/>
      <c r="K1" s="233"/>
    </row>
    <row r="2" spans="2:11">
      <c r="B2" s="233"/>
      <c r="C2" s="233"/>
      <c r="D2" s="233"/>
      <c r="E2" s="233"/>
      <c r="F2" s="233"/>
      <c r="G2" s="233"/>
      <c r="H2" s="233"/>
      <c r="I2" s="233"/>
      <c r="J2" s="233"/>
      <c r="K2" s="233"/>
    </row>
    <row r="3" spans="2:11">
      <c r="B3" s="233"/>
      <c r="C3" s="233"/>
      <c r="D3" s="233"/>
      <c r="E3" s="233"/>
      <c r="F3" s="233"/>
      <c r="G3" s="233"/>
      <c r="H3" s="233"/>
      <c r="I3" s="233"/>
      <c r="J3" s="233"/>
      <c r="K3" s="233"/>
    </row>
    <row r="4" spans="2:11">
      <c r="B4" s="3" t="s">
        <v>70</v>
      </c>
      <c r="C4" s="234" t="e">
        <f>UPPER(#REF!)</f>
        <v>#REF!</v>
      </c>
      <c r="D4" s="234"/>
      <c r="E4" s="234"/>
      <c r="F4" s="234"/>
      <c r="G4" s="234"/>
      <c r="H4" s="234"/>
      <c r="I4" s="4" t="s">
        <v>11</v>
      </c>
      <c r="J4" s="235"/>
      <c r="K4" s="235"/>
    </row>
    <row r="5" spans="2:11">
      <c r="B5" s="5" t="s">
        <v>93</v>
      </c>
      <c r="C5" s="240"/>
      <c r="D5" s="241"/>
      <c r="E5" s="242"/>
      <c r="F5" s="5" t="s">
        <v>97</v>
      </c>
      <c r="G5" s="6" t="e">
        <f>#REF!</f>
        <v>#REF!</v>
      </c>
      <c r="H5" s="5" t="s">
        <v>96</v>
      </c>
      <c r="I5" s="7" t="e">
        <f>#REF!</f>
        <v>#REF!</v>
      </c>
      <c r="J5" s="8" t="s">
        <v>71</v>
      </c>
      <c r="K5" s="7" t="e">
        <f>#REF!</f>
        <v>#REF!</v>
      </c>
    </row>
    <row r="6" spans="2:11">
      <c r="B6" s="5" t="s">
        <v>94</v>
      </c>
      <c r="C6" s="243" t="e">
        <f>#REF!</f>
        <v>#REF!</v>
      </c>
      <c r="D6" s="244"/>
      <c r="E6" s="244"/>
      <c r="F6" s="244"/>
      <c r="G6" s="245"/>
      <c r="H6" s="5" t="s">
        <v>95</v>
      </c>
      <c r="I6" s="254" t="e">
        <f>#REF!</f>
        <v>#REF!</v>
      </c>
      <c r="J6" s="255"/>
      <c r="K6" s="255"/>
    </row>
    <row r="7" spans="2:11">
      <c r="B7" s="256"/>
      <c r="C7" s="256"/>
      <c r="D7" s="256"/>
      <c r="E7" s="256"/>
      <c r="F7" s="256"/>
      <c r="G7" s="256"/>
      <c r="H7" s="256"/>
      <c r="I7" s="256"/>
      <c r="J7" s="256"/>
      <c r="K7" s="256"/>
    </row>
    <row r="8" spans="2:11">
      <c r="B8" s="257" t="s">
        <v>12</v>
      </c>
      <c r="C8" s="257"/>
      <c r="D8" s="257"/>
      <c r="E8" s="257"/>
      <c r="F8" s="257"/>
      <c r="G8" s="257"/>
      <c r="H8" s="257"/>
      <c r="I8" s="257"/>
      <c r="J8" s="257"/>
      <c r="K8" s="257"/>
    </row>
    <row r="9" spans="2:11">
      <c r="B9" s="309" t="s">
        <v>13</v>
      </c>
      <c r="C9" s="309"/>
      <c r="D9" s="250" t="s">
        <v>80</v>
      </c>
      <c r="E9" s="250"/>
      <c r="F9" s="250" t="s">
        <v>14</v>
      </c>
      <c r="G9" s="250"/>
      <c r="H9" s="10" t="s">
        <v>15</v>
      </c>
      <c r="I9" s="10" t="s">
        <v>16</v>
      </c>
      <c r="J9" s="309" t="s">
        <v>92</v>
      </c>
      <c r="K9" s="309"/>
    </row>
    <row r="10" spans="2:11">
      <c r="B10" s="253" t="e">
        <f>UPPER(#REF!)</f>
        <v>#REF!</v>
      </c>
      <c r="C10" s="253"/>
      <c r="D10" s="251" t="e">
        <f>#REF!</f>
        <v>#REF!</v>
      </c>
      <c r="E10" s="251"/>
      <c r="F10" s="251" t="e">
        <f>IF(D10="","",DATEDIF(#REF!,#REF!+#REF!*30.3,"Y")&amp;" Yrs - "&amp;DATEDIF(#REF!,#REF!+#REF!*30.3,"ym")&amp;" Mths")</f>
        <v>#REF!</v>
      </c>
      <c r="G10" s="251"/>
      <c r="H10" s="11" t="e">
        <f>#REF!</f>
        <v>#REF!</v>
      </c>
      <c r="I10" s="12" t="e">
        <f>#REF!</f>
        <v>#REF!</v>
      </c>
      <c r="J10" s="310" t="e">
        <f>#REF!</f>
        <v>#REF!</v>
      </c>
      <c r="K10" s="310"/>
    </row>
    <row r="11" spans="2:11">
      <c r="B11" s="249" t="e">
        <f>UPPER(#REF!)</f>
        <v>#REF!</v>
      </c>
      <c r="C11" s="249"/>
      <c r="D11" s="264" t="e">
        <f>#REF!</f>
        <v>#REF!</v>
      </c>
      <c r="E11" s="264"/>
      <c r="F11" s="251" t="e">
        <f>IF(D11="","",DATEDIF(#REF!,#REF!+#REF!*30.3,"Y")&amp;" Yrs - "&amp;DATEDIF(#REF!,#REF!+#REF!*30.3,"ym")&amp;" Mths")</f>
        <v>#REF!</v>
      </c>
      <c r="G11" s="251"/>
      <c r="H11" s="11" t="e">
        <f>#REF!</f>
        <v>#REF!</v>
      </c>
      <c r="I11" s="12" t="e">
        <f>#REF!</f>
        <v>#REF!</v>
      </c>
      <c r="J11" s="310" t="e">
        <f>#REF!</f>
        <v>#REF!</v>
      </c>
      <c r="K11" s="310"/>
    </row>
    <row r="12" spans="2:11">
      <c r="B12" s="252" t="e">
        <f>UPPER(#REF!)</f>
        <v>#REF!</v>
      </c>
      <c r="C12" s="252"/>
      <c r="D12" s="236" t="e">
        <f>#REF!</f>
        <v>#REF!</v>
      </c>
      <c r="E12" s="236"/>
      <c r="F12" s="258" t="e">
        <f>IF(D12="","",DATEDIF(#REF!,#REF!+#REF!*30.3,"Y")&amp;" Yrs - "&amp;DATEDIF(#REF!,#REF!+#REF!*30.3,"ym")&amp;" Mths")</f>
        <v>#REF!</v>
      </c>
      <c r="G12" s="258"/>
      <c r="H12" s="13" t="e">
        <f>#REF!</f>
        <v>#REF!</v>
      </c>
      <c r="I12" s="12" t="e">
        <f>#REF!</f>
        <v>#REF!</v>
      </c>
      <c r="J12" s="310" t="e">
        <f>#REF!</f>
        <v>#REF!</v>
      </c>
      <c r="K12" s="310"/>
    </row>
    <row r="13" spans="2:11">
      <c r="B13" s="249" t="e">
        <f>UPPER(#REF!)</f>
        <v>#REF!</v>
      </c>
      <c r="C13" s="249"/>
      <c r="D13" s="239"/>
      <c r="E13" s="239"/>
      <c r="F13" s="251" t="str">
        <f>IF(D13="","",DATEDIF(#REF!,#REF!+#REF!*30.3,"Y")&amp;" Yrs - "&amp;DATEDIF(#REF!,#REF!+#REF!*30.3,"ym")&amp;" Mths")</f>
        <v/>
      </c>
      <c r="G13" s="251"/>
      <c r="H13" s="11" t="e">
        <f>#REF!</f>
        <v>#REF!</v>
      </c>
      <c r="I13" s="14" t="e">
        <f>#REF!</f>
        <v>#REF!</v>
      </c>
      <c r="J13" s="310" t="e">
        <f>#REF!</f>
        <v>#REF!</v>
      </c>
      <c r="K13" s="310"/>
    </row>
    <row r="14" spans="2:11">
      <c r="B14" s="223" t="s">
        <v>121</v>
      </c>
      <c r="C14" s="223"/>
      <c r="D14" s="304" t="s">
        <v>125</v>
      </c>
      <c r="E14" s="304"/>
      <c r="F14" s="304"/>
      <c r="G14" s="15" t="s">
        <v>122</v>
      </c>
      <c r="H14" s="54"/>
      <c r="I14" s="16"/>
      <c r="J14" s="16"/>
      <c r="K14" s="17"/>
    </row>
    <row r="15" spans="2:11">
      <c r="B15" s="234" t="s">
        <v>109</v>
      </c>
      <c r="C15" s="234"/>
      <c r="D15" s="234"/>
      <c r="E15" s="234"/>
      <c r="F15" s="234"/>
      <c r="G15" s="234"/>
      <c r="H15" s="234"/>
      <c r="I15" s="234"/>
      <c r="J15" s="234"/>
      <c r="K15" s="234"/>
    </row>
    <row r="16" spans="2:11">
      <c r="B16" s="214" t="s">
        <v>90</v>
      </c>
      <c r="C16" s="215"/>
      <c r="D16" s="18" t="e">
        <f>#REF!</f>
        <v>#REF!</v>
      </c>
      <c r="E16" s="246" t="s">
        <v>91</v>
      </c>
      <c r="F16" s="247"/>
      <c r="G16" s="248"/>
      <c r="H16" s="55"/>
      <c r="I16" s="19" t="s">
        <v>87</v>
      </c>
      <c r="J16" s="228"/>
      <c r="K16" s="229"/>
    </row>
    <row r="17" spans="1:13">
      <c r="B17" s="214" t="s">
        <v>86</v>
      </c>
      <c r="C17" s="215"/>
      <c r="D17" s="20" t="e">
        <f>#REF!</f>
        <v>#REF!</v>
      </c>
      <c r="E17" s="246" t="s">
        <v>88</v>
      </c>
      <c r="F17" s="247"/>
      <c r="G17" s="248"/>
      <c r="H17" s="56"/>
      <c r="I17" s="1" t="s">
        <v>83</v>
      </c>
      <c r="J17" s="228"/>
      <c r="K17" s="229"/>
    </row>
    <row r="18" spans="1:13">
      <c r="B18" s="214" t="s">
        <v>81</v>
      </c>
      <c r="C18" s="215"/>
      <c r="D18" s="21" t="e">
        <f>#REF!</f>
        <v>#REF!</v>
      </c>
      <c r="E18" s="246" t="s">
        <v>85</v>
      </c>
      <c r="F18" s="247"/>
      <c r="G18" s="248"/>
      <c r="H18" s="56"/>
      <c r="I18" s="1" t="s">
        <v>84</v>
      </c>
      <c r="J18" s="228"/>
      <c r="K18" s="229"/>
    </row>
    <row r="19" spans="1:13">
      <c r="B19" s="214" t="s">
        <v>82</v>
      </c>
      <c r="C19" s="215"/>
      <c r="D19" s="22" t="e">
        <f>#REF!</f>
        <v>#REF!</v>
      </c>
      <c r="E19" s="246" t="s">
        <v>89</v>
      </c>
      <c r="F19" s="247"/>
      <c r="G19" s="248"/>
      <c r="H19" s="56"/>
      <c r="I19" s="56"/>
      <c r="J19" s="228"/>
      <c r="K19" s="229"/>
    </row>
    <row r="20" spans="1:13">
      <c r="B20" s="23"/>
    </row>
    <row r="21" spans="1:13">
      <c r="B21" s="24" t="s">
        <v>123</v>
      </c>
      <c r="C21" s="25"/>
      <c r="D21" s="26"/>
      <c r="E21" s="26"/>
      <c r="F21" s="26"/>
      <c r="G21" s="26"/>
      <c r="H21" s="26"/>
      <c r="I21" s="26"/>
      <c r="J21" s="26"/>
      <c r="K21" s="27"/>
    </row>
    <row r="22" spans="1:13">
      <c r="B22" s="221" t="s">
        <v>17</v>
      </c>
      <c r="C22" s="222"/>
      <c r="D22" s="221" t="s">
        <v>78</v>
      </c>
      <c r="E22" s="221"/>
      <c r="F22" s="271" t="s">
        <v>103</v>
      </c>
      <c r="G22" s="272"/>
      <c r="H22" s="237" t="s">
        <v>79</v>
      </c>
      <c r="I22" s="238"/>
      <c r="J22" s="273" t="s">
        <v>103</v>
      </c>
      <c r="K22" s="274"/>
    </row>
    <row r="23" spans="1:13" ht="12">
      <c r="B23" s="223" t="s">
        <v>73</v>
      </c>
      <c r="C23" s="223"/>
      <c r="D23" s="230" t="s">
        <v>18</v>
      </c>
      <c r="E23" s="230"/>
      <c r="F23" s="206" t="e">
        <f>#REF!</f>
        <v>#REF!</v>
      </c>
      <c r="G23" s="207"/>
      <c r="H23" s="224" t="s">
        <v>99</v>
      </c>
      <c r="I23" s="224"/>
      <c r="J23" s="275" t="e">
        <f>#REF!</f>
        <v>#REF!</v>
      </c>
      <c r="K23" s="276"/>
    </row>
    <row r="24" spans="1:13" ht="12">
      <c r="B24" s="223" t="s">
        <v>74</v>
      </c>
      <c r="C24" s="223"/>
      <c r="D24" s="230" t="s">
        <v>19</v>
      </c>
      <c r="E24" s="230"/>
      <c r="F24" s="206" t="e">
        <f>#REF!</f>
        <v>#REF!</v>
      </c>
      <c r="G24" s="207"/>
      <c r="H24" s="224" t="s">
        <v>100</v>
      </c>
      <c r="I24" s="224"/>
      <c r="J24" s="216" t="e">
        <f>#REF!</f>
        <v>#REF!</v>
      </c>
      <c r="K24" s="217"/>
    </row>
    <row r="25" spans="1:13">
      <c r="B25" s="223" t="s">
        <v>75</v>
      </c>
      <c r="C25" s="223"/>
      <c r="D25" s="230" t="s">
        <v>20</v>
      </c>
      <c r="E25" s="230"/>
      <c r="F25" s="206" t="e">
        <f>#REF!</f>
        <v>#REF!</v>
      </c>
      <c r="G25" s="207"/>
      <c r="H25" s="224" t="s">
        <v>101</v>
      </c>
      <c r="I25" s="224"/>
      <c r="J25" s="212" t="e">
        <f>#REF!</f>
        <v>#REF!</v>
      </c>
      <c r="K25" s="213"/>
      <c r="M25" s="29"/>
    </row>
    <row r="26" spans="1:13">
      <c r="B26" s="223" t="s">
        <v>76</v>
      </c>
      <c r="C26" s="223"/>
      <c r="D26" s="230" t="s">
        <v>22</v>
      </c>
      <c r="E26" s="230"/>
      <c r="F26" s="206" t="e">
        <f>#REF!</f>
        <v>#REF!</v>
      </c>
      <c r="G26" s="207"/>
      <c r="H26" s="225"/>
      <c r="I26" s="225"/>
      <c r="J26" s="226"/>
      <c r="K26" s="227"/>
    </row>
    <row r="27" spans="1:13">
      <c r="B27" s="223" t="s">
        <v>110</v>
      </c>
      <c r="C27" s="223"/>
      <c r="D27" s="230" t="s">
        <v>127</v>
      </c>
      <c r="E27" s="230"/>
      <c r="F27" s="231" t="e">
        <f>#REF!</f>
        <v>#REF!</v>
      </c>
      <c r="G27" s="232"/>
      <c r="H27" s="224" t="s">
        <v>102</v>
      </c>
      <c r="I27" s="224"/>
      <c r="J27" s="212" t="e">
        <f>#REF!</f>
        <v>#REF!</v>
      </c>
      <c r="K27" s="213"/>
    </row>
    <row r="28" spans="1:13">
      <c r="B28" s="223" t="s">
        <v>111</v>
      </c>
      <c r="C28" s="223"/>
      <c r="D28" s="230" t="s">
        <v>21</v>
      </c>
      <c r="E28" s="230"/>
      <c r="F28" s="311" t="e">
        <f>#REF!</f>
        <v>#REF!</v>
      </c>
      <c r="G28" s="312"/>
      <c r="H28" s="224" t="s">
        <v>98</v>
      </c>
      <c r="I28" s="224"/>
      <c r="J28" s="226"/>
      <c r="K28" s="227"/>
    </row>
    <row r="29" spans="1:13">
      <c r="B29" s="223" t="s">
        <v>77</v>
      </c>
      <c r="C29" s="223"/>
      <c r="D29" s="230" t="s">
        <v>72</v>
      </c>
      <c r="E29" s="230"/>
      <c r="F29" s="259" t="e">
        <f>#REF!</f>
        <v>#REF!</v>
      </c>
      <c r="G29" s="259"/>
      <c r="H29" s="224" t="s">
        <v>116</v>
      </c>
      <c r="I29" s="224"/>
      <c r="J29" s="212" t="e">
        <f>MAX(#REF!)</f>
        <v>#REF!</v>
      </c>
      <c r="K29" s="213"/>
    </row>
    <row r="30" spans="1:13">
      <c r="B30" s="30" t="s">
        <v>23</v>
      </c>
    </row>
    <row r="31" spans="1:13">
      <c r="B31" s="24" t="s">
        <v>24</v>
      </c>
      <c r="C31" s="25"/>
      <c r="D31" s="26"/>
      <c r="E31" s="26"/>
      <c r="F31" s="26"/>
      <c r="G31" s="26"/>
      <c r="H31" s="26"/>
      <c r="I31" s="26"/>
      <c r="J31" s="26"/>
      <c r="K31" s="27"/>
    </row>
    <row r="32" spans="1:13" s="31" customFormat="1">
      <c r="A32" s="60"/>
      <c r="B32" s="59"/>
      <c r="C32" s="59"/>
      <c r="D32" s="59"/>
      <c r="E32" s="59"/>
      <c r="F32" s="59"/>
      <c r="G32" s="59"/>
      <c r="H32" s="59"/>
      <c r="I32" s="59"/>
      <c r="J32" s="59"/>
      <c r="K32" s="59"/>
    </row>
    <row r="33" spans="2:11" ht="12" thickBot="1">
      <c r="B33" s="32" t="s">
        <v>25</v>
      </c>
      <c r="C33" s="33"/>
      <c r="D33" s="34"/>
      <c r="E33" s="34"/>
      <c r="F33" s="34"/>
      <c r="G33" s="34"/>
      <c r="H33" s="34"/>
      <c r="I33" s="34"/>
      <c r="J33" s="34"/>
      <c r="K33" s="35"/>
    </row>
    <row r="34" spans="2:11">
      <c r="B34" s="36" t="s">
        <v>67</v>
      </c>
      <c r="C34" s="37" t="s">
        <v>134</v>
      </c>
      <c r="D34" s="208" t="s">
        <v>118</v>
      </c>
      <c r="E34" s="208"/>
      <c r="F34" s="208"/>
      <c r="G34" s="208" t="s">
        <v>119</v>
      </c>
      <c r="H34" s="208"/>
      <c r="I34" s="261" t="s">
        <v>120</v>
      </c>
      <c r="J34" s="262"/>
      <c r="K34" s="263"/>
    </row>
    <row r="35" spans="2:11" ht="12" thickBot="1">
      <c r="B35" s="57"/>
      <c r="C35" s="58"/>
      <c r="D35" s="260"/>
      <c r="E35" s="260"/>
      <c r="F35" s="260"/>
      <c r="G35" s="260"/>
      <c r="H35" s="260"/>
      <c r="I35" s="209"/>
      <c r="J35" s="210"/>
      <c r="K35" s="211"/>
    </row>
    <row r="36" spans="2:11">
      <c r="B36" s="218"/>
      <c r="C36" s="219"/>
      <c r="D36" s="219"/>
      <c r="E36" s="219"/>
      <c r="F36" s="219"/>
      <c r="G36" s="219"/>
      <c r="H36" s="219"/>
      <c r="I36" s="219"/>
      <c r="J36" s="219"/>
      <c r="K36" s="220"/>
    </row>
    <row r="37" spans="2:11">
      <c r="B37" s="203"/>
      <c r="C37" s="204"/>
      <c r="D37" s="204"/>
      <c r="E37" s="204"/>
      <c r="F37" s="204"/>
      <c r="G37" s="204"/>
      <c r="H37" s="204"/>
      <c r="I37" s="204"/>
      <c r="J37" s="204"/>
      <c r="K37" s="205"/>
    </row>
    <row r="38" spans="2:11">
      <c r="B38" s="203"/>
      <c r="C38" s="204"/>
      <c r="D38" s="204"/>
      <c r="E38" s="204"/>
      <c r="F38" s="204"/>
      <c r="G38" s="204"/>
      <c r="H38" s="204"/>
      <c r="I38" s="204"/>
      <c r="J38" s="204"/>
      <c r="K38" s="205"/>
    </row>
    <row r="39" spans="2:11">
      <c r="B39" s="203"/>
      <c r="C39" s="204"/>
      <c r="D39" s="204"/>
      <c r="E39" s="204"/>
      <c r="F39" s="204"/>
      <c r="G39" s="204"/>
      <c r="H39" s="204"/>
      <c r="I39" s="204"/>
      <c r="J39" s="204"/>
      <c r="K39" s="205"/>
    </row>
    <row r="40" spans="2:11">
      <c r="B40" s="63"/>
      <c r="C40" s="63"/>
      <c r="D40" s="63"/>
      <c r="E40" s="63"/>
      <c r="F40" s="63"/>
      <c r="G40" s="63"/>
      <c r="H40" s="63"/>
      <c r="I40" s="63"/>
      <c r="J40" s="63"/>
      <c r="K40" s="63"/>
    </row>
    <row r="41" spans="2:11">
      <c r="B41" s="24" t="s">
        <v>26</v>
      </c>
      <c r="C41" s="38"/>
      <c r="D41" s="38"/>
      <c r="E41" s="38"/>
      <c r="F41" s="38"/>
      <c r="G41" s="38"/>
      <c r="H41" s="38"/>
      <c r="I41" s="38"/>
      <c r="J41" s="38"/>
      <c r="K41" s="39"/>
    </row>
    <row r="42" spans="2:11">
      <c r="B42" s="218"/>
      <c r="C42" s="219"/>
      <c r="D42" s="219"/>
      <c r="E42" s="219"/>
      <c r="F42" s="219"/>
      <c r="G42" s="219"/>
      <c r="H42" s="219"/>
      <c r="I42" s="219"/>
      <c r="J42" s="219"/>
      <c r="K42" s="220"/>
    </row>
    <row r="43" spans="2:11">
      <c r="B43" s="203"/>
      <c r="C43" s="204"/>
      <c r="D43" s="204"/>
      <c r="E43" s="204"/>
      <c r="F43" s="204"/>
      <c r="G43" s="204"/>
      <c r="H43" s="204"/>
      <c r="I43" s="204"/>
      <c r="J43" s="204"/>
      <c r="K43" s="205"/>
    </row>
    <row r="44" spans="2:11">
      <c r="B44" s="203"/>
      <c r="C44" s="204"/>
      <c r="D44" s="204"/>
      <c r="E44" s="204"/>
      <c r="F44" s="204"/>
      <c r="G44" s="204"/>
      <c r="H44" s="204"/>
      <c r="I44" s="204"/>
      <c r="J44" s="204"/>
      <c r="K44" s="205"/>
    </row>
    <row r="45" spans="2:11">
      <c r="B45" s="203"/>
      <c r="C45" s="204"/>
      <c r="D45" s="204"/>
      <c r="E45" s="204"/>
      <c r="F45" s="204"/>
      <c r="G45" s="204"/>
      <c r="H45" s="204"/>
      <c r="I45" s="204"/>
      <c r="J45" s="204"/>
      <c r="K45" s="205"/>
    </row>
    <row r="46" spans="2:11">
      <c r="B46" s="203"/>
      <c r="C46" s="204"/>
      <c r="D46" s="204"/>
      <c r="E46" s="204"/>
      <c r="F46" s="204"/>
      <c r="G46" s="204"/>
      <c r="H46" s="204"/>
      <c r="I46" s="204"/>
      <c r="J46" s="204"/>
      <c r="K46" s="205"/>
    </row>
    <row r="47" spans="2:11">
      <c r="B47" s="203"/>
      <c r="C47" s="204"/>
      <c r="D47" s="204"/>
      <c r="E47" s="204"/>
      <c r="F47" s="204"/>
      <c r="G47" s="204"/>
      <c r="H47" s="204"/>
      <c r="I47" s="204"/>
      <c r="J47" s="204"/>
      <c r="K47" s="205"/>
    </row>
    <row r="48" spans="2:11">
      <c r="B48" s="64"/>
      <c r="C48" s="63"/>
      <c r="D48" s="63"/>
      <c r="E48" s="63"/>
      <c r="F48" s="63"/>
      <c r="G48" s="63"/>
      <c r="H48" s="63"/>
      <c r="I48" s="63"/>
      <c r="J48" s="63"/>
      <c r="K48" s="63"/>
    </row>
    <row r="49" spans="2:11">
      <c r="B49" s="40" t="s">
        <v>27</v>
      </c>
      <c r="C49" s="41"/>
      <c r="D49" s="41"/>
      <c r="E49" s="41"/>
      <c r="F49" s="41"/>
      <c r="G49" s="41"/>
      <c r="H49" s="41"/>
      <c r="I49" s="41"/>
      <c r="J49" s="41"/>
      <c r="K49" s="42"/>
    </row>
    <row r="50" spans="2:11" ht="22">
      <c r="B50" s="43" t="s">
        <v>28</v>
      </c>
      <c r="C50" s="203"/>
      <c r="D50" s="204"/>
      <c r="E50" s="204"/>
      <c r="F50" s="204"/>
      <c r="G50" s="204"/>
      <c r="H50" s="204"/>
      <c r="I50" s="204"/>
      <c r="J50" s="204"/>
      <c r="K50" s="205"/>
    </row>
    <row r="51" spans="2:11" ht="22">
      <c r="B51" s="44" t="s">
        <v>29</v>
      </c>
      <c r="C51" s="203"/>
      <c r="D51" s="204"/>
      <c r="E51" s="204"/>
      <c r="F51" s="204"/>
      <c r="G51" s="204"/>
      <c r="H51" s="204"/>
      <c r="I51" s="204"/>
      <c r="J51" s="204"/>
      <c r="K51" s="205"/>
    </row>
    <row r="52" spans="2:11" ht="33">
      <c r="B52" s="44" t="s">
        <v>30</v>
      </c>
      <c r="C52" s="203"/>
      <c r="D52" s="204"/>
      <c r="E52" s="204"/>
      <c r="F52" s="204"/>
      <c r="G52" s="204"/>
      <c r="H52" s="204"/>
      <c r="I52" s="204"/>
      <c r="J52" s="204"/>
      <c r="K52" s="205"/>
    </row>
    <row r="53" spans="2:11">
      <c r="B53" s="45"/>
      <c r="C53" s="45"/>
      <c r="D53" s="45"/>
      <c r="E53" s="45"/>
      <c r="F53" s="45"/>
      <c r="G53" s="45"/>
    </row>
    <row r="54" spans="2:11">
      <c r="B54" s="63"/>
      <c r="C54" s="63"/>
      <c r="D54" s="63"/>
      <c r="E54" s="63"/>
      <c r="F54" s="63"/>
      <c r="G54" s="63"/>
      <c r="H54" s="63"/>
      <c r="I54" s="63"/>
      <c r="J54" s="63"/>
      <c r="K54" s="63"/>
    </row>
    <row r="55" spans="2:11">
      <c r="B55" s="63"/>
      <c r="C55" s="63"/>
      <c r="D55" s="63"/>
      <c r="E55" s="63"/>
      <c r="F55" s="63"/>
      <c r="G55" s="63"/>
      <c r="H55" s="63"/>
      <c r="I55" s="63"/>
      <c r="J55" s="63"/>
      <c r="K55" s="63"/>
    </row>
    <row r="56" spans="2:11">
      <c r="B56" s="40" t="s">
        <v>124</v>
      </c>
      <c r="C56" s="41"/>
      <c r="D56" s="41"/>
      <c r="E56" s="41"/>
      <c r="F56" s="41"/>
      <c r="G56" s="41"/>
      <c r="H56" s="41"/>
      <c r="I56" s="41"/>
      <c r="J56" s="41"/>
      <c r="K56" s="42"/>
    </row>
    <row r="57" spans="2:11">
      <c r="B57" s="15" t="s">
        <v>31</v>
      </c>
      <c r="C57" s="283"/>
      <c r="D57" s="284"/>
      <c r="E57" s="284"/>
      <c r="F57" s="284"/>
      <c r="G57" s="285"/>
      <c r="H57" s="223" t="s">
        <v>32</v>
      </c>
      <c r="I57" s="223"/>
      <c r="J57" s="269"/>
      <c r="K57" s="270"/>
    </row>
    <row r="58" spans="2:11">
      <c r="B58" s="15" t="s">
        <v>33</v>
      </c>
      <c r="C58" s="283"/>
      <c r="D58" s="284"/>
      <c r="E58" s="284"/>
      <c r="F58" s="284"/>
      <c r="G58" s="285"/>
      <c r="H58" s="302" t="s">
        <v>34</v>
      </c>
      <c r="I58" s="302"/>
      <c r="J58" s="268"/>
      <c r="K58" s="268"/>
    </row>
    <row r="59" spans="2:11">
      <c r="B59" s="15" t="s">
        <v>35</v>
      </c>
      <c r="C59" s="283"/>
      <c r="D59" s="284"/>
      <c r="E59" s="284"/>
      <c r="F59" s="284"/>
      <c r="G59" s="285"/>
      <c r="H59" s="302"/>
      <c r="I59" s="302"/>
      <c r="J59" s="268"/>
      <c r="K59" s="268"/>
    </row>
    <row r="60" spans="2:11">
      <c r="B60" s="15" t="s">
        <v>36</v>
      </c>
      <c r="C60" s="283"/>
      <c r="D60" s="284"/>
      <c r="E60" s="284"/>
      <c r="F60" s="284"/>
      <c r="G60" s="285"/>
      <c r="H60" s="223"/>
      <c r="I60" s="223"/>
      <c r="J60" s="304"/>
      <c r="K60" s="304"/>
    </row>
    <row r="61" spans="2:11">
      <c r="B61" s="15"/>
      <c r="C61" s="283"/>
      <c r="D61" s="284"/>
      <c r="E61" s="284"/>
      <c r="F61" s="284"/>
      <c r="G61" s="285"/>
      <c r="H61" s="223"/>
      <c r="I61" s="223"/>
      <c r="J61" s="304"/>
      <c r="K61" s="304"/>
    </row>
    <row r="62" spans="2:11">
      <c r="B62" s="2" t="s">
        <v>37</v>
      </c>
      <c r="C62" s="63"/>
      <c r="D62" s="63"/>
      <c r="E62" s="63"/>
      <c r="F62" s="63"/>
      <c r="G62" s="63"/>
      <c r="H62" s="63"/>
      <c r="I62" s="63"/>
      <c r="J62" s="63"/>
      <c r="K62" s="63"/>
    </row>
    <row r="63" spans="2:11">
      <c r="C63" s="63"/>
      <c r="D63" s="63"/>
      <c r="E63" s="63"/>
      <c r="F63" s="63"/>
      <c r="G63" s="63"/>
      <c r="H63" s="63"/>
      <c r="I63" s="63"/>
      <c r="J63" s="63"/>
      <c r="K63" s="63"/>
    </row>
    <row r="64" spans="2:11">
      <c r="B64" s="46" t="s">
        <v>104</v>
      </c>
      <c r="C64" s="280"/>
      <c r="D64" s="281"/>
      <c r="E64" s="281"/>
      <c r="F64" s="281"/>
      <c r="G64" s="281"/>
      <c r="H64" s="281"/>
      <c r="I64" s="281"/>
      <c r="J64" s="281"/>
      <c r="K64" s="282"/>
    </row>
    <row r="66" spans="2:11">
      <c r="B66" s="40" t="s">
        <v>38</v>
      </c>
      <c r="C66" s="41"/>
      <c r="D66" s="41"/>
      <c r="E66" s="41"/>
      <c r="F66" s="41"/>
      <c r="G66" s="41"/>
      <c r="H66" s="41"/>
      <c r="I66" s="41"/>
      <c r="J66" s="41"/>
      <c r="K66" s="42"/>
    </row>
    <row r="67" spans="2:11">
      <c r="B67" s="5" t="s">
        <v>39</v>
      </c>
      <c r="C67" s="5" t="s">
        <v>40</v>
      </c>
      <c r="D67" s="277" t="s">
        <v>41</v>
      </c>
      <c r="E67" s="278"/>
      <c r="F67" s="278"/>
      <c r="G67" s="278"/>
      <c r="H67" s="278"/>
      <c r="I67" s="278"/>
      <c r="J67" s="278"/>
      <c r="K67" s="279"/>
    </row>
    <row r="68" spans="2:11">
      <c r="B68" s="1" t="s">
        <v>42</v>
      </c>
      <c r="C68" s="72"/>
      <c r="D68" s="265"/>
      <c r="E68" s="266"/>
      <c r="F68" s="266"/>
      <c r="G68" s="266"/>
      <c r="H68" s="266"/>
      <c r="I68" s="266"/>
      <c r="J68" s="266"/>
      <c r="K68" s="267"/>
    </row>
    <row r="69" spans="2:11">
      <c r="B69" s="1" t="s">
        <v>43</v>
      </c>
      <c r="C69" s="72"/>
      <c r="D69" s="265"/>
      <c r="E69" s="266"/>
      <c r="F69" s="266"/>
      <c r="G69" s="266"/>
      <c r="H69" s="266"/>
      <c r="I69" s="266"/>
      <c r="J69" s="266"/>
      <c r="K69" s="267"/>
    </row>
    <row r="70" spans="2:11">
      <c r="B70" s="1" t="s">
        <v>44</v>
      </c>
      <c r="C70" s="72"/>
      <c r="D70" s="265"/>
      <c r="E70" s="266"/>
      <c r="F70" s="266"/>
      <c r="G70" s="266"/>
      <c r="H70" s="266"/>
      <c r="I70" s="266"/>
      <c r="J70" s="266"/>
      <c r="K70" s="267"/>
    </row>
    <row r="71" spans="2:11">
      <c r="B71" s="1" t="s">
        <v>45</v>
      </c>
      <c r="C71" s="72"/>
      <c r="D71" s="265"/>
      <c r="E71" s="266"/>
      <c r="F71" s="266"/>
      <c r="G71" s="266"/>
      <c r="H71" s="266"/>
      <c r="I71" s="266"/>
      <c r="J71" s="266"/>
      <c r="K71" s="267"/>
    </row>
    <row r="72" spans="2:11">
      <c r="B72" s="1" t="s">
        <v>46</v>
      </c>
      <c r="C72" s="72"/>
      <c r="D72" s="265"/>
      <c r="E72" s="266"/>
      <c r="F72" s="266"/>
      <c r="G72" s="266"/>
      <c r="H72" s="266"/>
      <c r="I72" s="266"/>
      <c r="J72" s="266"/>
      <c r="K72" s="267"/>
    </row>
    <row r="73" spans="2:11">
      <c r="B73" s="1" t="s">
        <v>47</v>
      </c>
      <c r="C73" s="72"/>
      <c r="D73" s="265"/>
      <c r="E73" s="266"/>
      <c r="F73" s="266"/>
      <c r="G73" s="266"/>
      <c r="H73" s="266"/>
      <c r="I73" s="266"/>
      <c r="J73" s="266"/>
      <c r="K73" s="267"/>
    </row>
    <row r="74" spans="2:11">
      <c r="B74" s="1" t="s">
        <v>48</v>
      </c>
      <c r="C74" s="72"/>
      <c r="D74" s="265"/>
      <c r="E74" s="266"/>
      <c r="F74" s="266"/>
      <c r="G74" s="266"/>
      <c r="H74" s="266"/>
      <c r="I74" s="266"/>
      <c r="J74" s="266"/>
      <c r="K74" s="267"/>
    </row>
    <row r="75" spans="2:11">
      <c r="B75" s="23"/>
    </row>
    <row r="76" spans="2:11">
      <c r="B76" s="40" t="s">
        <v>49</v>
      </c>
      <c r="C76" s="41"/>
      <c r="D76" s="41"/>
      <c r="E76" s="41"/>
      <c r="F76" s="41"/>
      <c r="G76" s="41"/>
      <c r="H76" s="41"/>
      <c r="I76" s="41"/>
      <c r="J76" s="41"/>
      <c r="K76" s="42"/>
    </row>
    <row r="77" spans="2:11">
      <c r="B77" s="306" t="s">
        <v>50</v>
      </c>
      <c r="C77" s="307"/>
      <c r="D77" s="308"/>
      <c r="E77" s="286"/>
      <c r="F77" s="287"/>
      <c r="G77" s="288"/>
      <c r="H77" s="302" t="s">
        <v>51</v>
      </c>
      <c r="I77" s="302"/>
      <c r="J77" s="268"/>
      <c r="K77" s="268"/>
    </row>
    <row r="78" spans="2:11">
      <c r="B78" s="306" t="s">
        <v>52</v>
      </c>
      <c r="C78" s="307"/>
      <c r="D78" s="308"/>
      <c r="E78" s="286"/>
      <c r="F78" s="287"/>
      <c r="G78" s="288"/>
      <c r="H78" s="302" t="s">
        <v>53</v>
      </c>
      <c r="I78" s="302"/>
      <c r="J78" s="203"/>
      <c r="K78" s="205"/>
    </row>
    <row r="79" spans="2:11">
      <c r="B79" s="306" t="s">
        <v>54</v>
      </c>
      <c r="C79" s="307"/>
      <c r="D79" s="308"/>
      <c r="E79" s="286"/>
      <c r="F79" s="287"/>
      <c r="G79" s="288"/>
      <c r="H79" s="302" t="s">
        <v>55</v>
      </c>
      <c r="I79" s="302"/>
      <c r="J79" s="203"/>
      <c r="K79" s="205"/>
    </row>
    <row r="80" spans="2:11">
      <c r="B80" s="306" t="s">
        <v>56</v>
      </c>
      <c r="C80" s="307"/>
      <c r="D80" s="308"/>
      <c r="E80" s="286"/>
      <c r="F80" s="287"/>
      <c r="G80" s="288"/>
      <c r="H80" s="302" t="s">
        <v>57</v>
      </c>
      <c r="I80" s="302"/>
      <c r="J80" s="203"/>
      <c r="K80" s="205"/>
    </row>
    <row r="81" spans="1:11">
      <c r="B81" s="306" t="s">
        <v>58</v>
      </c>
      <c r="C81" s="307"/>
      <c r="D81" s="308"/>
      <c r="E81" s="286"/>
      <c r="F81" s="287"/>
      <c r="G81" s="288"/>
      <c r="H81" s="268"/>
      <c r="I81" s="268"/>
      <c r="J81" s="203"/>
      <c r="K81" s="205"/>
    </row>
    <row r="82" spans="1:11">
      <c r="B82" s="23"/>
    </row>
    <row r="83" spans="1:11">
      <c r="B83" s="40" t="s">
        <v>59</v>
      </c>
      <c r="C83" s="41"/>
      <c r="D83" s="41"/>
      <c r="E83" s="41"/>
      <c r="F83" s="41"/>
      <c r="G83" s="41"/>
      <c r="H83" s="41"/>
      <c r="I83" s="41"/>
      <c r="J83" s="41"/>
      <c r="K83" s="42"/>
    </row>
    <row r="84" spans="1:11">
      <c r="B84" s="292" t="s">
        <v>59</v>
      </c>
      <c r="C84" s="293"/>
      <c r="D84" s="294"/>
      <c r="E84" s="47" t="s">
        <v>106</v>
      </c>
      <c r="F84" s="305" t="s">
        <v>128</v>
      </c>
      <c r="G84" s="305"/>
      <c r="H84" s="305"/>
      <c r="I84" s="305" t="s">
        <v>126</v>
      </c>
      <c r="J84" s="305"/>
      <c r="K84" s="305"/>
    </row>
    <row r="85" spans="1:11">
      <c r="A85" s="2">
        <v>1</v>
      </c>
      <c r="B85" s="48" t="e">
        <f>A85&amp;" )  "&amp;#REF!</f>
        <v>#REF!</v>
      </c>
      <c r="C85" s="49"/>
      <c r="D85" s="50"/>
      <c r="E85" s="51" t="e">
        <f>#REF!</f>
        <v>#REF!</v>
      </c>
      <c r="F85" s="301"/>
      <c r="G85" s="301"/>
      <c r="H85" s="301"/>
      <c r="I85" s="301"/>
      <c r="J85" s="301"/>
      <c r="K85" s="301"/>
    </row>
    <row r="86" spans="1:11">
      <c r="A86" s="2">
        <v>2</v>
      </c>
      <c r="B86" s="48" t="e">
        <f>A86&amp;" )  "&amp;#REF!</f>
        <v>#REF!</v>
      </c>
      <c r="C86" s="49"/>
      <c r="D86" s="50"/>
      <c r="E86" s="51" t="e">
        <f>#REF!</f>
        <v>#REF!</v>
      </c>
      <c r="F86" s="301"/>
      <c r="G86" s="301"/>
      <c r="H86" s="301"/>
      <c r="I86" s="301"/>
      <c r="J86" s="301"/>
      <c r="K86" s="301"/>
    </row>
    <row r="87" spans="1:11">
      <c r="A87" s="2">
        <v>3</v>
      </c>
      <c r="B87" s="48" t="e">
        <f>A87&amp;" )  "&amp;#REF!</f>
        <v>#REF!</v>
      </c>
      <c r="C87" s="49"/>
      <c r="D87" s="50"/>
      <c r="E87" s="51" t="e">
        <f>#REF!</f>
        <v>#REF!</v>
      </c>
      <c r="F87" s="301"/>
      <c r="G87" s="301"/>
      <c r="H87" s="301"/>
      <c r="I87" s="301"/>
      <c r="J87" s="301"/>
      <c r="K87" s="301"/>
    </row>
    <row r="88" spans="1:11">
      <c r="A88" s="2">
        <v>4</v>
      </c>
      <c r="B88" s="48" t="e">
        <f>A88&amp;" )  "&amp;#REF!</f>
        <v>#REF!</v>
      </c>
      <c r="C88" s="49"/>
      <c r="D88" s="50"/>
      <c r="E88" s="51" t="e">
        <f>#REF!</f>
        <v>#REF!</v>
      </c>
      <c r="F88" s="301"/>
      <c r="G88" s="301"/>
      <c r="H88" s="301"/>
      <c r="I88" s="301"/>
      <c r="J88" s="301"/>
      <c r="K88" s="301"/>
    </row>
    <row r="89" spans="1:11">
      <c r="A89" s="2">
        <v>5</v>
      </c>
      <c r="B89" s="48" t="e">
        <f>A89&amp;" )  "&amp;#REF!</f>
        <v>#REF!</v>
      </c>
      <c r="C89" s="49"/>
      <c r="D89" s="50"/>
      <c r="E89" s="51" t="e">
        <f>#REF!</f>
        <v>#REF!</v>
      </c>
      <c r="F89" s="301"/>
      <c r="G89" s="301"/>
      <c r="H89" s="301"/>
      <c r="I89" s="301"/>
      <c r="J89" s="301"/>
      <c r="K89" s="301"/>
    </row>
    <row r="90" spans="1:11">
      <c r="A90" s="2">
        <v>6</v>
      </c>
      <c r="B90" s="48" t="e">
        <f>A90&amp;" )  "&amp;#REF!</f>
        <v>#REF!</v>
      </c>
      <c r="C90" s="49"/>
      <c r="D90" s="50"/>
      <c r="E90" s="51" t="e">
        <f>#REF!</f>
        <v>#REF!</v>
      </c>
      <c r="F90" s="301"/>
      <c r="G90" s="301"/>
      <c r="H90" s="301"/>
      <c r="I90" s="301"/>
      <c r="J90" s="301"/>
      <c r="K90" s="301"/>
    </row>
    <row r="91" spans="1:11">
      <c r="A91" s="2">
        <v>7</v>
      </c>
      <c r="B91" s="48" t="e">
        <f>A91&amp;" )  "&amp;#REF!</f>
        <v>#REF!</v>
      </c>
      <c r="C91" s="49"/>
      <c r="D91" s="50"/>
      <c r="E91" s="51" t="e">
        <f>#REF!</f>
        <v>#REF!</v>
      </c>
      <c r="F91" s="301"/>
      <c r="G91" s="301"/>
      <c r="H91" s="301"/>
      <c r="I91" s="301"/>
      <c r="J91" s="301"/>
      <c r="K91" s="301"/>
    </row>
    <row r="92" spans="1:11">
      <c r="A92" s="2">
        <v>8</v>
      </c>
      <c r="B92" s="48" t="e">
        <f>A92&amp;" )  "&amp;#REF!</f>
        <v>#REF!</v>
      </c>
      <c r="C92" s="49"/>
      <c r="D92" s="50"/>
      <c r="E92" s="51" t="e">
        <f>#REF!</f>
        <v>#REF!</v>
      </c>
      <c r="F92" s="301"/>
      <c r="G92" s="301"/>
      <c r="H92" s="301"/>
      <c r="I92" s="301"/>
      <c r="J92" s="301"/>
      <c r="K92" s="301"/>
    </row>
    <row r="93" spans="1:11">
      <c r="A93" s="2">
        <v>9</v>
      </c>
      <c r="B93" s="48" t="e">
        <f>A93&amp;" )  "&amp;#REF!</f>
        <v>#REF!</v>
      </c>
      <c r="C93" s="49"/>
      <c r="D93" s="50"/>
      <c r="E93" s="51" t="e">
        <f>#REF!</f>
        <v>#REF!</v>
      </c>
      <c r="F93" s="301"/>
      <c r="G93" s="301"/>
      <c r="H93" s="301"/>
      <c r="I93" s="301"/>
      <c r="J93" s="301"/>
      <c r="K93" s="301"/>
    </row>
    <row r="94" spans="1:11">
      <c r="A94" s="2">
        <v>10</v>
      </c>
      <c r="B94" s="48" t="e">
        <f>A94&amp;")  "&amp;#REF!</f>
        <v>#REF!</v>
      </c>
      <c r="C94" s="49"/>
      <c r="D94" s="50"/>
      <c r="E94" s="51" t="e">
        <f>#REF!</f>
        <v>#REF!</v>
      </c>
      <c r="F94" s="301"/>
      <c r="G94" s="301"/>
      <c r="H94" s="301"/>
      <c r="I94" s="301"/>
      <c r="J94" s="301"/>
      <c r="K94" s="301"/>
    </row>
    <row r="95" spans="1:11">
      <c r="A95" s="2">
        <v>11</v>
      </c>
      <c r="B95" s="48" t="e">
        <f>A95&amp;")  "&amp;#REF!</f>
        <v>#REF!</v>
      </c>
      <c r="C95" s="49"/>
      <c r="D95" s="50"/>
      <c r="E95" s="51" t="e">
        <f>#REF!</f>
        <v>#REF!</v>
      </c>
      <c r="F95" s="301"/>
      <c r="G95" s="301"/>
      <c r="H95" s="301"/>
      <c r="I95" s="301"/>
      <c r="J95" s="301"/>
      <c r="K95" s="301"/>
    </row>
    <row r="96" spans="1:11">
      <c r="A96" s="2">
        <v>12</v>
      </c>
      <c r="B96" s="48" t="e">
        <f>A96&amp;")  "&amp;#REF!</f>
        <v>#REF!</v>
      </c>
      <c r="C96" s="49"/>
      <c r="D96" s="50"/>
      <c r="E96" s="51" t="e">
        <f>#REF!</f>
        <v>#REF!</v>
      </c>
      <c r="F96" s="301"/>
      <c r="G96" s="301"/>
      <c r="H96" s="301"/>
      <c r="I96" s="301"/>
      <c r="J96" s="301"/>
      <c r="K96" s="301"/>
    </row>
    <row r="97" spans="1:11">
      <c r="A97" s="2">
        <v>13</v>
      </c>
      <c r="B97" s="48" t="e">
        <f>A97&amp;")  "&amp;#REF!</f>
        <v>#REF!</v>
      </c>
      <c r="C97" s="49"/>
      <c r="D97" s="50"/>
      <c r="E97" s="51" t="e">
        <f>#REF!</f>
        <v>#REF!</v>
      </c>
      <c r="F97" s="301"/>
      <c r="G97" s="301"/>
      <c r="H97" s="301"/>
      <c r="I97" s="301"/>
      <c r="J97" s="301"/>
      <c r="K97" s="301"/>
    </row>
    <row r="98" spans="1:11">
      <c r="A98" s="2">
        <v>14</v>
      </c>
      <c r="B98" s="48" t="e">
        <f>A98&amp;")  "&amp;#REF!</f>
        <v>#REF!</v>
      </c>
      <c r="C98" s="49"/>
      <c r="D98" s="50"/>
      <c r="E98" s="51" t="e">
        <f>#REF!</f>
        <v>#REF!</v>
      </c>
      <c r="F98" s="301"/>
      <c r="G98" s="301"/>
      <c r="H98" s="301"/>
      <c r="I98" s="301"/>
      <c r="J98" s="301"/>
      <c r="K98" s="301"/>
    </row>
    <row r="99" spans="1:11">
      <c r="A99" s="2">
        <v>15</v>
      </c>
      <c r="B99" s="48" t="e">
        <f>A99&amp;")  "&amp;#REF!</f>
        <v>#REF!</v>
      </c>
      <c r="C99" s="49"/>
      <c r="D99" s="50"/>
      <c r="E99" s="51" t="e">
        <f>#REF!</f>
        <v>#REF!</v>
      </c>
      <c r="F99" s="301"/>
      <c r="G99" s="301"/>
      <c r="H99" s="301"/>
      <c r="I99" s="301"/>
      <c r="J99" s="301"/>
      <c r="K99" s="301"/>
    </row>
    <row r="100" spans="1:11">
      <c r="B100" s="40" t="s">
        <v>60</v>
      </c>
      <c r="C100" s="41"/>
      <c r="D100" s="41"/>
      <c r="E100" s="41"/>
      <c r="F100" s="41"/>
      <c r="G100" s="41"/>
      <c r="H100" s="41" t="s">
        <v>61</v>
      </c>
      <c r="I100" s="41"/>
      <c r="J100" s="41"/>
      <c r="K100" s="42"/>
    </row>
    <row r="101" spans="1:11">
      <c r="B101" s="298"/>
      <c r="C101" s="299"/>
      <c r="D101" s="299"/>
      <c r="E101" s="299"/>
      <c r="F101" s="300"/>
      <c r="G101" s="298"/>
      <c r="H101" s="299"/>
      <c r="I101" s="299"/>
      <c r="J101" s="299"/>
      <c r="K101" s="300"/>
    </row>
    <row r="102" spans="1:11">
      <c r="B102" s="298"/>
      <c r="C102" s="299"/>
      <c r="D102" s="299"/>
      <c r="E102" s="299"/>
      <c r="F102" s="300"/>
      <c r="G102" s="298"/>
      <c r="H102" s="299"/>
      <c r="I102" s="299"/>
      <c r="J102" s="299"/>
      <c r="K102" s="300"/>
    </row>
    <row r="103" spans="1:11">
      <c r="B103" s="298"/>
      <c r="C103" s="299"/>
      <c r="D103" s="299"/>
      <c r="E103" s="299"/>
      <c r="F103" s="300"/>
      <c r="G103" s="298"/>
      <c r="H103" s="299"/>
      <c r="I103" s="299"/>
      <c r="J103" s="299"/>
      <c r="K103" s="300"/>
    </row>
    <row r="104" spans="1:11">
      <c r="B104" s="298"/>
      <c r="C104" s="299"/>
      <c r="D104" s="299"/>
      <c r="E104" s="299"/>
      <c r="F104" s="300"/>
      <c r="G104" s="298"/>
      <c r="H104" s="299"/>
      <c r="I104" s="299"/>
      <c r="J104" s="299"/>
      <c r="K104" s="300"/>
    </row>
    <row r="105" spans="1:11">
      <c r="B105" s="298"/>
      <c r="C105" s="299"/>
      <c r="D105" s="299"/>
      <c r="E105" s="299"/>
      <c r="F105" s="300"/>
      <c r="G105" s="298"/>
      <c r="H105" s="299"/>
      <c r="I105" s="299"/>
      <c r="J105" s="299"/>
      <c r="K105" s="300"/>
    </row>
    <row r="106" spans="1:11">
      <c r="B106" s="298"/>
      <c r="C106" s="299"/>
      <c r="D106" s="299"/>
      <c r="E106" s="299"/>
      <c r="F106" s="300"/>
      <c r="G106" s="298"/>
      <c r="H106" s="299"/>
      <c r="I106" s="299"/>
      <c r="J106" s="299"/>
      <c r="K106" s="300"/>
    </row>
    <row r="107" spans="1:11">
      <c r="B107" s="40" t="s">
        <v>62</v>
      </c>
      <c r="C107" s="41"/>
      <c r="D107" s="41"/>
      <c r="E107" s="41"/>
      <c r="F107" s="41"/>
      <c r="G107" s="41"/>
      <c r="H107" s="41"/>
      <c r="I107" s="41"/>
      <c r="J107" s="41"/>
      <c r="K107" s="42"/>
    </row>
    <row r="108" spans="1:11">
      <c r="B108" s="65"/>
      <c r="C108" s="63"/>
      <c r="D108" s="63"/>
      <c r="E108" s="63"/>
      <c r="F108" s="63"/>
      <c r="G108" s="63"/>
      <c r="H108" s="63"/>
      <c r="I108" s="63"/>
      <c r="J108" s="63"/>
      <c r="K108" s="63"/>
    </row>
    <row r="109" spans="1:11">
      <c r="A109" s="2">
        <v>1</v>
      </c>
      <c r="B109" s="65"/>
      <c r="C109" s="63"/>
      <c r="D109" s="63"/>
      <c r="E109" s="63"/>
      <c r="F109" s="63"/>
      <c r="G109" s="63"/>
      <c r="H109" s="63"/>
      <c r="I109" s="63"/>
      <c r="J109" s="63"/>
      <c r="K109" s="63"/>
    </row>
    <row r="110" spans="1:11">
      <c r="A110" s="2">
        <v>2</v>
      </c>
      <c r="B110" s="40" t="s">
        <v>63</v>
      </c>
      <c r="C110" s="41"/>
      <c r="D110" s="41"/>
      <c r="E110" s="41"/>
      <c r="F110" s="41"/>
      <c r="G110" s="41"/>
      <c r="H110" s="41"/>
      <c r="I110" s="41"/>
      <c r="J110" s="41"/>
      <c r="K110" s="42"/>
    </row>
    <row r="111" spans="1:11">
      <c r="A111" s="2">
        <v>3</v>
      </c>
      <c r="B111" s="302" t="e">
        <f>A109&amp;"  )"&amp;#REF!</f>
        <v>#REF!</v>
      </c>
      <c r="C111" s="302"/>
      <c r="D111" s="302"/>
      <c r="E111" s="302"/>
      <c r="F111" s="302"/>
      <c r="G111" s="52" t="e">
        <f>"9 )"&amp;#REF!</f>
        <v>#REF!</v>
      </c>
      <c r="H111" s="52"/>
      <c r="I111" s="52"/>
      <c r="J111" s="52"/>
      <c r="K111" s="53"/>
    </row>
    <row r="112" spans="1:11">
      <c r="A112" s="2">
        <v>4</v>
      </c>
      <c r="B112" s="302" t="e">
        <f>A110&amp;"  )"&amp;#REF!</f>
        <v>#REF!</v>
      </c>
      <c r="C112" s="303"/>
      <c r="D112" s="303"/>
      <c r="E112" s="303"/>
      <c r="F112" s="303"/>
      <c r="G112" s="52" t="e">
        <f>"10)"&amp;#REF!</f>
        <v>#REF!</v>
      </c>
      <c r="H112" s="52"/>
      <c r="I112" s="52"/>
      <c r="J112" s="52"/>
      <c r="K112" s="53"/>
    </row>
    <row r="113" spans="1:11">
      <c r="A113" s="2">
        <v>5</v>
      </c>
      <c r="B113" s="302" t="e">
        <f>A111&amp;"  )"&amp;#REF!</f>
        <v>#REF!</v>
      </c>
      <c r="C113" s="303"/>
      <c r="D113" s="303"/>
      <c r="E113" s="303"/>
      <c r="F113" s="303"/>
      <c r="G113" s="52" t="e">
        <f>"11)"&amp;#REF!</f>
        <v>#REF!</v>
      </c>
      <c r="H113" s="52"/>
      <c r="I113" s="52"/>
      <c r="J113" s="52"/>
      <c r="K113" s="53"/>
    </row>
    <row r="114" spans="1:11">
      <c r="A114" s="2">
        <v>6</v>
      </c>
      <c r="B114" s="302" t="e">
        <f>A112&amp;"  )"&amp;#REF!</f>
        <v>#REF!</v>
      </c>
      <c r="C114" s="303"/>
      <c r="D114" s="303"/>
      <c r="E114" s="303"/>
      <c r="F114" s="303"/>
      <c r="G114" s="66" t="s">
        <v>129</v>
      </c>
      <c r="H114" s="61"/>
      <c r="I114" s="61"/>
      <c r="J114" s="61"/>
      <c r="K114" s="62"/>
    </row>
    <row r="115" spans="1:11">
      <c r="A115" s="2">
        <v>7</v>
      </c>
      <c r="B115" s="302" t="e">
        <f>A113&amp;"  )"&amp;#REF!</f>
        <v>#REF!</v>
      </c>
      <c r="C115" s="303"/>
      <c r="D115" s="303"/>
      <c r="E115" s="303"/>
      <c r="F115" s="303"/>
      <c r="G115" s="66" t="s">
        <v>130</v>
      </c>
      <c r="H115" s="61"/>
      <c r="I115" s="61"/>
      <c r="J115" s="61"/>
      <c r="K115" s="62"/>
    </row>
    <row r="116" spans="1:11">
      <c r="A116" s="2">
        <v>8</v>
      </c>
      <c r="B116" s="302" t="e">
        <f>A114&amp;"  )"&amp;#REF!</f>
        <v>#REF!</v>
      </c>
      <c r="C116" s="303"/>
      <c r="D116" s="303"/>
      <c r="E116" s="303"/>
      <c r="F116" s="303"/>
      <c r="G116" s="66" t="s">
        <v>131</v>
      </c>
      <c r="H116" s="61"/>
      <c r="I116" s="61"/>
      <c r="J116" s="61"/>
      <c r="K116" s="62"/>
    </row>
    <row r="117" spans="1:11">
      <c r="B117" s="302" t="e">
        <f>A115&amp;"  )"&amp;#REF!</f>
        <v>#REF!</v>
      </c>
      <c r="C117" s="303"/>
      <c r="D117" s="303"/>
      <c r="E117" s="303"/>
      <c r="F117" s="303"/>
      <c r="G117" s="66" t="s">
        <v>132</v>
      </c>
      <c r="H117" s="61"/>
      <c r="I117" s="61"/>
      <c r="J117" s="61"/>
      <c r="K117" s="62"/>
    </row>
    <row r="118" spans="1:11">
      <c r="B118" s="302" t="e">
        <f>A116&amp;"  )"&amp;#REF!</f>
        <v>#REF!</v>
      </c>
      <c r="C118" s="303"/>
      <c r="D118" s="303"/>
      <c r="E118" s="303"/>
      <c r="F118" s="303"/>
      <c r="G118" s="66" t="s">
        <v>133</v>
      </c>
      <c r="H118" s="61"/>
      <c r="I118" s="61"/>
      <c r="J118" s="61"/>
      <c r="K118" s="62"/>
    </row>
    <row r="119" spans="1:11">
      <c r="B119" s="9" t="s">
        <v>64</v>
      </c>
      <c r="C119" s="295" t="s">
        <v>65</v>
      </c>
      <c r="D119" s="296"/>
      <c r="E119" s="296"/>
      <c r="F119" s="297"/>
      <c r="G119" s="67" t="s">
        <v>66</v>
      </c>
      <c r="H119" s="68"/>
      <c r="I119" s="9" t="s">
        <v>137</v>
      </c>
      <c r="J119" s="257"/>
      <c r="K119" s="257"/>
    </row>
    <row r="120" spans="1:11">
      <c r="B120" s="28" t="s">
        <v>67</v>
      </c>
      <c r="C120" s="289">
        <f>B35</f>
        <v>0</v>
      </c>
      <c r="D120" s="290"/>
      <c r="E120" s="290"/>
      <c r="F120" s="291"/>
      <c r="G120" s="4"/>
      <c r="H120" s="28" t="s">
        <v>2</v>
      </c>
      <c r="I120" s="69" t="e">
        <f>#REF!</f>
        <v>#REF!</v>
      </c>
      <c r="J120" s="304"/>
      <c r="K120" s="304"/>
    </row>
    <row r="121" spans="1:11">
      <c r="B121" s="28" t="s">
        <v>68</v>
      </c>
      <c r="C121" s="283"/>
      <c r="D121" s="284"/>
      <c r="E121" s="284"/>
      <c r="F121" s="285"/>
      <c r="G121" s="4"/>
      <c r="H121" s="28" t="s">
        <v>135</v>
      </c>
      <c r="I121" s="54"/>
      <c r="J121" s="304"/>
      <c r="K121" s="304"/>
    </row>
    <row r="122" spans="1:11">
      <c r="B122" s="28" t="s">
        <v>69</v>
      </c>
      <c r="C122" s="283"/>
      <c r="D122" s="284"/>
      <c r="E122" s="284"/>
      <c r="F122" s="285"/>
      <c r="G122" s="4"/>
      <c r="H122" s="28" t="s">
        <v>136</v>
      </c>
      <c r="I122" s="54"/>
      <c r="J122" s="304"/>
      <c r="K122" s="304"/>
    </row>
    <row r="123" spans="1:11">
      <c r="B123" s="71"/>
      <c r="C123" s="283"/>
      <c r="D123" s="284"/>
      <c r="E123" s="284"/>
      <c r="F123" s="285"/>
      <c r="G123" s="15"/>
      <c r="H123" s="70"/>
      <c r="I123" s="54"/>
      <c r="J123" s="304"/>
      <c r="K123" s="304"/>
    </row>
    <row r="124" spans="1:11">
      <c r="B124" s="23"/>
    </row>
  </sheetData>
  <mergeCells count="207">
    <mergeCell ref="B14:C14"/>
    <mergeCell ref="B13:C13"/>
    <mergeCell ref="F87:H87"/>
    <mergeCell ref="F88:H88"/>
    <mergeCell ref="H81:I81"/>
    <mergeCell ref="J9:K9"/>
    <mergeCell ref="J10:K10"/>
    <mergeCell ref="J11:K11"/>
    <mergeCell ref="J12:K12"/>
    <mergeCell ref="J13:K13"/>
    <mergeCell ref="F13:G13"/>
    <mergeCell ref="D14:F14"/>
    <mergeCell ref="B9:C9"/>
    <mergeCell ref="D73:K73"/>
    <mergeCell ref="H61:I61"/>
    <mergeCell ref="J16:K16"/>
    <mergeCell ref="F28:G28"/>
    <mergeCell ref="B43:K43"/>
    <mergeCell ref="C58:G58"/>
    <mergeCell ref="H58:I59"/>
    <mergeCell ref="J60:K60"/>
    <mergeCell ref="B24:C24"/>
    <mergeCell ref="D26:E26"/>
    <mergeCell ref="H28:I28"/>
    <mergeCell ref="C50:K50"/>
    <mergeCell ref="J81:K81"/>
    <mergeCell ref="D74:K74"/>
    <mergeCell ref="J80:K80"/>
    <mergeCell ref="I85:K85"/>
    <mergeCell ref="I86:K86"/>
    <mergeCell ref="D69:K69"/>
    <mergeCell ref="J61:K61"/>
    <mergeCell ref="D72:K72"/>
    <mergeCell ref="I84:K84"/>
    <mergeCell ref="E79:G79"/>
    <mergeCell ref="J79:K79"/>
    <mergeCell ref="F86:H86"/>
    <mergeCell ref="J78:K78"/>
    <mergeCell ref="B80:D80"/>
    <mergeCell ref="H78:I78"/>
    <mergeCell ref="B78:D78"/>
    <mergeCell ref="H77:I77"/>
    <mergeCell ref="J77:K77"/>
    <mergeCell ref="E77:G77"/>
    <mergeCell ref="B77:D77"/>
    <mergeCell ref="B79:D79"/>
    <mergeCell ref="D68:K68"/>
    <mergeCell ref="C59:G59"/>
    <mergeCell ref="C123:F123"/>
    <mergeCell ref="F84:H84"/>
    <mergeCell ref="B81:D81"/>
    <mergeCell ref="E80:G80"/>
    <mergeCell ref="E81:G81"/>
    <mergeCell ref="I95:K95"/>
    <mergeCell ref="H79:I79"/>
    <mergeCell ref="F98:H98"/>
    <mergeCell ref="I97:K97"/>
    <mergeCell ref="F92:H92"/>
    <mergeCell ref="I92:K92"/>
    <mergeCell ref="F93:H93"/>
    <mergeCell ref="I93:K93"/>
    <mergeCell ref="F94:H94"/>
    <mergeCell ref="I94:K94"/>
    <mergeCell ref="F95:H95"/>
    <mergeCell ref="J123:K123"/>
    <mergeCell ref="J120:K120"/>
    <mergeCell ref="J121:K121"/>
    <mergeCell ref="G102:K102"/>
    <mergeCell ref="J119:K119"/>
    <mergeCell ref="I88:K88"/>
    <mergeCell ref="F89:H89"/>
    <mergeCell ref="I89:K89"/>
    <mergeCell ref="C57:G57"/>
    <mergeCell ref="G101:K101"/>
    <mergeCell ref="B117:F117"/>
    <mergeCell ref="B118:F118"/>
    <mergeCell ref="B111:F111"/>
    <mergeCell ref="C60:G60"/>
    <mergeCell ref="C61:G61"/>
    <mergeCell ref="D71:K71"/>
    <mergeCell ref="I87:K87"/>
    <mergeCell ref="I96:K96"/>
    <mergeCell ref="F97:H97"/>
    <mergeCell ref="F90:H90"/>
    <mergeCell ref="I90:K90"/>
    <mergeCell ref="F91:H91"/>
    <mergeCell ref="I91:K91"/>
    <mergeCell ref="G105:K105"/>
    <mergeCell ref="G106:K106"/>
    <mergeCell ref="I98:K98"/>
    <mergeCell ref="F99:H99"/>
    <mergeCell ref="I99:K99"/>
    <mergeCell ref="B101:F101"/>
    <mergeCell ref="B102:F102"/>
    <mergeCell ref="B106:F106"/>
    <mergeCell ref="F96:H96"/>
    <mergeCell ref="C121:F121"/>
    <mergeCell ref="C122:F122"/>
    <mergeCell ref="E78:G78"/>
    <mergeCell ref="C120:F120"/>
    <mergeCell ref="B84:D84"/>
    <mergeCell ref="C119:F119"/>
    <mergeCell ref="B104:F104"/>
    <mergeCell ref="B105:F105"/>
    <mergeCell ref="F85:H85"/>
    <mergeCell ref="B112:F112"/>
    <mergeCell ref="B113:F113"/>
    <mergeCell ref="B114:F114"/>
    <mergeCell ref="B115:F115"/>
    <mergeCell ref="B116:F116"/>
    <mergeCell ref="B103:F103"/>
    <mergeCell ref="G103:K103"/>
    <mergeCell ref="G104:K104"/>
    <mergeCell ref="H80:I80"/>
    <mergeCell ref="J122:K122"/>
    <mergeCell ref="D70:K70"/>
    <mergeCell ref="J58:K59"/>
    <mergeCell ref="J57:K57"/>
    <mergeCell ref="F22:G22"/>
    <mergeCell ref="E18:G18"/>
    <mergeCell ref="D22:E22"/>
    <mergeCell ref="H25:I25"/>
    <mergeCell ref="F25:G25"/>
    <mergeCell ref="H27:I27"/>
    <mergeCell ref="B47:K47"/>
    <mergeCell ref="B46:K46"/>
    <mergeCell ref="G35:H35"/>
    <mergeCell ref="B39:K39"/>
    <mergeCell ref="B44:K44"/>
    <mergeCell ref="B45:K45"/>
    <mergeCell ref="B37:K37"/>
    <mergeCell ref="C51:K51"/>
    <mergeCell ref="J22:K22"/>
    <mergeCell ref="J23:K23"/>
    <mergeCell ref="D29:E29"/>
    <mergeCell ref="C52:K52"/>
    <mergeCell ref="D67:K67"/>
    <mergeCell ref="H57:I57"/>
    <mergeCell ref="C64:K64"/>
    <mergeCell ref="H60:I60"/>
    <mergeCell ref="B15:K15"/>
    <mergeCell ref="B10:C10"/>
    <mergeCell ref="I6:K6"/>
    <mergeCell ref="B7:K7"/>
    <mergeCell ref="B8:K8"/>
    <mergeCell ref="F12:G12"/>
    <mergeCell ref="E19:G19"/>
    <mergeCell ref="F29:G29"/>
    <mergeCell ref="D35:F35"/>
    <mergeCell ref="B27:C27"/>
    <mergeCell ref="B28:C28"/>
    <mergeCell ref="D27:E27"/>
    <mergeCell ref="H23:I23"/>
    <mergeCell ref="H24:I24"/>
    <mergeCell ref="B36:K36"/>
    <mergeCell ref="I34:K34"/>
    <mergeCell ref="D28:E28"/>
    <mergeCell ref="F23:G23"/>
    <mergeCell ref="J26:K26"/>
    <mergeCell ref="J19:K19"/>
    <mergeCell ref="D9:E9"/>
    <mergeCell ref="D10:E10"/>
    <mergeCell ref="D11:E11"/>
    <mergeCell ref="J17:K17"/>
    <mergeCell ref="J18:K18"/>
    <mergeCell ref="D23:E23"/>
    <mergeCell ref="D24:E24"/>
    <mergeCell ref="D25:E25"/>
    <mergeCell ref="F27:G27"/>
    <mergeCell ref="B18:C18"/>
    <mergeCell ref="B1:K3"/>
    <mergeCell ref="C4:H4"/>
    <mergeCell ref="J4:K4"/>
    <mergeCell ref="D12:E12"/>
    <mergeCell ref="H22:I22"/>
    <mergeCell ref="D13:E13"/>
    <mergeCell ref="C5:E5"/>
    <mergeCell ref="C6:G6"/>
    <mergeCell ref="E16:G16"/>
    <mergeCell ref="E17:G17"/>
    <mergeCell ref="B11:C11"/>
    <mergeCell ref="B16:C16"/>
    <mergeCell ref="F9:G9"/>
    <mergeCell ref="F10:G10"/>
    <mergeCell ref="F11:G11"/>
    <mergeCell ref="B12:C12"/>
    <mergeCell ref="B17:C17"/>
    <mergeCell ref="B38:K38"/>
    <mergeCell ref="F26:G26"/>
    <mergeCell ref="D34:F34"/>
    <mergeCell ref="I35:K35"/>
    <mergeCell ref="J29:K29"/>
    <mergeCell ref="B19:C19"/>
    <mergeCell ref="J24:K24"/>
    <mergeCell ref="J25:K25"/>
    <mergeCell ref="B42:K42"/>
    <mergeCell ref="B22:C22"/>
    <mergeCell ref="B23:C23"/>
    <mergeCell ref="B29:C29"/>
    <mergeCell ref="H29:I29"/>
    <mergeCell ref="H26:I26"/>
    <mergeCell ref="G34:H34"/>
    <mergeCell ref="B25:C25"/>
    <mergeCell ref="F24:G24"/>
    <mergeCell ref="J28:K28"/>
    <mergeCell ref="J27:K27"/>
    <mergeCell ref="B26:C26"/>
  </mergeCells>
  <phoneticPr fontId="3" type="noConversion"/>
  <conditionalFormatting sqref="F29">
    <cfRule type="cellIs" dxfId="14" priority="1" stopIfTrue="1" operator="lessThan">
      <formula>6</formula>
    </cfRule>
  </conditionalFormatting>
  <conditionalFormatting sqref="J23">
    <cfRule type="cellIs" dxfId="13" priority="3" stopIfTrue="1" operator="greaterThan">
      <formula>120</formula>
    </cfRule>
  </conditionalFormatting>
  <conditionalFormatting sqref="J24:K24">
    <cfRule type="cellIs" dxfId="12" priority="4" stopIfTrue="1" operator="greaterThan">
      <formula>1.25</formula>
    </cfRule>
  </conditionalFormatting>
  <conditionalFormatting sqref="C68:C74">
    <cfRule type="cellIs" dxfId="11" priority="5" stopIfTrue="1" operator="equal">
      <formula>"NEGATIVE"</formula>
    </cfRule>
    <cfRule type="cellIs" dxfId="10" priority="6" stopIfTrue="1" operator="equal">
      <formula>"AWAITED"</formula>
    </cfRule>
  </conditionalFormatting>
  <conditionalFormatting sqref="F23:G23">
    <cfRule type="cellIs" dxfId="9" priority="7" stopIfTrue="1" operator="equal">
      <formula>""</formula>
    </cfRule>
    <cfRule type="cellIs" dxfId="8" priority="8" stopIfTrue="1" operator="greaterThan">
      <formula>0.65</formula>
    </cfRule>
  </conditionalFormatting>
  <conditionalFormatting sqref="F24:G24">
    <cfRule type="cellIs" dxfId="7" priority="9" stopIfTrue="1" operator="equal">
      <formula>""</formula>
    </cfRule>
    <cfRule type="cellIs" dxfId="6" priority="10" stopIfTrue="1" operator="greaterThan">
      <formula>3.5</formula>
    </cfRule>
  </conditionalFormatting>
  <conditionalFormatting sqref="F25:G25">
    <cfRule type="cellIs" dxfId="5" priority="11" stopIfTrue="1" operator="equal">
      <formula>""</formula>
    </cfRule>
    <cfRule type="cellIs" dxfId="4" priority="12" stopIfTrue="1" operator="greaterThan">
      <formula>0.8</formula>
    </cfRule>
  </conditionalFormatting>
  <conditionalFormatting sqref="F26:G26">
    <cfRule type="cellIs" dxfId="3" priority="13" stopIfTrue="1" operator="equal">
      <formula>""</formula>
    </cfRule>
    <cfRule type="cellIs" dxfId="2" priority="14" stopIfTrue="1" operator="lessThan">
      <formula>0.8</formula>
    </cfRule>
  </conditionalFormatting>
  <conditionalFormatting sqref="F28:G28">
    <cfRule type="cellIs" dxfId="1" priority="15" stopIfTrue="1" operator="equal">
      <formula>""</formula>
    </cfRule>
    <cfRule type="cellIs" dxfId="0" priority="16" stopIfTrue="1" operator="greaterThan">
      <formula>0.25</formula>
    </cfRule>
  </conditionalFormatting>
  <dataValidations count="6">
    <dataValidation type="list" allowBlank="1" showInputMessage="1" showErrorMessage="1" sqref="J77:K80 C78:D81">
      <formula1>"YES,NO"</formula1>
    </dataValidation>
    <dataValidation type="list" allowBlank="1" showInputMessage="1" showErrorMessage="1" sqref="H107:K107">
      <formula1>"RECOMMENDED,REFERRED,NEGATIVE"</formula1>
    </dataValidation>
    <dataValidation type="list" allowBlank="1" showInputMessage="1" showErrorMessage="1" sqref="H16">
      <formula1>"Yes,No"</formula1>
    </dataValidation>
    <dataValidation type="list" allowBlank="1" showInputMessage="1" showErrorMessage="1" sqref="D14:F14">
      <formula1>"Partnership Deed,CA Certified Shareholding"</formula1>
    </dataValidation>
    <dataValidation type="list" allowBlank="1" showInputMessage="1" showErrorMessage="1" sqref="E77:G81">
      <formula1>"YES,NO,NA"</formula1>
    </dataValidation>
    <dataValidation type="list" allowBlank="1" showInputMessage="1" showErrorMessage="1" sqref="C68:C74">
      <formula1>"POSITIVE,NEGATIVE,REFERRED,AWAITED"</formula1>
    </dataValidation>
  </dataValidations>
  <pageMargins left="0.75" right="0.22" top="0.36" bottom="0.34" header="0.23" footer="0.26"/>
  <pageSetup scale="60" orientation="portrait"/>
  <headerFooter alignWithMargins="0"/>
  <rowBreaks count="1" manualBreakCount="1">
    <brk id="48" min="1" max="8" man="1"/>
  </rowBreaks>
  <colBreaks count="1" manualBreakCount="1">
    <brk id="1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8"/>
  <sheetViews>
    <sheetView topLeftCell="E1" zoomScale="85" zoomScaleNormal="85" zoomScalePageLayoutView="85" workbookViewId="0">
      <selection activeCell="Q14" sqref="Q14"/>
    </sheetView>
  </sheetViews>
  <sheetFormatPr baseColWidth="10" defaultColWidth="8.83203125" defaultRowHeight="12" x14ac:dyDescent="0"/>
  <cols>
    <col min="1" max="1" width="15.83203125" style="73" customWidth="1"/>
    <col min="2" max="2" width="8.83203125" style="73"/>
    <col min="3" max="3" width="37.83203125" style="73" customWidth="1"/>
    <col min="4" max="4" width="14.83203125" style="73" bestFit="1" customWidth="1"/>
    <col min="5" max="5" width="16.5" style="73" bestFit="1" customWidth="1"/>
    <col min="6" max="6" width="10.1640625" style="73" customWidth="1"/>
    <col min="7" max="7" width="10.5" style="73" customWidth="1"/>
    <col min="8" max="8" width="12" style="73" customWidth="1"/>
    <col min="9" max="9" width="11.33203125" style="73" customWidth="1"/>
    <col min="10" max="10" width="10.6640625" style="73" customWidth="1"/>
    <col min="11" max="11" width="10.5" style="73" customWidth="1"/>
    <col min="12" max="12" width="21.6640625" style="73" customWidth="1"/>
    <col min="13" max="13" width="14" style="73" customWidth="1"/>
    <col min="14" max="14" width="4.6640625" style="73" customWidth="1"/>
    <col min="15" max="17" width="10.5" style="73" bestFit="1" customWidth="1"/>
    <col min="18" max="18" width="5.83203125" style="73" bestFit="1" customWidth="1"/>
    <col min="19" max="21" width="10.5" style="73" bestFit="1" customWidth="1"/>
    <col min="22" max="22" width="5.83203125" style="73" bestFit="1" customWidth="1"/>
    <col min="23" max="25" width="10.5" style="73" bestFit="1" customWidth="1"/>
    <col min="26" max="26" width="5.83203125" style="73" bestFit="1" customWidth="1"/>
    <col min="27" max="29" width="10.5" style="73" bestFit="1" customWidth="1"/>
    <col min="30" max="30" width="5.83203125" style="73" bestFit="1" customWidth="1"/>
    <col min="31" max="33" width="10.5" style="73" bestFit="1" customWidth="1"/>
    <col min="34" max="34" width="5.83203125" style="73" bestFit="1" customWidth="1"/>
    <col min="35" max="37" width="10.5" style="73" bestFit="1" customWidth="1"/>
    <col min="38" max="38" width="5.83203125" style="73" bestFit="1" customWidth="1"/>
    <col min="39" max="41" width="10.5" style="73" bestFit="1" customWidth="1"/>
    <col min="42" max="42" width="5.83203125" style="73" bestFit="1" customWidth="1"/>
    <col min="43" max="45" width="10.5" style="73" bestFit="1" customWidth="1"/>
    <col min="46" max="46" width="5.83203125" style="73" bestFit="1" customWidth="1"/>
    <col min="47" max="49" width="10.5" style="73" bestFit="1" customWidth="1"/>
    <col min="50" max="50" width="5.83203125" style="73" bestFit="1" customWidth="1"/>
    <col min="51" max="53" width="10.5" style="73" bestFit="1" customWidth="1"/>
    <col min="54" max="54" width="5.83203125" style="73" bestFit="1" customWidth="1"/>
    <col min="55" max="55" width="8.83203125" style="73"/>
    <col min="56" max="58" width="10.5" style="73" bestFit="1" customWidth="1"/>
    <col min="59" max="59" width="5.83203125" style="73" bestFit="1" customWidth="1"/>
    <col min="60" max="62" width="10.5" style="73" bestFit="1" customWidth="1"/>
    <col min="63" max="63" width="5.83203125" style="73" bestFit="1" customWidth="1"/>
    <col min="64" max="66" width="10.5" style="73" bestFit="1" customWidth="1"/>
    <col min="67" max="67" width="5.83203125" style="73" bestFit="1" customWidth="1"/>
    <col min="68" max="70" width="10.5" style="73" bestFit="1" customWidth="1"/>
    <col min="71" max="71" width="5.83203125" style="73" bestFit="1" customWidth="1"/>
    <col min="72" max="74" width="10.5" style="73" bestFit="1" customWidth="1"/>
    <col min="75" max="75" width="5.83203125" style="73" bestFit="1" customWidth="1"/>
    <col min="76" max="78" width="10.5" style="73" bestFit="1" customWidth="1"/>
    <col min="79" max="79" width="5.83203125" style="73" bestFit="1" customWidth="1"/>
    <col min="80" max="82" width="10.5" style="73" bestFit="1" customWidth="1"/>
    <col min="83" max="83" width="5.83203125" style="73" bestFit="1" customWidth="1"/>
    <col min="84" max="86" width="10.5" style="73" bestFit="1" customWidth="1"/>
    <col min="87" max="87" width="5.83203125" style="73" bestFit="1" customWidth="1"/>
    <col min="88" max="88" width="8.83203125" style="73"/>
    <col min="89" max="91" width="10.5" style="73" bestFit="1" customWidth="1"/>
    <col min="92" max="92" width="5.83203125" style="73" bestFit="1" customWidth="1"/>
    <col min="93" max="95" width="10.5" style="73" bestFit="1" customWidth="1"/>
    <col min="96" max="96" width="5.83203125" style="73" bestFit="1" customWidth="1"/>
    <col min="97" max="99" width="10.5" style="73" bestFit="1" customWidth="1"/>
    <col min="100" max="100" width="5.83203125" style="73" bestFit="1" customWidth="1"/>
    <col min="101" max="103" width="10.5" style="73" bestFit="1" customWidth="1"/>
    <col min="104" max="104" width="5.83203125" style="73" bestFit="1" customWidth="1"/>
    <col min="105" max="107" width="10.5" style="73" bestFit="1" customWidth="1"/>
    <col min="108" max="108" width="5.83203125" style="73" bestFit="1" customWidth="1"/>
    <col min="109" max="111" width="10.5" style="73" bestFit="1" customWidth="1"/>
    <col min="112" max="112" width="5.83203125" style="73" bestFit="1" customWidth="1"/>
    <col min="113" max="115" width="10.5" style="73" bestFit="1" customWidth="1"/>
    <col min="116" max="116" width="5.83203125" style="73" bestFit="1" customWidth="1"/>
    <col min="117" max="119" width="10.5" style="73" bestFit="1" customWidth="1"/>
    <col min="120" max="120" width="5.83203125" style="73" bestFit="1" customWidth="1"/>
    <col min="121" max="123" width="10.5" style="73" bestFit="1" customWidth="1"/>
    <col min="124" max="124" width="5.83203125" style="73" bestFit="1" customWidth="1"/>
    <col min="125" max="127" width="10.5" style="73" bestFit="1" customWidth="1"/>
    <col min="128" max="128" width="5.83203125" style="73" bestFit="1" customWidth="1"/>
    <col min="129" max="129" width="8.83203125" style="73"/>
    <col min="130" max="132" width="10.5" style="73" bestFit="1" customWidth="1"/>
    <col min="133" max="133" width="6.5" style="73" bestFit="1" customWidth="1"/>
    <col min="134" max="136" width="10.5" style="73" bestFit="1" customWidth="1"/>
    <col min="137" max="137" width="6.5" style="73" bestFit="1" customWidth="1"/>
    <col min="138" max="140" width="10.5" style="73" bestFit="1" customWidth="1"/>
    <col min="141" max="141" width="6.5" style="73" bestFit="1" customWidth="1"/>
    <col min="142" max="144" width="10.5" style="73" bestFit="1" customWidth="1"/>
    <col min="145" max="145" width="6.5" style="73" bestFit="1" customWidth="1"/>
    <col min="146" max="148" width="10.5" style="73" bestFit="1" customWidth="1"/>
    <col min="149" max="149" width="6.5" style="73" bestFit="1" customWidth="1"/>
    <col min="150" max="152" width="10.5" style="73" bestFit="1" customWidth="1"/>
    <col min="153" max="153" width="5.83203125" style="73" bestFit="1" customWidth="1"/>
    <col min="154" max="156" width="10.5" style="73" bestFit="1" customWidth="1"/>
    <col min="157" max="157" width="5.83203125" style="73" bestFit="1" customWidth="1"/>
    <col min="158" max="160" width="10.5" style="73" bestFit="1" customWidth="1"/>
    <col min="161" max="161" width="5.83203125" style="73" bestFit="1" customWidth="1"/>
    <col min="162" max="164" width="10.5" style="73" bestFit="1" customWidth="1"/>
    <col min="165" max="165" width="5.83203125" style="73" bestFit="1" customWidth="1"/>
    <col min="166" max="168" width="10.5" style="73" bestFit="1" customWidth="1"/>
    <col min="169" max="169" width="5.83203125" style="73" bestFit="1" customWidth="1"/>
    <col min="170" max="172" width="10.5" style="73" bestFit="1" customWidth="1"/>
    <col min="173" max="173" width="5.83203125" style="73" bestFit="1" customWidth="1"/>
    <col min="174" max="176" width="10.5" style="73" bestFit="1" customWidth="1"/>
    <col min="177" max="177" width="5.83203125" style="73" bestFit="1" customWidth="1"/>
    <col min="178" max="180" width="10.5" style="73" bestFit="1" customWidth="1"/>
    <col min="181" max="181" width="6.5" style="73" bestFit="1" customWidth="1"/>
    <col min="182" max="184" width="10.5" style="73" bestFit="1" customWidth="1"/>
    <col min="185" max="185" width="5.83203125" style="73" bestFit="1" customWidth="1"/>
    <col min="186" max="188" width="10.5" style="73" bestFit="1" customWidth="1"/>
    <col min="189" max="189" width="6.5" style="73" bestFit="1" customWidth="1"/>
    <col min="190" max="192" width="10.5" style="73" bestFit="1" customWidth="1"/>
    <col min="193" max="193" width="5.83203125" style="73" bestFit="1" customWidth="1"/>
    <col min="194" max="196" width="10.5" style="73" bestFit="1" customWidth="1"/>
    <col min="197" max="197" width="5.83203125" style="73" bestFit="1" customWidth="1"/>
    <col min="198" max="200" width="10.5" style="73" bestFit="1" customWidth="1"/>
    <col min="201" max="201" width="5.83203125" style="73" bestFit="1" customWidth="1"/>
    <col min="202" max="204" width="10.5" style="73" bestFit="1" customWidth="1"/>
    <col min="205" max="205" width="5.83203125" style="73" bestFit="1" customWidth="1"/>
    <col min="206" max="206" width="8.83203125" style="73"/>
    <col min="207" max="209" width="10.5" style="73" bestFit="1" customWidth="1"/>
    <col min="210" max="210" width="5.83203125" style="73" bestFit="1" customWidth="1"/>
    <col min="211" max="213" width="10.5" style="73" bestFit="1" customWidth="1"/>
    <col min="214" max="214" width="5.83203125" style="73" bestFit="1" customWidth="1"/>
    <col min="215" max="217" width="10.5" style="73" bestFit="1" customWidth="1"/>
    <col min="218" max="218" width="5.83203125" style="73" bestFit="1" customWidth="1"/>
    <col min="219" max="221" width="10.5" style="73" bestFit="1" customWidth="1"/>
    <col min="222" max="222" width="6.1640625" style="73" bestFit="1" customWidth="1"/>
    <col min="223" max="16384" width="8.83203125" style="73"/>
  </cols>
  <sheetData>
    <row r="1" spans="1:222" s="107" customFormat="1" ht="26">
      <c r="B1" s="79" t="s">
        <v>219</v>
      </c>
      <c r="C1" s="79" t="s">
        <v>148</v>
      </c>
      <c r="D1" s="79" t="s">
        <v>220</v>
      </c>
      <c r="E1" s="85" t="s">
        <v>221</v>
      </c>
      <c r="F1" s="86" t="s">
        <v>156</v>
      </c>
      <c r="G1" s="87"/>
      <c r="H1" s="87"/>
      <c r="I1" s="87"/>
      <c r="J1" s="87"/>
      <c r="K1" s="87"/>
      <c r="L1" s="106"/>
      <c r="M1" s="106"/>
      <c r="O1" s="313" t="s">
        <v>117</v>
      </c>
      <c r="P1" s="314"/>
      <c r="Q1" s="314"/>
      <c r="R1" s="315"/>
      <c r="S1" s="313" t="s">
        <v>112</v>
      </c>
      <c r="T1" s="314"/>
      <c r="U1" s="314"/>
      <c r="V1" s="315"/>
      <c r="W1" s="313" t="s">
        <v>3</v>
      </c>
      <c r="X1" s="314"/>
      <c r="Y1" s="314"/>
      <c r="Z1" s="315"/>
      <c r="AA1" s="313" t="s">
        <v>158</v>
      </c>
      <c r="AB1" s="314"/>
      <c r="AC1" s="314"/>
      <c r="AD1" s="315"/>
      <c r="AE1" s="313" t="s">
        <v>176</v>
      </c>
      <c r="AF1" s="314"/>
      <c r="AG1" s="314"/>
      <c r="AH1" s="315"/>
      <c r="AI1" s="313" t="s">
        <v>4</v>
      </c>
      <c r="AJ1" s="314"/>
      <c r="AK1" s="314"/>
      <c r="AL1" s="315"/>
      <c r="AM1" s="313" t="s">
        <v>5</v>
      </c>
      <c r="AN1" s="314"/>
      <c r="AO1" s="314"/>
      <c r="AP1" s="315"/>
      <c r="AQ1" s="313" t="s">
        <v>114</v>
      </c>
      <c r="AR1" s="314"/>
      <c r="AS1" s="314"/>
      <c r="AT1" s="315"/>
      <c r="AU1" s="313" t="s">
        <v>6</v>
      </c>
      <c r="AV1" s="314"/>
      <c r="AW1" s="314"/>
      <c r="AX1" s="315"/>
      <c r="AY1" s="313" t="s">
        <v>115</v>
      </c>
      <c r="AZ1" s="314"/>
      <c r="BA1" s="314"/>
      <c r="BB1" s="315"/>
      <c r="BC1" s="88"/>
      <c r="BD1" s="316" t="s">
        <v>153</v>
      </c>
      <c r="BE1" s="317"/>
      <c r="BF1" s="317"/>
      <c r="BG1" s="318"/>
      <c r="BH1" s="316" t="s">
        <v>9</v>
      </c>
      <c r="BI1" s="317"/>
      <c r="BJ1" s="317"/>
      <c r="BK1" s="318"/>
      <c r="BL1" s="316" t="s">
        <v>159</v>
      </c>
      <c r="BM1" s="317"/>
      <c r="BN1" s="317"/>
      <c r="BO1" s="318"/>
      <c r="BP1" s="316" t="s">
        <v>160</v>
      </c>
      <c r="BQ1" s="317"/>
      <c r="BR1" s="317"/>
      <c r="BS1" s="318"/>
      <c r="BT1" s="316" t="s">
        <v>161</v>
      </c>
      <c r="BU1" s="317"/>
      <c r="BV1" s="317"/>
      <c r="BW1" s="318"/>
      <c r="BX1" s="316" t="s">
        <v>10</v>
      </c>
      <c r="BY1" s="317"/>
      <c r="BZ1" s="317"/>
      <c r="CA1" s="318"/>
      <c r="CB1" s="316" t="s">
        <v>177</v>
      </c>
      <c r="CC1" s="317"/>
      <c r="CD1" s="317"/>
      <c r="CE1" s="318"/>
      <c r="CF1" s="316" t="s">
        <v>169</v>
      </c>
      <c r="CG1" s="317"/>
      <c r="CH1" s="317"/>
      <c r="CI1" s="318"/>
      <c r="CK1" s="316" t="s">
        <v>7</v>
      </c>
      <c r="CL1" s="317"/>
      <c r="CM1" s="317"/>
      <c r="CN1" s="318"/>
      <c r="CO1" s="316" t="s">
        <v>179</v>
      </c>
      <c r="CP1" s="317"/>
      <c r="CQ1" s="317"/>
      <c r="CR1" s="318"/>
      <c r="CS1" s="316" t="s">
        <v>113</v>
      </c>
      <c r="CT1" s="317"/>
      <c r="CU1" s="317"/>
      <c r="CV1" s="318"/>
      <c r="CW1" s="316" t="s">
        <v>178</v>
      </c>
      <c r="CX1" s="317"/>
      <c r="CY1" s="317"/>
      <c r="CZ1" s="318"/>
      <c r="DA1" s="316" t="s">
        <v>181</v>
      </c>
      <c r="DB1" s="317"/>
      <c r="DC1" s="317"/>
      <c r="DD1" s="318"/>
      <c r="DE1" s="316" t="s">
        <v>147</v>
      </c>
      <c r="DF1" s="317"/>
      <c r="DG1" s="317"/>
      <c r="DH1" s="318"/>
      <c r="DI1" s="316" t="s">
        <v>162</v>
      </c>
      <c r="DJ1" s="317"/>
      <c r="DK1" s="317"/>
      <c r="DL1" s="318"/>
      <c r="DM1" s="316" t="s">
        <v>8</v>
      </c>
      <c r="DN1" s="317"/>
      <c r="DO1" s="317"/>
      <c r="DP1" s="318"/>
      <c r="DQ1" s="316" t="s">
        <v>138</v>
      </c>
      <c r="DR1" s="317"/>
      <c r="DS1" s="317"/>
      <c r="DT1" s="318"/>
      <c r="DU1" s="316" t="s">
        <v>168</v>
      </c>
      <c r="DV1" s="317"/>
      <c r="DW1" s="317"/>
      <c r="DX1" s="318"/>
      <c r="DZ1" s="319" t="s">
        <v>154</v>
      </c>
      <c r="EA1" s="320"/>
      <c r="EB1" s="320"/>
      <c r="EC1" s="321"/>
      <c r="ED1" s="319" t="s">
        <v>180</v>
      </c>
      <c r="EE1" s="320"/>
      <c r="EF1" s="320"/>
      <c r="EG1" s="321"/>
      <c r="EH1" s="319" t="s">
        <v>170</v>
      </c>
      <c r="EI1" s="320"/>
      <c r="EJ1" s="320"/>
      <c r="EK1" s="321"/>
      <c r="EL1" s="319" t="s">
        <v>155</v>
      </c>
      <c r="EM1" s="320"/>
      <c r="EN1" s="320"/>
      <c r="EO1" s="321"/>
      <c r="EP1" s="319" t="s">
        <v>171</v>
      </c>
      <c r="EQ1" s="320"/>
      <c r="ER1" s="320"/>
      <c r="ES1" s="321"/>
      <c r="ET1" s="319" t="s">
        <v>172</v>
      </c>
      <c r="EU1" s="320"/>
      <c r="EV1" s="320"/>
      <c r="EW1" s="321"/>
      <c r="EX1" s="319" t="s">
        <v>183</v>
      </c>
      <c r="EY1" s="320"/>
      <c r="EZ1" s="320"/>
      <c r="FA1" s="321"/>
      <c r="FB1" s="319" t="s">
        <v>184</v>
      </c>
      <c r="FC1" s="320"/>
      <c r="FD1" s="320"/>
      <c r="FE1" s="321"/>
      <c r="FF1" s="319" t="s">
        <v>182</v>
      </c>
      <c r="FG1" s="320"/>
      <c r="FH1" s="320"/>
      <c r="FI1" s="321"/>
      <c r="FJ1" s="319" t="s">
        <v>173</v>
      </c>
      <c r="FK1" s="320"/>
      <c r="FL1" s="320"/>
      <c r="FM1" s="321"/>
      <c r="FN1" s="319" t="s">
        <v>149</v>
      </c>
      <c r="FO1" s="320"/>
      <c r="FP1" s="320"/>
      <c r="FQ1" s="321"/>
      <c r="FR1" s="319" t="s">
        <v>140</v>
      </c>
      <c r="FS1" s="320"/>
      <c r="FT1" s="320"/>
      <c r="FU1" s="321"/>
      <c r="FV1" s="322" t="s">
        <v>175</v>
      </c>
      <c r="FW1" s="323"/>
      <c r="FX1" s="323"/>
      <c r="FY1" s="324"/>
      <c r="FZ1" s="319" t="s">
        <v>139</v>
      </c>
      <c r="GA1" s="320"/>
      <c r="GB1" s="320"/>
      <c r="GC1" s="321"/>
      <c r="GD1" s="322" t="s">
        <v>174</v>
      </c>
      <c r="GE1" s="323"/>
      <c r="GF1" s="323"/>
      <c r="GG1" s="324"/>
      <c r="GH1" s="319" t="s">
        <v>0</v>
      </c>
      <c r="GI1" s="320"/>
      <c r="GJ1" s="320"/>
      <c r="GK1" s="321"/>
      <c r="GL1" s="319" t="s">
        <v>1</v>
      </c>
      <c r="GM1" s="320"/>
      <c r="GN1" s="320"/>
      <c r="GO1" s="321"/>
      <c r="GP1" s="319" t="s">
        <v>108</v>
      </c>
      <c r="GQ1" s="320"/>
      <c r="GR1" s="320"/>
      <c r="GS1" s="321"/>
      <c r="GT1" s="319" t="s">
        <v>105</v>
      </c>
      <c r="GU1" s="320"/>
      <c r="GV1" s="320"/>
      <c r="GW1" s="321"/>
      <c r="GY1" s="316" t="s">
        <v>146</v>
      </c>
      <c r="GZ1" s="317"/>
      <c r="HA1" s="317"/>
      <c r="HB1" s="318"/>
      <c r="HC1" s="316" t="s">
        <v>157</v>
      </c>
      <c r="HD1" s="317"/>
      <c r="HE1" s="317"/>
      <c r="HF1" s="318"/>
      <c r="HG1" s="316" t="s">
        <v>167</v>
      </c>
      <c r="HH1" s="317"/>
      <c r="HI1" s="317"/>
      <c r="HJ1" s="318"/>
      <c r="HK1" s="316" t="s">
        <v>185</v>
      </c>
      <c r="HL1" s="317"/>
      <c r="HM1" s="317"/>
      <c r="HN1" s="318"/>
    </row>
    <row r="2" spans="1:222" s="108" customFormat="1" ht="52">
      <c r="A2" s="92" t="s">
        <v>223</v>
      </c>
      <c r="B2" s="92" t="s">
        <v>219</v>
      </c>
      <c r="C2" s="92" t="s">
        <v>148</v>
      </c>
      <c r="D2" s="92" t="s">
        <v>220</v>
      </c>
      <c r="E2" s="93" t="s">
        <v>221</v>
      </c>
      <c r="F2" s="89" t="s">
        <v>141</v>
      </c>
      <c r="G2" s="89" t="s">
        <v>142</v>
      </c>
      <c r="H2" s="89" t="s">
        <v>143</v>
      </c>
      <c r="I2" s="89" t="s">
        <v>144</v>
      </c>
      <c r="J2" s="89" t="s">
        <v>145</v>
      </c>
      <c r="K2" s="89" t="s">
        <v>226</v>
      </c>
      <c r="L2" s="89" t="e">
        <f>#REF!</f>
        <v>#REF!</v>
      </c>
      <c r="M2" s="89" t="e">
        <f>#REF!</f>
        <v>#REF!</v>
      </c>
      <c r="O2" s="121" t="e">
        <f>#REF!</f>
        <v>#REF!</v>
      </c>
      <c r="P2" s="121" t="e">
        <f>#REF!</f>
        <v>#REF!</v>
      </c>
      <c r="Q2" s="121" t="e">
        <f>#REF!</f>
        <v>#REF!</v>
      </c>
      <c r="R2" s="74" t="s">
        <v>222</v>
      </c>
      <c r="S2" s="121" t="e">
        <f>#REF!</f>
        <v>#REF!</v>
      </c>
      <c r="T2" s="121" t="e">
        <f>#REF!</f>
        <v>#REF!</v>
      </c>
      <c r="U2" s="121" t="e">
        <f>#REF!</f>
        <v>#REF!</v>
      </c>
      <c r="V2" s="74" t="s">
        <v>222</v>
      </c>
      <c r="W2" s="121" t="e">
        <f>#REF!</f>
        <v>#REF!</v>
      </c>
      <c r="X2" s="121" t="e">
        <f>#REF!</f>
        <v>#REF!</v>
      </c>
      <c r="Y2" s="121" t="e">
        <f>#REF!</f>
        <v>#REF!</v>
      </c>
      <c r="Z2" s="74" t="s">
        <v>222</v>
      </c>
      <c r="AA2" s="121" t="e">
        <f>#REF!</f>
        <v>#REF!</v>
      </c>
      <c r="AB2" s="121" t="e">
        <f>#REF!</f>
        <v>#REF!</v>
      </c>
      <c r="AC2" s="121" t="e">
        <f>#REF!</f>
        <v>#REF!</v>
      </c>
      <c r="AD2" s="74" t="s">
        <v>222</v>
      </c>
      <c r="AE2" s="121" t="e">
        <f>#REF!</f>
        <v>#REF!</v>
      </c>
      <c r="AF2" s="121" t="e">
        <f>#REF!</f>
        <v>#REF!</v>
      </c>
      <c r="AG2" s="121" t="e">
        <f>#REF!</f>
        <v>#REF!</v>
      </c>
      <c r="AH2" s="74" t="s">
        <v>222</v>
      </c>
      <c r="AI2" s="121" t="e">
        <f>#REF!</f>
        <v>#REF!</v>
      </c>
      <c r="AJ2" s="121" t="e">
        <f>#REF!</f>
        <v>#REF!</v>
      </c>
      <c r="AK2" s="121" t="e">
        <f>#REF!</f>
        <v>#REF!</v>
      </c>
      <c r="AL2" s="74" t="s">
        <v>222</v>
      </c>
      <c r="AM2" s="121" t="e">
        <f>#REF!</f>
        <v>#REF!</v>
      </c>
      <c r="AN2" s="121" t="e">
        <f>#REF!</f>
        <v>#REF!</v>
      </c>
      <c r="AO2" s="121" t="e">
        <f>#REF!</f>
        <v>#REF!</v>
      </c>
      <c r="AP2" s="74" t="s">
        <v>222</v>
      </c>
      <c r="AQ2" s="121" t="e">
        <f>#REF!</f>
        <v>#REF!</v>
      </c>
      <c r="AR2" s="121" t="e">
        <f>#REF!</f>
        <v>#REF!</v>
      </c>
      <c r="AS2" s="121" t="e">
        <f>#REF!</f>
        <v>#REF!</v>
      </c>
      <c r="AT2" s="74" t="s">
        <v>222</v>
      </c>
      <c r="AU2" s="121" t="e">
        <f>#REF!</f>
        <v>#REF!</v>
      </c>
      <c r="AV2" s="121" t="e">
        <f>#REF!</f>
        <v>#REF!</v>
      </c>
      <c r="AW2" s="121" t="e">
        <f>#REF!</f>
        <v>#REF!</v>
      </c>
      <c r="AX2" s="74" t="s">
        <v>222</v>
      </c>
      <c r="AY2" s="121" t="e">
        <f>#REF!</f>
        <v>#REF!</v>
      </c>
      <c r="AZ2" s="121" t="e">
        <f>#REF!</f>
        <v>#REF!</v>
      </c>
      <c r="BA2" s="121" t="e">
        <f>#REF!</f>
        <v>#REF!</v>
      </c>
      <c r="BB2" s="74" t="s">
        <v>222</v>
      </c>
      <c r="BC2" s="90"/>
      <c r="BD2" s="121" t="e">
        <f>#REF!</f>
        <v>#REF!</v>
      </c>
      <c r="BE2" s="121" t="e">
        <f>#REF!</f>
        <v>#REF!</v>
      </c>
      <c r="BF2" s="121" t="e">
        <f>#REF!</f>
        <v>#REF!</v>
      </c>
      <c r="BG2" s="74" t="s">
        <v>222</v>
      </c>
      <c r="BH2" s="121" t="e">
        <f>#REF!</f>
        <v>#REF!</v>
      </c>
      <c r="BI2" s="121" t="e">
        <f>#REF!</f>
        <v>#REF!</v>
      </c>
      <c r="BJ2" s="121" t="e">
        <f>#REF!</f>
        <v>#REF!</v>
      </c>
      <c r="BK2" s="74" t="s">
        <v>222</v>
      </c>
      <c r="BL2" s="121" t="e">
        <f>#REF!</f>
        <v>#REF!</v>
      </c>
      <c r="BM2" s="121" t="e">
        <f>#REF!</f>
        <v>#REF!</v>
      </c>
      <c r="BN2" s="121" t="e">
        <f>#REF!</f>
        <v>#REF!</v>
      </c>
      <c r="BO2" s="74" t="s">
        <v>222</v>
      </c>
      <c r="BP2" s="121" t="e">
        <f>#REF!</f>
        <v>#REF!</v>
      </c>
      <c r="BQ2" s="121" t="e">
        <f>#REF!</f>
        <v>#REF!</v>
      </c>
      <c r="BR2" s="121" t="e">
        <f>#REF!</f>
        <v>#REF!</v>
      </c>
      <c r="BS2" s="74" t="s">
        <v>222</v>
      </c>
      <c r="BT2" s="121" t="e">
        <f>#REF!</f>
        <v>#REF!</v>
      </c>
      <c r="BU2" s="121" t="e">
        <f>#REF!</f>
        <v>#REF!</v>
      </c>
      <c r="BV2" s="121" t="e">
        <f>#REF!</f>
        <v>#REF!</v>
      </c>
      <c r="BW2" s="74" t="s">
        <v>222</v>
      </c>
      <c r="BX2" s="121" t="e">
        <f>#REF!</f>
        <v>#REF!</v>
      </c>
      <c r="BY2" s="121" t="e">
        <f>#REF!</f>
        <v>#REF!</v>
      </c>
      <c r="BZ2" s="121" t="e">
        <f>#REF!</f>
        <v>#REF!</v>
      </c>
      <c r="CA2" s="74" t="s">
        <v>222</v>
      </c>
      <c r="CB2" s="121" t="e">
        <f>#REF!</f>
        <v>#REF!</v>
      </c>
      <c r="CC2" s="121" t="e">
        <f>#REF!</f>
        <v>#REF!</v>
      </c>
      <c r="CD2" s="121" t="e">
        <f>#REF!</f>
        <v>#REF!</v>
      </c>
      <c r="CE2" s="74" t="s">
        <v>222</v>
      </c>
      <c r="CF2" s="121" t="e">
        <f>#REF!</f>
        <v>#REF!</v>
      </c>
      <c r="CG2" s="121" t="e">
        <f>#REF!</f>
        <v>#REF!</v>
      </c>
      <c r="CH2" s="121" t="e">
        <f>#REF!</f>
        <v>#REF!</v>
      </c>
      <c r="CI2" s="74" t="s">
        <v>222</v>
      </c>
      <c r="CK2" s="121" t="e">
        <f>#REF!</f>
        <v>#REF!</v>
      </c>
      <c r="CL2" s="121" t="e">
        <f>#REF!</f>
        <v>#REF!</v>
      </c>
      <c r="CM2" s="121" t="e">
        <f>#REF!</f>
        <v>#REF!</v>
      </c>
      <c r="CN2" s="74" t="s">
        <v>222</v>
      </c>
      <c r="CO2" s="121" t="e">
        <f>#REF!</f>
        <v>#REF!</v>
      </c>
      <c r="CP2" s="121" t="e">
        <f>#REF!</f>
        <v>#REF!</v>
      </c>
      <c r="CQ2" s="121" t="e">
        <f>#REF!</f>
        <v>#REF!</v>
      </c>
      <c r="CR2" s="74" t="s">
        <v>222</v>
      </c>
      <c r="CS2" s="121" t="e">
        <f>#REF!</f>
        <v>#REF!</v>
      </c>
      <c r="CT2" s="121" t="e">
        <f>#REF!</f>
        <v>#REF!</v>
      </c>
      <c r="CU2" s="121" t="e">
        <f>#REF!</f>
        <v>#REF!</v>
      </c>
      <c r="CV2" s="74" t="s">
        <v>222</v>
      </c>
      <c r="CW2" s="121" t="e">
        <f>#REF!</f>
        <v>#REF!</v>
      </c>
      <c r="CX2" s="121" t="e">
        <f>#REF!</f>
        <v>#REF!</v>
      </c>
      <c r="CY2" s="121" t="e">
        <f>#REF!</f>
        <v>#REF!</v>
      </c>
      <c r="CZ2" s="74" t="s">
        <v>222</v>
      </c>
      <c r="DA2" s="121" t="e">
        <f>#REF!</f>
        <v>#REF!</v>
      </c>
      <c r="DB2" s="121" t="e">
        <f>#REF!</f>
        <v>#REF!</v>
      </c>
      <c r="DC2" s="121" t="e">
        <f>#REF!</f>
        <v>#REF!</v>
      </c>
      <c r="DD2" s="74" t="s">
        <v>222</v>
      </c>
      <c r="DE2" s="121" t="e">
        <f>#REF!</f>
        <v>#REF!</v>
      </c>
      <c r="DF2" s="121" t="e">
        <f>#REF!</f>
        <v>#REF!</v>
      </c>
      <c r="DG2" s="121" t="e">
        <f>#REF!</f>
        <v>#REF!</v>
      </c>
      <c r="DH2" s="74" t="s">
        <v>222</v>
      </c>
      <c r="DI2" s="121" t="e">
        <f>#REF!</f>
        <v>#REF!</v>
      </c>
      <c r="DJ2" s="121" t="e">
        <f>#REF!</f>
        <v>#REF!</v>
      </c>
      <c r="DK2" s="121" t="e">
        <f>#REF!</f>
        <v>#REF!</v>
      </c>
      <c r="DL2" s="74" t="s">
        <v>222</v>
      </c>
      <c r="DM2" s="121" t="e">
        <f>#REF!</f>
        <v>#REF!</v>
      </c>
      <c r="DN2" s="121" t="e">
        <f>#REF!</f>
        <v>#REF!</v>
      </c>
      <c r="DO2" s="121" t="e">
        <f>#REF!</f>
        <v>#REF!</v>
      </c>
      <c r="DP2" s="74" t="s">
        <v>222</v>
      </c>
      <c r="DQ2" s="121" t="e">
        <f>#REF!</f>
        <v>#REF!</v>
      </c>
      <c r="DR2" s="121" t="e">
        <f>#REF!</f>
        <v>#REF!</v>
      </c>
      <c r="DS2" s="121" t="e">
        <f>#REF!</f>
        <v>#REF!</v>
      </c>
      <c r="DT2" s="74" t="s">
        <v>222</v>
      </c>
      <c r="DU2" s="121" t="e">
        <f>#REF!</f>
        <v>#REF!</v>
      </c>
      <c r="DV2" s="121" t="e">
        <f>#REF!</f>
        <v>#REF!</v>
      </c>
      <c r="DW2" s="121" t="e">
        <f>#REF!</f>
        <v>#REF!</v>
      </c>
      <c r="DX2" s="74" t="s">
        <v>222</v>
      </c>
      <c r="DZ2" s="121" t="e">
        <f>#REF!</f>
        <v>#REF!</v>
      </c>
      <c r="EA2" s="121" t="e">
        <f>#REF!</f>
        <v>#REF!</v>
      </c>
      <c r="EB2" s="121" t="e">
        <f>#REF!</f>
        <v>#REF!</v>
      </c>
      <c r="EC2" s="74" t="s">
        <v>222</v>
      </c>
      <c r="ED2" s="121" t="e">
        <f>#REF!</f>
        <v>#REF!</v>
      </c>
      <c r="EE2" s="121" t="e">
        <f>#REF!</f>
        <v>#REF!</v>
      </c>
      <c r="EF2" s="121" t="e">
        <f>#REF!</f>
        <v>#REF!</v>
      </c>
      <c r="EG2" s="74" t="s">
        <v>222</v>
      </c>
      <c r="EH2" s="121" t="e">
        <f>#REF!</f>
        <v>#REF!</v>
      </c>
      <c r="EI2" s="121" t="e">
        <f>#REF!</f>
        <v>#REF!</v>
      </c>
      <c r="EJ2" s="121" t="e">
        <f>#REF!</f>
        <v>#REF!</v>
      </c>
      <c r="EK2" s="74" t="s">
        <v>222</v>
      </c>
      <c r="EL2" s="121" t="e">
        <f>#REF!</f>
        <v>#REF!</v>
      </c>
      <c r="EM2" s="121" t="e">
        <f>#REF!</f>
        <v>#REF!</v>
      </c>
      <c r="EN2" s="121" t="e">
        <f>#REF!</f>
        <v>#REF!</v>
      </c>
      <c r="EO2" s="74" t="s">
        <v>222</v>
      </c>
      <c r="EP2" s="121" t="e">
        <f>#REF!</f>
        <v>#REF!</v>
      </c>
      <c r="EQ2" s="121" t="e">
        <f>#REF!</f>
        <v>#REF!</v>
      </c>
      <c r="ER2" s="121" t="e">
        <f>#REF!</f>
        <v>#REF!</v>
      </c>
      <c r="ES2" s="74" t="s">
        <v>222</v>
      </c>
      <c r="ET2" s="121" t="e">
        <f>#REF!</f>
        <v>#REF!</v>
      </c>
      <c r="EU2" s="121" t="e">
        <f>#REF!</f>
        <v>#REF!</v>
      </c>
      <c r="EV2" s="121" t="e">
        <f>#REF!</f>
        <v>#REF!</v>
      </c>
      <c r="EW2" s="74" t="s">
        <v>222</v>
      </c>
      <c r="EX2" s="121" t="e">
        <f>#REF!</f>
        <v>#REF!</v>
      </c>
      <c r="EY2" s="121" t="e">
        <f>#REF!</f>
        <v>#REF!</v>
      </c>
      <c r="EZ2" s="121" t="e">
        <f>#REF!</f>
        <v>#REF!</v>
      </c>
      <c r="FA2" s="74" t="s">
        <v>222</v>
      </c>
      <c r="FB2" s="121" t="e">
        <f>#REF!</f>
        <v>#REF!</v>
      </c>
      <c r="FC2" s="121" t="e">
        <f>#REF!</f>
        <v>#REF!</v>
      </c>
      <c r="FD2" s="121" t="e">
        <f>#REF!</f>
        <v>#REF!</v>
      </c>
      <c r="FE2" s="74" t="s">
        <v>222</v>
      </c>
      <c r="FF2" s="121" t="e">
        <f>#REF!</f>
        <v>#REF!</v>
      </c>
      <c r="FG2" s="121" t="e">
        <f>#REF!</f>
        <v>#REF!</v>
      </c>
      <c r="FH2" s="121" t="e">
        <f>#REF!</f>
        <v>#REF!</v>
      </c>
      <c r="FI2" s="74" t="s">
        <v>222</v>
      </c>
      <c r="FJ2" s="121" t="e">
        <f>#REF!</f>
        <v>#REF!</v>
      </c>
      <c r="FK2" s="121" t="e">
        <f>#REF!</f>
        <v>#REF!</v>
      </c>
      <c r="FL2" s="121" t="e">
        <f>#REF!</f>
        <v>#REF!</v>
      </c>
      <c r="FM2" s="74" t="s">
        <v>222</v>
      </c>
      <c r="FN2" s="121" t="e">
        <f>#REF!</f>
        <v>#REF!</v>
      </c>
      <c r="FO2" s="121" t="e">
        <f>#REF!</f>
        <v>#REF!</v>
      </c>
      <c r="FP2" s="121" t="e">
        <f>#REF!</f>
        <v>#REF!</v>
      </c>
      <c r="FQ2" s="74" t="s">
        <v>222</v>
      </c>
      <c r="FR2" s="121" t="e">
        <f>#REF!</f>
        <v>#REF!</v>
      </c>
      <c r="FS2" s="121" t="e">
        <f>#REF!</f>
        <v>#REF!</v>
      </c>
      <c r="FT2" s="121" t="e">
        <f>#REF!</f>
        <v>#REF!</v>
      </c>
      <c r="FU2" s="74" t="s">
        <v>222</v>
      </c>
      <c r="FV2" s="121" t="e">
        <f>#REF!</f>
        <v>#REF!</v>
      </c>
      <c r="FW2" s="121" t="e">
        <f>#REF!</f>
        <v>#REF!</v>
      </c>
      <c r="FX2" s="121" t="e">
        <f>#REF!</f>
        <v>#REF!</v>
      </c>
      <c r="FY2" s="91" t="s">
        <v>222</v>
      </c>
      <c r="FZ2" s="121" t="e">
        <f>#REF!</f>
        <v>#REF!</v>
      </c>
      <c r="GA2" s="121" t="e">
        <f>#REF!</f>
        <v>#REF!</v>
      </c>
      <c r="GB2" s="121" t="e">
        <f>#REF!</f>
        <v>#REF!</v>
      </c>
      <c r="GC2" s="74" t="s">
        <v>222</v>
      </c>
      <c r="GD2" s="121" t="e">
        <f>#REF!</f>
        <v>#REF!</v>
      </c>
      <c r="GE2" s="121" t="e">
        <f>#REF!</f>
        <v>#REF!</v>
      </c>
      <c r="GF2" s="121" t="e">
        <f>#REF!</f>
        <v>#REF!</v>
      </c>
      <c r="GG2" s="91" t="s">
        <v>222</v>
      </c>
      <c r="GH2" s="121" t="e">
        <f>#REF!</f>
        <v>#REF!</v>
      </c>
      <c r="GI2" s="121" t="e">
        <f>#REF!</f>
        <v>#REF!</v>
      </c>
      <c r="GJ2" s="121" t="e">
        <f>#REF!</f>
        <v>#REF!</v>
      </c>
      <c r="GK2" s="74" t="s">
        <v>222</v>
      </c>
      <c r="GL2" s="121" t="e">
        <f>#REF!</f>
        <v>#REF!</v>
      </c>
      <c r="GM2" s="121" t="e">
        <f>#REF!</f>
        <v>#REF!</v>
      </c>
      <c r="GN2" s="121" t="e">
        <f>#REF!</f>
        <v>#REF!</v>
      </c>
      <c r="GO2" s="74" t="s">
        <v>222</v>
      </c>
      <c r="GP2" s="121" t="e">
        <f>#REF!</f>
        <v>#REF!</v>
      </c>
      <c r="GQ2" s="121" t="e">
        <f>#REF!</f>
        <v>#REF!</v>
      </c>
      <c r="GR2" s="121" t="e">
        <f>#REF!</f>
        <v>#REF!</v>
      </c>
      <c r="GS2" s="74" t="s">
        <v>222</v>
      </c>
      <c r="GT2" s="121" t="e">
        <f>#REF!</f>
        <v>#REF!</v>
      </c>
      <c r="GU2" s="121" t="e">
        <f>#REF!</f>
        <v>#REF!</v>
      </c>
      <c r="GV2" s="121" t="e">
        <f>#REF!</f>
        <v>#REF!</v>
      </c>
      <c r="GW2" s="74" t="s">
        <v>222</v>
      </c>
      <c r="GY2" s="121" t="e">
        <f>#REF!</f>
        <v>#REF!</v>
      </c>
      <c r="GZ2" s="121" t="e">
        <f>#REF!</f>
        <v>#REF!</v>
      </c>
      <c r="HA2" s="121" t="e">
        <f>#REF!</f>
        <v>#REF!</v>
      </c>
      <c r="HB2" s="74" t="s">
        <v>222</v>
      </c>
      <c r="HC2" s="121" t="e">
        <f>#REF!</f>
        <v>#REF!</v>
      </c>
      <c r="HD2" s="121" t="e">
        <f>#REF!</f>
        <v>#REF!</v>
      </c>
      <c r="HE2" s="121" t="e">
        <f>#REF!</f>
        <v>#REF!</v>
      </c>
      <c r="HF2" s="74" t="s">
        <v>222</v>
      </c>
      <c r="HG2" s="121" t="e">
        <f>#REF!</f>
        <v>#REF!</v>
      </c>
      <c r="HH2" s="121" t="e">
        <f>#REF!</f>
        <v>#REF!</v>
      </c>
      <c r="HI2" s="121" t="e">
        <f>#REF!</f>
        <v>#REF!</v>
      </c>
      <c r="HJ2" s="74" t="s">
        <v>222</v>
      </c>
      <c r="HK2" s="121" t="e">
        <f>#REF!</f>
        <v>#REF!</v>
      </c>
      <c r="HL2" s="121" t="e">
        <f>#REF!</f>
        <v>#REF!</v>
      </c>
      <c r="HM2" s="121" t="e">
        <f>#REF!</f>
        <v>#REF!</v>
      </c>
      <c r="HN2" s="74" t="s">
        <v>222</v>
      </c>
    </row>
    <row r="3" spans="1:222" ht="13">
      <c r="A3" s="109" t="e">
        <f>#REF!</f>
        <v>#REF!</v>
      </c>
      <c r="B3" s="110" t="e">
        <f>#REF!</f>
        <v>#REF!</v>
      </c>
      <c r="C3" s="110" t="e">
        <f>#REF!</f>
        <v>#REF!</v>
      </c>
      <c r="D3" s="111" t="e">
        <f>#REF!</f>
        <v>#REF!</v>
      </c>
      <c r="E3" s="112" t="e">
        <f>#REF!</f>
        <v>#REF!</v>
      </c>
      <c r="F3" s="113" t="e">
        <f>#REF!</f>
        <v>#REF!</v>
      </c>
      <c r="G3" s="113" t="e">
        <f>#REF!</f>
        <v>#REF!</v>
      </c>
      <c r="H3" s="113" t="e">
        <f>#REF!</f>
        <v>#REF!</v>
      </c>
      <c r="I3" s="113" t="e">
        <f>#REF!</f>
        <v>#REF!</v>
      </c>
      <c r="J3" s="113" t="e">
        <f>#REF!</f>
        <v>#REF!</v>
      </c>
      <c r="K3" s="113" t="e">
        <f>#REF!</f>
        <v>#REF!</v>
      </c>
      <c r="L3" s="113" t="e">
        <f>#REF!</f>
        <v>#REF!</v>
      </c>
      <c r="M3" s="113" t="e">
        <f>#REF!</f>
        <v>#REF!</v>
      </c>
      <c r="N3" s="114"/>
      <c r="O3" s="115" t="e">
        <f>VLOOKUP($C3,'FY15'!$C:H,6,0)</f>
        <v>#REF!</v>
      </c>
      <c r="P3" s="115" t="e">
        <f>VLOOKUP($C3,'FY14'!$C:$H,6,0)</f>
        <v>#REF!</v>
      </c>
      <c r="Q3" s="115" t="e">
        <f>VLOOKUP($C3,'FY13'!$B:$G,6,0)</f>
        <v>#REF!</v>
      </c>
      <c r="R3" s="115" t="e">
        <f>VLOOKUP($C3,[2]FY12!$B:$G,6,0)</f>
        <v>#REF!</v>
      </c>
      <c r="S3" s="115" t="e">
        <f>VLOOKUP($C3,'FY15'!$C:$BJ,7,0)</f>
        <v>#REF!</v>
      </c>
      <c r="T3" s="115" t="e">
        <f>VLOOKUP($C3,'FY14'!$C:$BJ,7,0)</f>
        <v>#REF!</v>
      </c>
      <c r="U3" s="115" t="e">
        <f>VLOOKUP($C3,'FY13'!$B:$BI,7,0)</f>
        <v>#REF!</v>
      </c>
      <c r="V3" s="115" t="e">
        <f>VLOOKUP($C3,'FY12'!$C:$BI,7,0)</f>
        <v>#REF!</v>
      </c>
      <c r="W3" s="115" t="e">
        <f>VLOOKUP($C3,'FY15'!$C:$BJ,8,0)</f>
        <v>#REF!</v>
      </c>
      <c r="X3" s="115" t="e">
        <f>VLOOKUP($C3,'FY14'!$C:$BJ,8,0)</f>
        <v>#REF!</v>
      </c>
      <c r="Y3" s="115" t="e">
        <f>VLOOKUP($C3,'FY13'!$B:$BI,8,0)</f>
        <v>#REF!</v>
      </c>
      <c r="Z3" s="115" t="e">
        <f>VLOOKUP($C3,'FY12'!$C:$BI,8,0)</f>
        <v>#REF!</v>
      </c>
      <c r="AA3" s="116" t="e">
        <f>VLOOKUP($C3,'FY15'!$C:$BJ,9,0)</f>
        <v>#REF!</v>
      </c>
      <c r="AB3" s="116" t="e">
        <f>VLOOKUP($C3,'FY14'!$C:$BJ,9,0)</f>
        <v>#REF!</v>
      </c>
      <c r="AC3" s="116" t="e">
        <f>VLOOKUP($C3,'FY13'!$B:$BI,9,0)</f>
        <v>#REF!</v>
      </c>
      <c r="AD3" s="116" t="e">
        <f>VLOOKUP($C3,'FY12'!$C:$BI,9,0)</f>
        <v>#REF!</v>
      </c>
      <c r="AE3" s="116" t="e">
        <f>VLOOKUP($C3,'FY15'!$C:$BJ,10,0)</f>
        <v>#REF!</v>
      </c>
      <c r="AF3" s="116" t="e">
        <f>VLOOKUP($C3,'FY14'!$C:$BJ,10,0)</f>
        <v>#REF!</v>
      </c>
      <c r="AG3" s="116" t="e">
        <f>VLOOKUP($C3,'FY13'!$B:$BI,10,0)</f>
        <v>#REF!</v>
      </c>
      <c r="AH3" s="116" t="e">
        <f>VLOOKUP($C3,'FY12'!$C:$BI,10,0)</f>
        <v>#REF!</v>
      </c>
      <c r="AI3" s="115" t="e">
        <f>VLOOKUP($C3,'FY15'!$C:$BJ,11,0)</f>
        <v>#REF!</v>
      </c>
      <c r="AJ3" s="115" t="e">
        <f>VLOOKUP($C3,'FY14'!$C:$BJ,11,0)</f>
        <v>#REF!</v>
      </c>
      <c r="AK3" s="115" t="e">
        <f>VLOOKUP($C3,'FY13'!$B:$BI,11,0)</f>
        <v>#REF!</v>
      </c>
      <c r="AL3" s="115" t="e">
        <f>VLOOKUP($C3,'FY12'!$C:$BI,11,0)</f>
        <v>#REF!</v>
      </c>
      <c r="AM3" s="115" t="e">
        <f>VLOOKUP($C3,'FY15'!$C:$BJ,12,0)</f>
        <v>#REF!</v>
      </c>
      <c r="AN3" s="115" t="e">
        <f>VLOOKUP($C3,'FY14'!$C:$BJ,12,0)</f>
        <v>#REF!</v>
      </c>
      <c r="AO3" s="116" t="e">
        <f>VLOOKUP($C3,'FY13'!$B:$BI,12,0)</f>
        <v>#REF!</v>
      </c>
      <c r="AP3" s="115" t="e">
        <f>VLOOKUP($C3,'FY12'!$C:$BI,12,0)</f>
        <v>#REF!</v>
      </c>
      <c r="AQ3" s="115" t="e">
        <f>VLOOKUP($C3,'FY15'!$C:$BJ,13,0)</f>
        <v>#REF!</v>
      </c>
      <c r="AR3" s="115" t="e">
        <f>VLOOKUP($C3,'FY14'!$C:$BJ,13,0)</f>
        <v>#REF!</v>
      </c>
      <c r="AS3" s="115" t="e">
        <f>VLOOKUP($C3,'FY13'!$B:$BI,13,0)</f>
        <v>#REF!</v>
      </c>
      <c r="AT3" s="115" t="e">
        <f>VLOOKUP($C3,'FY12'!$C:$BI,13,0)</f>
        <v>#REF!</v>
      </c>
      <c r="AU3" s="115" t="e">
        <f>VLOOKUP($C3,'FY15'!$C:$BJ,14,0)</f>
        <v>#REF!</v>
      </c>
      <c r="AV3" s="115" t="e">
        <f>VLOOKUP($C3,'FY14'!$C:$BJ,14,0)</f>
        <v>#REF!</v>
      </c>
      <c r="AW3" s="115" t="e">
        <f>VLOOKUP($C3,'FY13'!$B:$BI,14,0)</f>
        <v>#REF!</v>
      </c>
      <c r="AX3" s="115" t="e">
        <f>VLOOKUP($C3,'FY12'!$C:$BI,14,0)</f>
        <v>#REF!</v>
      </c>
      <c r="AY3" s="115" t="e">
        <f>VLOOKUP($C3,'FY15'!$C:$BJ,15,0)</f>
        <v>#REF!</v>
      </c>
      <c r="AZ3" s="115" t="e">
        <f>VLOOKUP($C3,'FY14'!$C:$BJ,15,0)</f>
        <v>#REF!</v>
      </c>
      <c r="BA3" s="115" t="e">
        <f>VLOOKUP($C3,'FY13'!$B:$BI,15,0)</f>
        <v>#REF!</v>
      </c>
      <c r="BB3" s="115" t="e">
        <f>VLOOKUP($C3,'FY12'!$C:$BI,15,0)</f>
        <v>#REF!</v>
      </c>
      <c r="BC3" s="115"/>
      <c r="BD3" s="115" t="e">
        <f>VLOOKUP($C3,'FY15'!$C:$BJ,17,0)</f>
        <v>#REF!</v>
      </c>
      <c r="BE3" s="115" t="e">
        <f>VLOOKUP($C3,'FY14'!$C:$BJ,17,0)</f>
        <v>#REF!</v>
      </c>
      <c r="BF3" s="115" t="e">
        <f>VLOOKUP($C3,'FY13'!$B:$BI,17,0)</f>
        <v>#REF!</v>
      </c>
      <c r="BG3" s="115" t="e">
        <f>VLOOKUP($C3,'FY12'!$C:$BI,17,0)</f>
        <v>#REF!</v>
      </c>
      <c r="BH3" s="115" t="e">
        <f>VLOOKUP($C3,'FY15'!$C:$BJ,18,0)</f>
        <v>#REF!</v>
      </c>
      <c r="BI3" s="115" t="e">
        <f>VLOOKUP($C3,'FY14'!$C:$BJ,18,0)</f>
        <v>#REF!</v>
      </c>
      <c r="BJ3" s="115" t="e">
        <f>VLOOKUP($C3,'FY13'!$B:$BI,18,0)</f>
        <v>#REF!</v>
      </c>
      <c r="BK3" s="115" t="e">
        <f>VLOOKUP($C3,'FY12'!$C:$BI,18,0)</f>
        <v>#REF!</v>
      </c>
      <c r="BL3" s="115" t="e">
        <f>VLOOKUP($C3,'FY15'!$C:$BJ,19,0)</f>
        <v>#REF!</v>
      </c>
      <c r="BM3" s="115" t="e">
        <f>VLOOKUP($C3,'FY14'!$C:$BJ,19,0)</f>
        <v>#REF!</v>
      </c>
      <c r="BN3" s="115" t="e">
        <f>VLOOKUP($C3,'FY13'!$B:$BI,19,0)</f>
        <v>#REF!</v>
      </c>
      <c r="BO3" s="115" t="e">
        <f>VLOOKUP($C3,'FY12'!$C:$BI,19,0)</f>
        <v>#REF!</v>
      </c>
      <c r="BP3" s="115" t="e">
        <f>VLOOKUP($C3,'FY15'!$C:$BJ,20,0)</f>
        <v>#REF!</v>
      </c>
      <c r="BQ3" s="115" t="e">
        <f>VLOOKUP($C3,'FY14'!$C:$BJ,20,0)</f>
        <v>#REF!</v>
      </c>
      <c r="BR3" s="115" t="e">
        <f>VLOOKUP($C3,'FY13'!$B:$BI,20,0)</f>
        <v>#REF!</v>
      </c>
      <c r="BS3" s="115" t="e">
        <f>VLOOKUP($C3,'FY12'!$C:$BI,20,0)</f>
        <v>#REF!</v>
      </c>
      <c r="BT3" s="115" t="e">
        <f>VLOOKUP($C3,'FY15'!$C:$BJ,21,0)</f>
        <v>#REF!</v>
      </c>
      <c r="BU3" s="115" t="e">
        <f>VLOOKUP($C3,'FY14'!$C:$BJ,21,0)</f>
        <v>#REF!</v>
      </c>
      <c r="BV3" s="115" t="e">
        <f>VLOOKUP($C3,'FY13'!$B:$BI,21,0)</f>
        <v>#REF!</v>
      </c>
      <c r="BW3" s="115" t="e">
        <f>VLOOKUP($C3,'FY12'!$C:$BI,21,0)</f>
        <v>#REF!</v>
      </c>
      <c r="BX3" s="116" t="e">
        <f>VLOOKUP($C3,'FY15'!$C:$BJ,22,0)</f>
        <v>#REF!</v>
      </c>
      <c r="BY3" s="115" t="e">
        <f>VLOOKUP($C3,'FY14'!$C:$BJ,22,0)</f>
        <v>#REF!</v>
      </c>
      <c r="BZ3" s="115" t="e">
        <f>VLOOKUP($C3,'FY13'!$B:$BI,22,0)</f>
        <v>#REF!</v>
      </c>
      <c r="CA3" s="115" t="e">
        <f>VLOOKUP($C3,'FY12'!$C:$BI,22,0)</f>
        <v>#REF!</v>
      </c>
      <c r="CB3" s="115" t="e">
        <f>VLOOKUP($C3,'FY15'!$C:$BJ,23,0)</f>
        <v>#REF!</v>
      </c>
      <c r="CC3" s="115" t="e">
        <f>VLOOKUP($C3,'FY14'!$C:$BJ,23,0)</f>
        <v>#REF!</v>
      </c>
      <c r="CD3" s="115" t="e">
        <f>VLOOKUP($C3,'FY13'!$B:$BI,23,0)</f>
        <v>#REF!</v>
      </c>
      <c r="CE3" s="115" t="e">
        <f>VLOOKUP($C3,'FY12'!$C:$BI,23,0)</f>
        <v>#REF!</v>
      </c>
      <c r="CF3" s="115" t="e">
        <f>VLOOKUP($C3,'FY15'!$C:$BJ,24,0)</f>
        <v>#REF!</v>
      </c>
      <c r="CG3" s="115" t="e">
        <f>VLOOKUP($C3,'FY14'!$C:$BJ,24,0)</f>
        <v>#REF!</v>
      </c>
      <c r="CH3" s="115" t="e">
        <f>VLOOKUP($C3,'FY13'!$B:$BI,24,0)</f>
        <v>#REF!</v>
      </c>
      <c r="CI3" s="115" t="e">
        <f>VLOOKUP($C3,'FY12'!$C:$BI,24,0)</f>
        <v>#REF!</v>
      </c>
      <c r="CJ3" s="115"/>
      <c r="CK3" s="115" t="e">
        <f>VLOOKUP($C3,'FY15'!$C:$BJ,26,0)</f>
        <v>#REF!</v>
      </c>
      <c r="CL3" s="115" t="e">
        <f>VLOOKUP($C3,'FY14'!$C:$BJ,26,0)</f>
        <v>#REF!</v>
      </c>
      <c r="CM3" s="115" t="e">
        <f>VLOOKUP($C3,'FY13'!$B:$BI,26,0)</f>
        <v>#REF!</v>
      </c>
      <c r="CN3" s="115" t="e">
        <f>VLOOKUP($C3,'FY12'!$C:$BI,26,0)</f>
        <v>#REF!</v>
      </c>
      <c r="CO3" s="115" t="e">
        <f>VLOOKUP($C3,'FY15'!$C:$BJ,27,0)</f>
        <v>#REF!</v>
      </c>
      <c r="CP3" s="115" t="e">
        <f>VLOOKUP($C3,'FY14'!$C:$BJ,27,0)</f>
        <v>#REF!</v>
      </c>
      <c r="CQ3" s="115" t="e">
        <f>VLOOKUP($C3,'FY13'!$B:$BI,27,0)</f>
        <v>#REF!</v>
      </c>
      <c r="CR3" s="115" t="e">
        <f>VLOOKUP($C3,'FY12'!$C:$BI,27,0)</f>
        <v>#REF!</v>
      </c>
      <c r="CS3" s="115" t="e">
        <f>VLOOKUP($C3,'FY15'!$C:$BJ,28,0)</f>
        <v>#REF!</v>
      </c>
      <c r="CT3" s="115" t="e">
        <f>VLOOKUP($C3,'FY14'!$C:$BJ,28,0)</f>
        <v>#REF!</v>
      </c>
      <c r="CU3" s="115" t="e">
        <f>VLOOKUP($C3,'FY13'!$B:$BI,28,0)</f>
        <v>#REF!</v>
      </c>
      <c r="CV3" s="115" t="e">
        <f>VLOOKUP($C3,'FY12'!$C:$BI,28,0)</f>
        <v>#REF!</v>
      </c>
      <c r="CW3" s="115" t="e">
        <f>VLOOKUP($C3,'FY15'!$C:$BJ,29,0)</f>
        <v>#REF!</v>
      </c>
      <c r="CX3" s="115" t="e">
        <f>VLOOKUP($C3,'FY14'!$C:$BJ,29,0)</f>
        <v>#REF!</v>
      </c>
      <c r="CY3" s="115" t="e">
        <f>VLOOKUP($C3,'FY13'!$B:$BI,29,0)</f>
        <v>#REF!</v>
      </c>
      <c r="CZ3" s="115" t="e">
        <f>VLOOKUP($C3,'FY12'!$C:$BI,29,0)</f>
        <v>#REF!</v>
      </c>
      <c r="DA3" s="115" t="e">
        <f>VLOOKUP($C3,'FY15'!$C:$BJ,30,0)</f>
        <v>#REF!</v>
      </c>
      <c r="DB3" s="115" t="e">
        <f>VLOOKUP($C3,'FY14'!$C:$BJ,30,0)</f>
        <v>#REF!</v>
      </c>
      <c r="DC3" s="115" t="e">
        <f>VLOOKUP($C3,'FY13'!$B:$BI,30,0)</f>
        <v>#REF!</v>
      </c>
      <c r="DD3" s="115" t="e">
        <f>VLOOKUP($C3,'FY12'!$C:$BI,30,0)</f>
        <v>#REF!</v>
      </c>
      <c r="DE3" s="115" t="e">
        <f>VLOOKUP($C3,'FY15'!$C:$BJ,31,0)</f>
        <v>#REF!</v>
      </c>
      <c r="DF3" s="115" t="e">
        <f>VLOOKUP($C3,'FY14'!$C:$BJ,31,0)</f>
        <v>#REF!</v>
      </c>
      <c r="DG3" s="115" t="e">
        <f>VLOOKUP($C3,'FY13'!$B:$BI,31,0)</f>
        <v>#REF!</v>
      </c>
      <c r="DH3" s="115" t="e">
        <f>VLOOKUP($C3,'FY12'!$C:$BI,31,0)</f>
        <v>#REF!</v>
      </c>
      <c r="DI3" s="115" t="e">
        <f>VLOOKUP($C3,'FY15'!$C:$BJ,32,0)</f>
        <v>#REF!</v>
      </c>
      <c r="DJ3" s="115" t="e">
        <f>VLOOKUP($C3,'FY14'!$C:$BJ,32,0)</f>
        <v>#REF!</v>
      </c>
      <c r="DK3" s="115" t="e">
        <f>VLOOKUP($C3,'FY13'!$B:$BI,32,0)</f>
        <v>#REF!</v>
      </c>
      <c r="DL3" s="115" t="e">
        <f>VLOOKUP($C3,'FY12'!$C:$BI,32,0)</f>
        <v>#REF!</v>
      </c>
      <c r="DM3" s="115" t="e">
        <f>VLOOKUP($C3,'FY15'!$C:$BJ,33,0)</f>
        <v>#REF!</v>
      </c>
      <c r="DN3" s="115" t="e">
        <f>VLOOKUP($C3,'FY14'!$C:$BJ,33,0)</f>
        <v>#REF!</v>
      </c>
      <c r="DO3" s="115" t="e">
        <f>VLOOKUP($C3,'FY13'!$B:$BI,33,0)</f>
        <v>#REF!</v>
      </c>
      <c r="DP3" s="115" t="e">
        <f>VLOOKUP($C3,'FY12'!$C:$BI,33,0)</f>
        <v>#REF!</v>
      </c>
      <c r="DQ3" s="115" t="e">
        <f>VLOOKUP($C3,'FY15'!$C:$BJ,34,0)</f>
        <v>#REF!</v>
      </c>
      <c r="DR3" s="115" t="e">
        <f>VLOOKUP($C3,'FY14'!$C:$BJ,34,0)</f>
        <v>#REF!</v>
      </c>
      <c r="DS3" s="115" t="e">
        <f>VLOOKUP($C3,'FY13'!$B:$BI,34,0)</f>
        <v>#REF!</v>
      </c>
      <c r="DT3" s="115" t="e">
        <f>VLOOKUP($C3,'FY12'!$C:$BI,34,0)</f>
        <v>#REF!</v>
      </c>
      <c r="DU3" s="115" t="e">
        <f>VLOOKUP($C3,'FY15'!$C:$BJ,35,0)</f>
        <v>#REF!</v>
      </c>
      <c r="DV3" s="115" t="e">
        <f>VLOOKUP($C3,'FY14'!$C:$BJ,35,0)</f>
        <v>#REF!</v>
      </c>
      <c r="DW3" s="115" t="e">
        <f>VLOOKUP($C3,'FY13'!$B:$BI,35,0)</f>
        <v>#REF!</v>
      </c>
      <c r="DX3" s="116" t="e">
        <f>VLOOKUP($C3,'FY12'!$C:$BI,35,0)</f>
        <v>#REF!</v>
      </c>
      <c r="DY3" s="114"/>
      <c r="DZ3" s="117" t="e">
        <f>VLOOKUP($C3,'FY15'!$C:$BJ,37,0)</f>
        <v>#REF!</v>
      </c>
      <c r="EA3" s="117" t="e">
        <f>VLOOKUP($C3,'FY14'!$C:$BJ,37,0)</f>
        <v>#REF!</v>
      </c>
      <c r="EB3" s="117" t="e">
        <f>VLOOKUP($C3,'FY13'!$B:$BI,37,0)</f>
        <v>#REF!</v>
      </c>
      <c r="EC3" s="117" t="e">
        <f>VLOOKUP($C3,'FY12'!$C:$BI,37,0)</f>
        <v>#REF!</v>
      </c>
      <c r="ED3" s="117" t="e">
        <f>VLOOKUP($C3,'FY15'!$C:$BJ,38,0)</f>
        <v>#REF!</v>
      </c>
      <c r="EE3" s="117" t="e">
        <f>VLOOKUP($C3,'FY14'!$C:$BJ,38,0)</f>
        <v>#REF!</v>
      </c>
      <c r="EF3" s="117" t="e">
        <f>VLOOKUP($C3,'FY13'!$B:$BI,38,0)</f>
        <v>#REF!</v>
      </c>
      <c r="EG3" s="117" t="e">
        <f>VLOOKUP($C3,'FY12'!$C:$BI,38,0)</f>
        <v>#REF!</v>
      </c>
      <c r="EH3" s="117" t="e">
        <f>VLOOKUP($C3,'FY15'!$C:$BJ,39,0)</f>
        <v>#REF!</v>
      </c>
      <c r="EI3" s="117" t="e">
        <f>VLOOKUP($C3,'FY14'!$C:$BJ,39,0)</f>
        <v>#REF!</v>
      </c>
      <c r="EJ3" s="117" t="e">
        <f>VLOOKUP($C3,'FY13'!$B:$BI,39,0)</f>
        <v>#REF!</v>
      </c>
      <c r="EK3" s="117" t="e">
        <f>VLOOKUP($C3,'FY12'!$C:$BI,39,0)</f>
        <v>#REF!</v>
      </c>
      <c r="EL3" s="117" t="e">
        <f>VLOOKUP($C3,'FY15'!$C:$BJ,40,0)</f>
        <v>#REF!</v>
      </c>
      <c r="EM3" s="117" t="e">
        <f>VLOOKUP($C3,'FY14'!$C:$BJ,40,0)</f>
        <v>#REF!</v>
      </c>
      <c r="EN3" s="117" t="e">
        <f>VLOOKUP($C3,'FY13'!$B:$BI,40,0)</f>
        <v>#REF!</v>
      </c>
      <c r="EO3" s="117" t="e">
        <f>VLOOKUP($C3,'FY12'!$C:$BI,40,0)</f>
        <v>#REF!</v>
      </c>
      <c r="EP3" s="117" t="e">
        <f>VLOOKUP($C3,'FY15'!$C:$BJ,41,0)</f>
        <v>#REF!</v>
      </c>
      <c r="EQ3" s="117" t="e">
        <f>VLOOKUP($C3,'FY14'!$C:$BJ,41,0)</f>
        <v>#REF!</v>
      </c>
      <c r="ER3" s="117" t="e">
        <f>VLOOKUP($C3,'FY14'!$C:$BJ,41,0)</f>
        <v>#REF!</v>
      </c>
      <c r="ES3" s="117" t="e">
        <f>VLOOKUP($C3,'FY12'!$C:$BI,41,0)</f>
        <v>#REF!</v>
      </c>
      <c r="ET3" s="109" t="e">
        <f>VLOOKUP($C3,'FY15'!$C:$BJ,42,0)</f>
        <v>#REF!</v>
      </c>
      <c r="EU3" s="109" t="e">
        <f>VLOOKUP($C3,'FY14'!$C:$BJ,42,0)</f>
        <v>#REF!</v>
      </c>
      <c r="EV3" s="109" t="e">
        <f>VLOOKUP($C3,'FY13'!$B:$BI,42,0)</f>
        <v>#REF!</v>
      </c>
      <c r="EW3" s="109" t="e">
        <f>VLOOKUP($C3,'FY12'!$C:$BI,42,0)</f>
        <v>#REF!</v>
      </c>
      <c r="EX3" s="118" t="e">
        <f>VLOOKUP($C3,'FY15'!$C:$BJ,43,0)</f>
        <v>#REF!</v>
      </c>
      <c r="EY3" s="118" t="e">
        <f>VLOOKUP($C3,'FY14'!$C:$BJ,43,0)</f>
        <v>#REF!</v>
      </c>
      <c r="EZ3" s="118" t="e">
        <f>VLOOKUP($C3,'FY13'!$B:$BI,43,0)</f>
        <v>#REF!</v>
      </c>
      <c r="FA3" s="118" t="e">
        <f>VLOOKUP($C3,'FY12'!$C:$BI,43,0)</f>
        <v>#REF!</v>
      </c>
      <c r="FB3" s="118" t="e">
        <f>VLOOKUP($C3,'FY15'!$C:$BJ,44,0)</f>
        <v>#REF!</v>
      </c>
      <c r="FC3" s="118" t="e">
        <f>VLOOKUP($C3,'FY14'!$C:$BJ,44,0)</f>
        <v>#REF!</v>
      </c>
      <c r="FD3" s="118" t="e">
        <f>VLOOKUP($C3,'FY13'!$B:$BI,44,0)</f>
        <v>#REF!</v>
      </c>
      <c r="FE3" s="118" t="e">
        <f>VLOOKUP($C3,'FY12'!$C:$BI,44,0)</f>
        <v>#REF!</v>
      </c>
      <c r="FF3" s="118" t="e">
        <f>VLOOKUP($C3,'FY15'!$C:$BJ,45,0)</f>
        <v>#REF!</v>
      </c>
      <c r="FG3" s="118" t="e">
        <f>VLOOKUP($C3,'FY14'!$C:$BJ,45,0)</f>
        <v>#REF!</v>
      </c>
      <c r="FH3" s="118" t="e">
        <f>VLOOKUP($C3,'FY13'!$B:$BI,45,0)</f>
        <v>#REF!</v>
      </c>
      <c r="FI3" s="118" t="e">
        <f>VLOOKUP($C3,'FY12'!$C:$BI,45,0)</f>
        <v>#REF!</v>
      </c>
      <c r="FJ3" s="109" t="e">
        <f>VLOOKUP($C3,'FY15'!$C:$BJ,46,0)</f>
        <v>#REF!</v>
      </c>
      <c r="FK3" s="109" t="e">
        <f>VLOOKUP($C3,'FY14'!$C:$BJ,46,0)</f>
        <v>#REF!</v>
      </c>
      <c r="FL3" s="109" t="e">
        <f>VLOOKUP($C3,'FY14'!$C:$BJ,46,0)</f>
        <v>#REF!</v>
      </c>
      <c r="FM3" s="109" t="e">
        <f>VLOOKUP($C3,'FY12'!$C:$BI,46,0)</f>
        <v>#REF!</v>
      </c>
      <c r="FN3" s="118" t="e">
        <f>VLOOKUP($C3,'FY15'!$C:$BJ,47,0)</f>
        <v>#REF!</v>
      </c>
      <c r="FO3" s="118" t="e">
        <f>VLOOKUP($C3,'FY14'!$C:$BJ,47,0)</f>
        <v>#REF!</v>
      </c>
      <c r="FP3" s="118" t="e">
        <f>VLOOKUP($C3,'FY13'!$B:$BI,47,0)</f>
        <v>#REF!</v>
      </c>
      <c r="FQ3" s="118" t="e">
        <f>VLOOKUP($C3,'FY12'!$C:$BI,47,0)</f>
        <v>#REF!</v>
      </c>
      <c r="FR3" s="118" t="e">
        <f>VLOOKUP($C3,'FY15'!$C:$BJ,48,0)</f>
        <v>#REF!</v>
      </c>
      <c r="FS3" s="118" t="e">
        <f>VLOOKUP($C3,'FY14'!$C:$BJ,48,0)</f>
        <v>#REF!</v>
      </c>
      <c r="FT3" s="118" t="e">
        <f>VLOOKUP($C3,'FY13'!$B:$BI,48,0)</f>
        <v>#REF!</v>
      </c>
      <c r="FU3" s="118" t="e">
        <f>VLOOKUP($C3,'FY12'!$C:$BI,48,0)</f>
        <v>#REF!</v>
      </c>
      <c r="FV3" s="109" t="e">
        <f>VLOOKUP($C3,'FY15'!$C:$BJ,49,0)</f>
        <v>#REF!</v>
      </c>
      <c r="FW3" s="109" t="e">
        <f>VLOOKUP($C3,'FY14'!$C:$BJ,49,0)</f>
        <v>#REF!</v>
      </c>
      <c r="FX3" s="109" t="e">
        <f>VLOOKUP($C3,'FY13'!$B:$BI,49,0)</f>
        <v>#REF!</v>
      </c>
      <c r="FY3" s="109" t="e">
        <f>VLOOKUP($C3,'FY12'!$C:$BI,49,0)</f>
        <v>#REF!</v>
      </c>
      <c r="FZ3" s="118" t="e">
        <f>VLOOKUP($C3,'FY15'!$C:$BJ,50,0)</f>
        <v>#REF!</v>
      </c>
      <c r="GA3" s="118" t="e">
        <f>VLOOKUP($C3,'FY14'!$C:$BJ,50,0)</f>
        <v>#REF!</v>
      </c>
      <c r="GB3" s="118" t="e">
        <f>VLOOKUP($C3,'FY13'!$B:$BI,50,0)</f>
        <v>#REF!</v>
      </c>
      <c r="GC3" s="118" t="e">
        <f>VLOOKUP($C3,'FY12'!$C:$BI,50,0)</f>
        <v>#REF!</v>
      </c>
      <c r="GD3" s="109" t="e">
        <f>VLOOKUP($C3,'FY15'!$C:$BJ,51,0)</f>
        <v>#REF!</v>
      </c>
      <c r="GE3" s="109" t="e">
        <f>VLOOKUP($C3,'FY14'!$C:$BJ,51,0)</f>
        <v>#REF!</v>
      </c>
      <c r="GF3" s="109" t="e">
        <f>VLOOKUP($C3,'FY13'!$B:$BI,51,0)</f>
        <v>#REF!</v>
      </c>
      <c r="GG3" s="109" t="e">
        <f>VLOOKUP($C3,'FY12'!$C:$BI,51,0)</f>
        <v>#REF!</v>
      </c>
      <c r="GH3" s="119" t="e">
        <f>VLOOKUP($C3,'FY15'!$C:$BJ,52,0)</f>
        <v>#REF!</v>
      </c>
      <c r="GI3" s="119" t="e">
        <f>VLOOKUP($C3,'FY14'!$C:$BJ,52,0)</f>
        <v>#REF!</v>
      </c>
      <c r="GJ3" s="119" t="e">
        <f>VLOOKUP($C3,'FY13'!$B:$BI,52,0)</f>
        <v>#REF!</v>
      </c>
      <c r="GK3" s="119" t="e">
        <f>VLOOKUP($C3,'FY12'!$C:$BI,52,0)</f>
        <v>#REF!</v>
      </c>
      <c r="GL3" s="119" t="e">
        <f>VLOOKUP($C3,'FY15'!$C:$BJ,53,0)</f>
        <v>#REF!</v>
      </c>
      <c r="GM3" s="119" t="e">
        <f>VLOOKUP($C3,'FY14'!$C:$BJ,53,0)</f>
        <v>#REF!</v>
      </c>
      <c r="GN3" s="119" t="e">
        <f>VLOOKUP($C3,'FY13'!$B:$BI,53,0)</f>
        <v>#REF!</v>
      </c>
      <c r="GO3" s="119" t="e">
        <f>VLOOKUP($C3,'FY12'!$C:$BI,53,0)</f>
        <v>#REF!</v>
      </c>
      <c r="GP3" s="119" t="e">
        <f>VLOOKUP($C3,'FY15'!$C:$BJ,54,0)</f>
        <v>#REF!</v>
      </c>
      <c r="GQ3" s="119" t="e">
        <f>VLOOKUP($C3,'FY14'!$C:$BJ,54,0)</f>
        <v>#REF!</v>
      </c>
      <c r="GR3" s="119" t="e">
        <f>VLOOKUP($C3,'FY13'!$B:$BI,54,0)</f>
        <v>#REF!</v>
      </c>
      <c r="GS3" s="119" t="e">
        <f>VLOOKUP($C3,'FY12'!$C:$BI,54,0)</f>
        <v>#REF!</v>
      </c>
      <c r="GT3" s="119" t="e">
        <f>VLOOKUP($C3,'FY15'!$C:$BJ,55,0)</f>
        <v>#REF!</v>
      </c>
      <c r="GU3" s="119" t="e">
        <f>VLOOKUP($C3,'FY14'!$C:$BJ,55,0)</f>
        <v>#REF!</v>
      </c>
      <c r="GV3" s="119" t="e">
        <f>VLOOKUP($C3,'FY13'!$B:$BI,55,0)</f>
        <v>#REF!</v>
      </c>
      <c r="GW3" s="119" t="e">
        <f>VLOOKUP($C3,'FY12'!$C:$BI,55,0)</f>
        <v>#REF!</v>
      </c>
      <c r="GX3" s="114"/>
      <c r="GY3" s="109" t="e">
        <f>VLOOKUP($C3,'FY15'!$C:$BJ,57,0)</f>
        <v>#REF!</v>
      </c>
      <c r="GZ3" s="109" t="e">
        <f>VLOOKUP($C3,'FY14'!$C:$BJ,57,0)</f>
        <v>#REF!</v>
      </c>
      <c r="HA3" s="109" t="e">
        <f>VLOOKUP($C3,'FY13'!$B:$BI,57,0)</f>
        <v>#REF!</v>
      </c>
      <c r="HB3" s="109" t="e">
        <f>VLOOKUP($C3,'FY12'!$C:$BI,57,0)</f>
        <v>#REF!</v>
      </c>
      <c r="HC3" s="109" t="e">
        <f>VLOOKUP($C3,'FY15'!$C:$BJ,58,0)</f>
        <v>#REF!</v>
      </c>
      <c r="HD3" s="109" t="e">
        <f>VLOOKUP($C3,'FY14'!$C:$BJ,58,0)</f>
        <v>#REF!</v>
      </c>
      <c r="HE3" s="109" t="e">
        <f>VLOOKUP($C3,'FY13'!$B:$BI,58,0)</f>
        <v>#REF!</v>
      </c>
      <c r="HF3" s="109" t="e">
        <f>VLOOKUP($C3,'FY12'!$C:$BI,58,0)</f>
        <v>#REF!</v>
      </c>
      <c r="HG3" s="109" t="e">
        <f>VLOOKUP($C3,'FY15'!$C:$BJ,59,0)</f>
        <v>#REF!</v>
      </c>
      <c r="HH3" s="109" t="e">
        <f>VLOOKUP($C3,'FY14'!$C:$BJ,59,0)</f>
        <v>#REF!</v>
      </c>
      <c r="HI3" s="109" t="e">
        <f>VLOOKUP($C3,'FY13'!$B:$BI,59,0)</f>
        <v>#REF!</v>
      </c>
      <c r="HJ3" s="109" t="e">
        <f>VLOOKUP($C3,'FY12'!$C:$BI,59,0)</f>
        <v>#REF!</v>
      </c>
      <c r="HK3" s="120" t="e">
        <f>VLOOKUP($C3,'FY15'!$C:$BJ,60,0)</f>
        <v>#REF!</v>
      </c>
      <c r="HL3" s="120" t="e">
        <f>VLOOKUP($C3,'FY14'!$C:$BJ,60,0)</f>
        <v>#REF!</v>
      </c>
      <c r="HM3" s="120" t="e">
        <f>VLOOKUP($C3,'FY13'!$B:$BI,60,0)</f>
        <v>#REF!</v>
      </c>
      <c r="HN3" s="120" t="e">
        <f>VLOOKUP($C3,'FY12'!$C:$BI,60,0)</f>
        <v>#REF!</v>
      </c>
    </row>
    <row r="8" spans="1:222">
      <c r="O8" s="73" t="e">
        <f>VLOOKUP($O$1,#REF!,HLOOKUP('Combine Financials'!O2,#REF!,2,0),0)</f>
        <v>#REF!</v>
      </c>
      <c r="P8" s="73" t="e">
        <f>VLOOKUP($O$1,#REF!,HLOOKUP('Combine Financials'!P2,#REF!,2,0),0)</f>
        <v>#REF!</v>
      </c>
      <c r="Q8" s="73" t="e">
        <f>VLOOKUP($O$1,#REF!,HLOOKUP('Combine Financials'!Q2,#REF!,2,0),0)</f>
        <v>#REF!</v>
      </c>
      <c r="S8" s="73" t="e">
        <f>VLOOKUP($S$1,#REF!,HLOOKUP('Combine Financials'!S2,#REF!,2,0),0)</f>
        <v>#REF!</v>
      </c>
      <c r="T8" s="73" t="e">
        <f>VLOOKUP($S$1,#REF!,HLOOKUP('Combine Financials'!T2,#REF!,2,0),0)</f>
        <v>#REF!</v>
      </c>
      <c r="U8" s="73" t="e">
        <f>VLOOKUP($S$1,#REF!,HLOOKUP('Combine Financials'!U2,#REF!,2,0),0)</f>
        <v>#REF!</v>
      </c>
    </row>
  </sheetData>
  <mergeCells count="51">
    <mergeCell ref="HC1:HF1"/>
    <mergeCell ref="HG1:HJ1"/>
    <mergeCell ref="HK1:HN1"/>
    <mergeCell ref="GD1:GG1"/>
    <mergeCell ref="GH1:GK1"/>
    <mergeCell ref="GL1:GO1"/>
    <mergeCell ref="GP1:GS1"/>
    <mergeCell ref="GT1:GW1"/>
    <mergeCell ref="GY1:HB1"/>
    <mergeCell ref="FZ1:GC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ED1:EG1"/>
    <mergeCell ref="CK1:CN1"/>
    <mergeCell ref="CO1:CR1"/>
    <mergeCell ref="CS1:CV1"/>
    <mergeCell ref="CW1:CZ1"/>
    <mergeCell ref="DA1:DD1"/>
    <mergeCell ref="DE1:DH1"/>
    <mergeCell ref="DI1:DL1"/>
    <mergeCell ref="DM1:DP1"/>
    <mergeCell ref="DQ1:DT1"/>
    <mergeCell ref="DU1:DX1"/>
    <mergeCell ref="DZ1:EC1"/>
    <mergeCell ref="CF1:CI1"/>
    <mergeCell ref="AM1:AP1"/>
    <mergeCell ref="AQ1:AT1"/>
    <mergeCell ref="AU1:AX1"/>
    <mergeCell ref="AY1:BB1"/>
    <mergeCell ref="BD1:BG1"/>
    <mergeCell ref="BH1:BK1"/>
    <mergeCell ref="BL1:BO1"/>
    <mergeCell ref="BP1:BS1"/>
    <mergeCell ref="BT1:BW1"/>
    <mergeCell ref="BX1:CA1"/>
    <mergeCell ref="CB1:CE1"/>
    <mergeCell ref="AI1:AL1"/>
    <mergeCell ref="O1:R1"/>
    <mergeCell ref="S1:V1"/>
    <mergeCell ref="W1:Z1"/>
    <mergeCell ref="AA1:AD1"/>
    <mergeCell ref="AE1:AH1"/>
  </mergeCells>
  <pageMargins left="0.7" right="0.7" top="0.75" bottom="0.75" header="0.3" footer="0.3"/>
  <ignoredErrors>
    <ignoredError sqref="R3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zoomScale="90" zoomScaleNormal="90" zoomScalePageLayoutView="90" workbookViewId="0">
      <selection activeCell="I2" sqref="I2"/>
    </sheetView>
  </sheetViews>
  <sheetFormatPr baseColWidth="10" defaultColWidth="8.83203125" defaultRowHeight="12" x14ac:dyDescent="0"/>
  <cols>
    <col min="2" max="2" width="7.6640625" bestFit="1" customWidth="1"/>
    <col min="3" max="3" width="42.33203125" bestFit="1" customWidth="1"/>
    <col min="4" max="4" width="2" customWidth="1"/>
    <col min="6" max="6" width="16.5" bestFit="1" customWidth="1"/>
    <col min="38" max="38" width="5.1640625" customWidth="1"/>
  </cols>
  <sheetData>
    <row r="1" spans="1:62" s="94" customFormat="1" ht="75" customHeight="1">
      <c r="A1" s="92" t="s">
        <v>223</v>
      </c>
      <c r="B1" s="92" t="s">
        <v>219</v>
      </c>
      <c r="C1" s="92" t="s">
        <v>148</v>
      </c>
      <c r="D1" s="92"/>
      <c r="E1" s="92" t="s">
        <v>220</v>
      </c>
      <c r="F1" s="93" t="s">
        <v>221</v>
      </c>
      <c r="H1" s="92" t="s">
        <v>117</v>
      </c>
      <c r="I1" s="92" t="s">
        <v>112</v>
      </c>
      <c r="J1" s="95" t="s">
        <v>3</v>
      </c>
      <c r="K1" s="92" t="s">
        <v>158</v>
      </c>
      <c r="L1" s="95" t="s">
        <v>176</v>
      </c>
      <c r="M1" s="92" t="s">
        <v>4</v>
      </c>
      <c r="N1" s="92" t="s">
        <v>5</v>
      </c>
      <c r="O1" s="95" t="s">
        <v>114</v>
      </c>
      <c r="P1" s="92" t="s">
        <v>6</v>
      </c>
      <c r="Q1" s="95" t="s">
        <v>115</v>
      </c>
      <c r="R1" s="96"/>
      <c r="S1" s="92" t="s">
        <v>153</v>
      </c>
      <c r="T1" s="92" t="s">
        <v>9</v>
      </c>
      <c r="U1" s="92" t="s">
        <v>159</v>
      </c>
      <c r="V1" s="95" t="s">
        <v>160</v>
      </c>
      <c r="W1" s="92" t="s">
        <v>161</v>
      </c>
      <c r="X1" s="92" t="s">
        <v>10</v>
      </c>
      <c r="Y1" s="92" t="s">
        <v>177</v>
      </c>
      <c r="Z1" s="92" t="s">
        <v>169</v>
      </c>
      <c r="AB1" s="92" t="s">
        <v>7</v>
      </c>
      <c r="AC1" s="92" t="s">
        <v>179</v>
      </c>
      <c r="AD1" s="92" t="s">
        <v>113</v>
      </c>
      <c r="AE1" s="95" t="s">
        <v>178</v>
      </c>
      <c r="AF1" s="95" t="s">
        <v>181</v>
      </c>
      <c r="AG1" s="97" t="s">
        <v>147</v>
      </c>
      <c r="AH1" s="92" t="s">
        <v>162</v>
      </c>
      <c r="AI1" s="95" t="s">
        <v>8</v>
      </c>
      <c r="AJ1" s="92" t="s">
        <v>138</v>
      </c>
      <c r="AK1" s="95" t="s">
        <v>168</v>
      </c>
      <c r="AM1" s="92" t="s">
        <v>154</v>
      </c>
      <c r="AN1" s="92" t="s">
        <v>180</v>
      </c>
      <c r="AO1" s="92" t="s">
        <v>170</v>
      </c>
      <c r="AP1" s="92" t="s">
        <v>155</v>
      </c>
      <c r="AQ1" s="92" t="s">
        <v>171</v>
      </c>
      <c r="AR1" s="98" t="s">
        <v>172</v>
      </c>
      <c r="AS1" s="92" t="s">
        <v>183</v>
      </c>
      <c r="AT1" s="92" t="s">
        <v>184</v>
      </c>
      <c r="AU1" s="92" t="s">
        <v>182</v>
      </c>
      <c r="AV1" s="98" t="s">
        <v>173</v>
      </c>
      <c r="AW1" s="92" t="s">
        <v>149</v>
      </c>
      <c r="AX1" s="92" t="s">
        <v>140</v>
      </c>
      <c r="AY1" s="98" t="s">
        <v>175</v>
      </c>
      <c r="AZ1" s="92" t="s">
        <v>139</v>
      </c>
      <c r="BA1" s="98" t="s">
        <v>174</v>
      </c>
      <c r="BB1" s="92" t="s">
        <v>0</v>
      </c>
      <c r="BC1" s="92" t="s">
        <v>1</v>
      </c>
      <c r="BD1" s="92" t="s">
        <v>108</v>
      </c>
      <c r="BE1" s="99" t="s">
        <v>105</v>
      </c>
      <c r="BG1" s="92" t="s">
        <v>146</v>
      </c>
      <c r="BH1" s="92" t="s">
        <v>157</v>
      </c>
      <c r="BI1" s="92" t="s">
        <v>167</v>
      </c>
      <c r="BJ1" s="100" t="s">
        <v>185</v>
      </c>
    </row>
    <row r="2" spans="1:62" ht="13">
      <c r="A2" s="101" t="e">
        <f>#REF!</f>
        <v>#REF!</v>
      </c>
      <c r="B2" s="101" t="e">
        <f>#REF!</f>
        <v>#REF!</v>
      </c>
      <c r="C2" s="101" t="e">
        <f>#REF!</f>
        <v>#REF!</v>
      </c>
      <c r="D2" s="101"/>
      <c r="E2" s="101" t="e">
        <f>#REF!</f>
        <v>#REF!</v>
      </c>
      <c r="F2" s="101" t="e">
        <f>#REF!</f>
        <v>#REF!</v>
      </c>
      <c r="G2" s="101"/>
      <c r="H2" s="102" t="e">
        <f>#REF!</f>
        <v>#REF!</v>
      </c>
      <c r="I2" s="102" t="e">
        <f>#REF!</f>
        <v>#REF!</v>
      </c>
      <c r="J2" s="102" t="e">
        <f>#REF!</f>
        <v>#REF!</v>
      </c>
      <c r="K2" s="102" t="e">
        <f>#REF!</f>
        <v>#REF!</v>
      </c>
      <c r="L2" s="102" t="e">
        <f>#REF!</f>
        <v>#REF!</v>
      </c>
      <c r="M2" s="102" t="e">
        <f>#REF!</f>
        <v>#REF!</v>
      </c>
      <c r="N2" s="102" t="e">
        <f>#REF!</f>
        <v>#REF!</v>
      </c>
      <c r="O2" s="102" t="e">
        <f>#REF!</f>
        <v>#REF!</v>
      </c>
      <c r="P2" s="102" t="e">
        <f>#REF!</f>
        <v>#REF!</v>
      </c>
      <c r="Q2" s="102" t="e">
        <f>#REF!</f>
        <v>#REF!</v>
      </c>
      <c r="R2" s="103"/>
      <c r="S2" s="102" t="e">
        <f>#REF!</f>
        <v>#REF!</v>
      </c>
      <c r="T2" s="102" t="e">
        <f>#REF!</f>
        <v>#REF!</v>
      </c>
      <c r="U2" s="102" t="e">
        <f>#REF!</f>
        <v>#REF!</v>
      </c>
      <c r="V2" s="102" t="e">
        <f>#REF!</f>
        <v>#REF!</v>
      </c>
      <c r="W2" s="102" t="e">
        <f>#REF!</f>
        <v>#REF!</v>
      </c>
      <c r="X2" s="102" t="e">
        <f>#REF!</f>
        <v>#REF!</v>
      </c>
      <c r="Y2" s="102" t="e">
        <f>#REF!</f>
        <v>#REF!</v>
      </c>
      <c r="Z2" s="102" t="e">
        <f>#REF!</f>
        <v>#REF!</v>
      </c>
      <c r="AA2" s="102"/>
      <c r="AB2" s="102" t="e">
        <f>#REF!</f>
        <v>#REF!</v>
      </c>
      <c r="AC2" s="102" t="e">
        <f>#REF!</f>
        <v>#REF!</v>
      </c>
      <c r="AD2" s="102" t="e">
        <f>#REF!</f>
        <v>#REF!</v>
      </c>
      <c r="AE2" s="102" t="e">
        <f>#REF!</f>
        <v>#REF!</v>
      </c>
      <c r="AF2" s="102" t="e">
        <f>#REF!</f>
        <v>#REF!</v>
      </c>
      <c r="AG2" s="102" t="e">
        <f>#REF!</f>
        <v>#REF!</v>
      </c>
      <c r="AH2" s="102" t="e">
        <f>#REF!</f>
        <v>#REF!</v>
      </c>
      <c r="AI2" s="102" t="e">
        <f>#REF!</f>
        <v>#REF!</v>
      </c>
      <c r="AJ2" s="102" t="e">
        <f>#REF!</f>
        <v>#REF!</v>
      </c>
      <c r="AK2" s="102" t="e">
        <f>#REF!</f>
        <v>#REF!</v>
      </c>
      <c r="AL2" s="102"/>
      <c r="AM2" s="102" t="e">
        <f>#REF!</f>
        <v>#REF!</v>
      </c>
      <c r="AN2" s="102" t="e">
        <f>#REF!</f>
        <v>#REF!</v>
      </c>
      <c r="AO2" s="102" t="e">
        <f>#REF!</f>
        <v>#REF!</v>
      </c>
      <c r="AP2" s="102" t="e">
        <f>#REF!</f>
        <v>#REF!</v>
      </c>
      <c r="AQ2" s="102" t="e">
        <f>#REF!</f>
        <v>#REF!</v>
      </c>
      <c r="AR2" s="102"/>
      <c r="AS2" s="102" t="e">
        <f>#REF!</f>
        <v>#REF!</v>
      </c>
      <c r="AT2" s="102" t="e">
        <f>#REF!</f>
        <v>#REF!</v>
      </c>
      <c r="AU2" s="102" t="e">
        <f>#REF!</f>
        <v>#REF!</v>
      </c>
      <c r="AV2" s="102"/>
      <c r="AW2" s="102" t="e">
        <f>#REF!</f>
        <v>#REF!</v>
      </c>
      <c r="AX2" s="102" t="e">
        <f>#REF!</f>
        <v>#REF!</v>
      </c>
      <c r="AY2" s="102"/>
      <c r="AZ2" s="102" t="e">
        <f>#REF!</f>
        <v>#REF!</v>
      </c>
      <c r="BA2" s="102"/>
      <c r="BB2" s="102" t="e">
        <f>#REF!</f>
        <v>#REF!</v>
      </c>
      <c r="BC2" s="102" t="e">
        <f>#REF!</f>
        <v>#REF!</v>
      </c>
      <c r="BD2" s="102" t="e">
        <f>#REF!</f>
        <v>#REF!</v>
      </c>
      <c r="BE2" s="102" t="e">
        <f>#REF!</f>
        <v>#REF!</v>
      </c>
      <c r="BF2" s="102"/>
      <c r="BG2" s="102" t="e">
        <f>#REF!</f>
        <v>#REF!</v>
      </c>
      <c r="BH2" s="102" t="e">
        <f>#REF!</f>
        <v>#REF!</v>
      </c>
      <c r="BI2" s="102" t="e">
        <f>#REF!</f>
        <v>#REF!</v>
      </c>
      <c r="BJ2" s="102" t="e">
        <f>#REF!</f>
        <v>#REF!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opLeftCell="AO1" zoomScale="90" zoomScaleNormal="90" zoomScalePageLayoutView="90" workbookViewId="0">
      <selection activeCell="H10" sqref="H10"/>
    </sheetView>
  </sheetViews>
  <sheetFormatPr baseColWidth="10" defaultColWidth="8.83203125" defaultRowHeight="12" x14ac:dyDescent="0"/>
  <cols>
    <col min="1" max="2" width="9.33203125" bestFit="1" customWidth="1"/>
    <col min="4" max="4" width="9.33203125" bestFit="1" customWidth="1"/>
    <col min="5" max="5" width="2" customWidth="1"/>
    <col min="6" max="6" width="9.33203125" bestFit="1" customWidth="1"/>
    <col min="8" max="9" width="11.5" bestFit="1" customWidth="1"/>
    <col min="10" max="17" width="9.33203125" bestFit="1" customWidth="1"/>
    <col min="18" max="18" width="6.1640625" customWidth="1"/>
    <col min="19" max="19" width="10.5" bestFit="1" customWidth="1"/>
    <col min="20" max="20" width="9.33203125" bestFit="1" customWidth="1"/>
    <col min="21" max="22" width="10.5" bestFit="1" customWidth="1"/>
    <col min="23" max="25" width="9.33203125" bestFit="1" customWidth="1"/>
    <col min="26" max="26" width="10.5" bestFit="1" customWidth="1"/>
    <col min="28" max="36" width="9.33203125" bestFit="1" customWidth="1"/>
    <col min="37" max="37" width="10.5" bestFit="1" customWidth="1"/>
    <col min="39" max="43" width="9.33203125" bestFit="1" customWidth="1"/>
    <col min="45" max="47" width="9.33203125" bestFit="1" customWidth="1"/>
    <col min="49" max="50" width="9.33203125" bestFit="1" customWidth="1"/>
    <col min="52" max="52" width="9.33203125" bestFit="1" customWidth="1"/>
    <col min="54" max="57" width="9.33203125" bestFit="1" customWidth="1"/>
  </cols>
  <sheetData>
    <row r="1" spans="1:62" s="94" customFormat="1" ht="75" customHeight="1">
      <c r="A1" s="92" t="s">
        <v>223</v>
      </c>
      <c r="B1" s="92" t="s">
        <v>219</v>
      </c>
      <c r="C1" s="92" t="s">
        <v>148</v>
      </c>
      <c r="D1" s="92" t="s">
        <v>220</v>
      </c>
      <c r="E1" s="104"/>
      <c r="F1" s="93" t="s">
        <v>221</v>
      </c>
      <c r="H1" s="92" t="s">
        <v>117</v>
      </c>
      <c r="I1" s="92" t="s">
        <v>112</v>
      </c>
      <c r="J1" s="95" t="s">
        <v>3</v>
      </c>
      <c r="K1" s="92" t="s">
        <v>158</v>
      </c>
      <c r="L1" s="95" t="s">
        <v>176</v>
      </c>
      <c r="M1" s="92" t="s">
        <v>4</v>
      </c>
      <c r="N1" s="92" t="s">
        <v>5</v>
      </c>
      <c r="O1" s="95" t="s">
        <v>114</v>
      </c>
      <c r="P1" s="92" t="s">
        <v>6</v>
      </c>
      <c r="Q1" s="95" t="s">
        <v>115</v>
      </c>
      <c r="R1" s="96"/>
      <c r="S1" s="92" t="s">
        <v>153</v>
      </c>
      <c r="T1" s="92" t="s">
        <v>9</v>
      </c>
      <c r="U1" s="92" t="s">
        <v>159</v>
      </c>
      <c r="V1" s="95" t="s">
        <v>160</v>
      </c>
      <c r="W1" s="92" t="s">
        <v>161</v>
      </c>
      <c r="X1" s="92" t="s">
        <v>10</v>
      </c>
      <c r="Y1" s="92" t="s">
        <v>177</v>
      </c>
      <c r="Z1" s="92" t="s">
        <v>169</v>
      </c>
      <c r="AB1" s="92" t="s">
        <v>7</v>
      </c>
      <c r="AC1" s="92" t="s">
        <v>179</v>
      </c>
      <c r="AD1" s="92" t="s">
        <v>113</v>
      </c>
      <c r="AE1" s="95" t="s">
        <v>178</v>
      </c>
      <c r="AF1" s="95" t="s">
        <v>181</v>
      </c>
      <c r="AG1" s="97" t="s">
        <v>147</v>
      </c>
      <c r="AH1" s="92" t="s">
        <v>162</v>
      </c>
      <c r="AI1" s="95" t="s">
        <v>8</v>
      </c>
      <c r="AJ1" s="92" t="s">
        <v>138</v>
      </c>
      <c r="AK1" s="95" t="s">
        <v>168</v>
      </c>
      <c r="AM1" s="92" t="s">
        <v>154</v>
      </c>
      <c r="AN1" s="92" t="s">
        <v>180</v>
      </c>
      <c r="AO1" s="92" t="s">
        <v>170</v>
      </c>
      <c r="AP1" s="92" t="s">
        <v>155</v>
      </c>
      <c r="AQ1" s="92" t="s">
        <v>171</v>
      </c>
      <c r="AR1" s="98" t="s">
        <v>172</v>
      </c>
      <c r="AS1" s="92" t="s">
        <v>183</v>
      </c>
      <c r="AT1" s="92" t="s">
        <v>184</v>
      </c>
      <c r="AU1" s="92" t="s">
        <v>182</v>
      </c>
      <c r="AV1" s="98" t="s">
        <v>173</v>
      </c>
      <c r="AW1" s="92" t="s">
        <v>149</v>
      </c>
      <c r="AX1" s="92" t="s">
        <v>140</v>
      </c>
      <c r="AY1" s="98" t="s">
        <v>175</v>
      </c>
      <c r="AZ1" s="92" t="s">
        <v>139</v>
      </c>
      <c r="BA1" s="98" t="s">
        <v>174</v>
      </c>
      <c r="BB1" s="92" t="s">
        <v>0</v>
      </c>
      <c r="BC1" s="92" t="s">
        <v>1</v>
      </c>
      <c r="BD1" s="92" t="s">
        <v>108</v>
      </c>
      <c r="BE1" s="99" t="s">
        <v>105</v>
      </c>
      <c r="BG1" s="92" t="s">
        <v>146</v>
      </c>
      <c r="BH1" s="92" t="s">
        <v>157</v>
      </c>
      <c r="BI1" s="92" t="s">
        <v>167</v>
      </c>
      <c r="BJ1" s="100" t="s">
        <v>185</v>
      </c>
    </row>
    <row r="2" spans="1:62" ht="13">
      <c r="A2" s="101" t="e">
        <f>#REF!</f>
        <v>#REF!</v>
      </c>
      <c r="B2" s="101" t="e">
        <f>#REF!</f>
        <v>#REF!</v>
      </c>
      <c r="C2" s="101" t="e">
        <f>#REF!</f>
        <v>#REF!</v>
      </c>
      <c r="D2" s="101" t="e">
        <f>#REF!</f>
        <v>#REF!</v>
      </c>
      <c r="E2" s="101"/>
      <c r="F2" s="101" t="e">
        <f>#REF!</f>
        <v>#REF!</v>
      </c>
      <c r="G2" s="101"/>
      <c r="H2" s="102" t="e">
        <f>#REF!</f>
        <v>#REF!</v>
      </c>
      <c r="I2" s="102" t="e">
        <f>#REF!</f>
        <v>#REF!</v>
      </c>
      <c r="J2" s="102" t="e">
        <f>#REF!</f>
        <v>#REF!</v>
      </c>
      <c r="K2" s="102" t="e">
        <f>#REF!</f>
        <v>#REF!</v>
      </c>
      <c r="L2" s="102" t="e">
        <f>#REF!</f>
        <v>#REF!</v>
      </c>
      <c r="M2" s="102" t="e">
        <f>#REF!</f>
        <v>#REF!</v>
      </c>
      <c r="N2" s="102" t="e">
        <f>#REF!</f>
        <v>#REF!</v>
      </c>
      <c r="O2" s="102" t="e">
        <f>#REF!</f>
        <v>#REF!</v>
      </c>
      <c r="P2" s="102" t="e">
        <f>#REF!</f>
        <v>#REF!</v>
      </c>
      <c r="Q2" s="102" t="e">
        <f>#REF!</f>
        <v>#REF!</v>
      </c>
      <c r="R2" s="103"/>
      <c r="S2" s="102" t="e">
        <f>#REF!</f>
        <v>#REF!</v>
      </c>
      <c r="T2" s="102" t="e">
        <f>#REF!</f>
        <v>#REF!</v>
      </c>
      <c r="U2" s="102" t="e">
        <f>#REF!</f>
        <v>#REF!</v>
      </c>
      <c r="V2" s="102" t="e">
        <f>#REF!</f>
        <v>#REF!</v>
      </c>
      <c r="W2" s="102" t="e">
        <f>#REF!</f>
        <v>#REF!</v>
      </c>
      <c r="X2" s="102" t="e">
        <f>#REF!</f>
        <v>#REF!</v>
      </c>
      <c r="Y2" s="102" t="e">
        <f>#REF!</f>
        <v>#REF!</v>
      </c>
      <c r="Z2" s="102" t="e">
        <f>#REF!</f>
        <v>#REF!</v>
      </c>
      <c r="AA2" s="102"/>
      <c r="AB2" s="102" t="e">
        <f>#REF!</f>
        <v>#REF!</v>
      </c>
      <c r="AC2" s="102" t="e">
        <f>#REF!</f>
        <v>#REF!</v>
      </c>
      <c r="AD2" s="102" t="e">
        <f>#REF!</f>
        <v>#REF!</v>
      </c>
      <c r="AE2" s="102" t="e">
        <f>#REF!</f>
        <v>#REF!</v>
      </c>
      <c r="AF2" s="102" t="e">
        <f>#REF!</f>
        <v>#REF!</v>
      </c>
      <c r="AG2" s="102" t="e">
        <f>#REF!</f>
        <v>#REF!</v>
      </c>
      <c r="AH2" s="102" t="e">
        <f>#REF!</f>
        <v>#REF!</v>
      </c>
      <c r="AI2" s="102" t="e">
        <f>#REF!</f>
        <v>#REF!</v>
      </c>
      <c r="AJ2" s="102" t="e">
        <f>#REF!</f>
        <v>#REF!</v>
      </c>
      <c r="AK2" s="102" t="e">
        <f>#REF!</f>
        <v>#REF!</v>
      </c>
      <c r="AL2" s="102"/>
      <c r="AM2" s="102" t="e">
        <f>#REF!</f>
        <v>#REF!</v>
      </c>
      <c r="AN2" s="102" t="e">
        <f>#REF!</f>
        <v>#REF!</v>
      </c>
      <c r="AO2" s="102" t="e">
        <f>#REF!</f>
        <v>#REF!</v>
      </c>
      <c r="AP2" s="102" t="e">
        <f>#REF!</f>
        <v>#REF!</v>
      </c>
      <c r="AQ2" s="102" t="e">
        <f>#REF!</f>
        <v>#REF!</v>
      </c>
      <c r="AR2" s="102"/>
      <c r="AS2" s="102" t="e">
        <f>#REF!</f>
        <v>#REF!</v>
      </c>
      <c r="AT2" s="102" t="e">
        <f>#REF!</f>
        <v>#REF!</v>
      </c>
      <c r="AU2" s="102" t="e">
        <f>#REF!</f>
        <v>#REF!</v>
      </c>
      <c r="AV2" s="102"/>
      <c r="AW2" s="102" t="e">
        <f>#REF!</f>
        <v>#REF!</v>
      </c>
      <c r="AX2" s="102" t="e">
        <f>#REF!</f>
        <v>#REF!</v>
      </c>
      <c r="AY2" s="102"/>
      <c r="AZ2" s="102" t="e">
        <f>#REF!</f>
        <v>#REF!</v>
      </c>
      <c r="BA2" s="102"/>
      <c r="BB2" s="102" t="e">
        <f>#REF!</f>
        <v>#REF!</v>
      </c>
      <c r="BC2" s="102" t="e">
        <f>#REF!</f>
        <v>#REF!</v>
      </c>
      <c r="BD2" s="102" t="e">
        <f>#REF!</f>
        <v>#REF!</v>
      </c>
      <c r="BE2" s="102" t="e">
        <f>#REF!</f>
        <v>#REF!</v>
      </c>
      <c r="BF2" s="102"/>
      <c r="BG2" s="102"/>
      <c r="BH2" s="102"/>
      <c r="BI2" s="102"/>
      <c r="BJ2" s="10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zoomScale="90" zoomScaleNormal="90" zoomScalePageLayoutView="90" workbookViewId="0">
      <selection activeCell="H10" sqref="H10"/>
    </sheetView>
  </sheetViews>
  <sheetFormatPr baseColWidth="10" defaultColWidth="8.83203125" defaultRowHeight="12" x14ac:dyDescent="0"/>
  <cols>
    <col min="1" max="1" width="9.33203125" bestFit="1" customWidth="1"/>
    <col min="3" max="3" width="9.33203125" bestFit="1" customWidth="1"/>
    <col min="4" max="4" width="3.6640625" customWidth="1"/>
    <col min="5" max="5" width="9.33203125" bestFit="1" customWidth="1"/>
    <col min="7" max="8" width="11.5" bestFit="1" customWidth="1"/>
    <col min="9" max="16" width="9.33203125" bestFit="1" customWidth="1"/>
    <col min="18" max="18" width="10.5" bestFit="1" customWidth="1"/>
    <col min="19" max="19" width="9.33203125" bestFit="1" customWidth="1"/>
    <col min="20" max="20" width="10.5" bestFit="1" customWidth="1"/>
    <col min="21" max="24" width="9.33203125" bestFit="1" customWidth="1"/>
    <col min="25" max="25" width="10.5" bestFit="1" customWidth="1"/>
    <col min="27" max="35" width="9.33203125" bestFit="1" customWidth="1"/>
    <col min="36" max="36" width="10.5" bestFit="1" customWidth="1"/>
    <col min="38" max="42" width="9.33203125" bestFit="1" customWidth="1"/>
    <col min="44" max="46" width="9.33203125" bestFit="1" customWidth="1"/>
    <col min="48" max="49" width="9.33203125" bestFit="1" customWidth="1"/>
    <col min="51" max="51" width="9.33203125" bestFit="1" customWidth="1"/>
    <col min="53" max="56" width="9.33203125" bestFit="1" customWidth="1"/>
  </cols>
  <sheetData>
    <row r="1" spans="1:62" s="76" customFormat="1" ht="75" customHeight="1" thickBot="1">
      <c r="A1" s="74" t="s">
        <v>219</v>
      </c>
      <c r="B1" s="74" t="s">
        <v>148</v>
      </c>
      <c r="C1" s="74" t="s">
        <v>220</v>
      </c>
      <c r="D1" s="105"/>
      <c r="E1" s="75" t="s">
        <v>221</v>
      </c>
      <c r="G1" s="74" t="s">
        <v>117</v>
      </c>
      <c r="H1" s="77" t="s">
        <v>112</v>
      </c>
      <c r="I1" s="78" t="s">
        <v>3</v>
      </c>
      <c r="J1" s="77" t="s">
        <v>158</v>
      </c>
      <c r="K1" s="78" t="s">
        <v>176</v>
      </c>
      <c r="L1" s="79" t="s">
        <v>4</v>
      </c>
      <c r="M1" s="74" t="s">
        <v>5</v>
      </c>
      <c r="N1" s="78" t="s">
        <v>114</v>
      </c>
      <c r="O1" s="77" t="s">
        <v>6</v>
      </c>
      <c r="P1" s="78" t="s">
        <v>115</v>
      </c>
      <c r="Q1" s="80"/>
      <c r="R1" s="74" t="s">
        <v>153</v>
      </c>
      <c r="S1" s="74" t="s">
        <v>9</v>
      </c>
      <c r="T1" s="77" t="s">
        <v>159</v>
      </c>
      <c r="U1" s="78" t="s">
        <v>160</v>
      </c>
      <c r="V1" s="74" t="s">
        <v>161</v>
      </c>
      <c r="W1" s="74" t="s">
        <v>10</v>
      </c>
      <c r="X1" s="77" t="s">
        <v>177</v>
      </c>
      <c r="Y1" s="77" t="s">
        <v>169</v>
      </c>
      <c r="AA1" s="74" t="s">
        <v>7</v>
      </c>
      <c r="AB1" s="74" t="s">
        <v>179</v>
      </c>
      <c r="AC1" s="77" t="s">
        <v>113</v>
      </c>
      <c r="AD1" s="78" t="s">
        <v>178</v>
      </c>
      <c r="AE1" s="78" t="s">
        <v>181</v>
      </c>
      <c r="AF1" s="81" t="s">
        <v>147</v>
      </c>
      <c r="AG1" s="77" t="s">
        <v>162</v>
      </c>
      <c r="AH1" s="78" t="s">
        <v>8</v>
      </c>
      <c r="AI1" s="77" t="s">
        <v>138</v>
      </c>
      <c r="AJ1" s="78" t="s">
        <v>168</v>
      </c>
      <c r="AL1" s="74" t="s">
        <v>154</v>
      </c>
      <c r="AM1" s="74" t="s">
        <v>180</v>
      </c>
      <c r="AN1" s="74" t="s">
        <v>170</v>
      </c>
      <c r="AO1" s="74" t="s">
        <v>155</v>
      </c>
      <c r="AP1" s="74" t="s">
        <v>171</v>
      </c>
      <c r="AQ1" s="82" t="s">
        <v>172</v>
      </c>
      <c r="AR1" s="74" t="s">
        <v>183</v>
      </c>
      <c r="AS1" s="74" t="s">
        <v>184</v>
      </c>
      <c r="AT1" s="74" t="s">
        <v>182</v>
      </c>
      <c r="AU1" s="82" t="s">
        <v>173</v>
      </c>
      <c r="AV1" s="74" t="s">
        <v>149</v>
      </c>
      <c r="AW1" s="74" t="s">
        <v>140</v>
      </c>
      <c r="AX1" s="82" t="s">
        <v>175</v>
      </c>
      <c r="AY1" s="74" t="s">
        <v>139</v>
      </c>
      <c r="AZ1" s="82" t="s">
        <v>174</v>
      </c>
      <c r="BA1" s="74" t="s">
        <v>0</v>
      </c>
      <c r="BB1" s="74" t="s">
        <v>1</v>
      </c>
      <c r="BC1" s="74" t="s">
        <v>108</v>
      </c>
      <c r="BD1" s="83" t="s">
        <v>105</v>
      </c>
      <c r="BF1" s="74" t="s">
        <v>146</v>
      </c>
      <c r="BG1" s="74" t="s">
        <v>157</v>
      </c>
      <c r="BH1" s="74" t="s">
        <v>167</v>
      </c>
      <c r="BI1" s="84" t="s">
        <v>185</v>
      </c>
    </row>
    <row r="2" spans="1:62" ht="14" thickTop="1">
      <c r="A2" s="101" t="e">
        <f>#REF!</f>
        <v>#REF!</v>
      </c>
      <c r="B2" s="101" t="e">
        <f>#REF!</f>
        <v>#REF!</v>
      </c>
      <c r="C2" s="101" t="e">
        <f>#REF!</f>
        <v>#REF!</v>
      </c>
      <c r="D2" s="101"/>
      <c r="E2" s="101" t="e">
        <f>#REF!</f>
        <v>#REF!</v>
      </c>
      <c r="F2" s="101"/>
      <c r="G2" s="102" t="e">
        <f>#REF!</f>
        <v>#REF!</v>
      </c>
      <c r="H2" s="102" t="e">
        <f>#REF!</f>
        <v>#REF!</v>
      </c>
      <c r="I2" s="102" t="e">
        <f>#REF!</f>
        <v>#REF!</v>
      </c>
      <c r="J2" s="102" t="e">
        <f>#REF!</f>
        <v>#REF!</v>
      </c>
      <c r="K2" s="102" t="e">
        <f>#REF!</f>
        <v>#REF!</v>
      </c>
      <c r="L2" s="102" t="e">
        <f>#REF!</f>
        <v>#REF!</v>
      </c>
      <c r="M2" s="102" t="e">
        <f>#REF!</f>
        <v>#REF!</v>
      </c>
      <c r="N2" s="102" t="e">
        <f>#REF!</f>
        <v>#REF!</v>
      </c>
      <c r="O2" s="102" t="e">
        <f>#REF!</f>
        <v>#REF!</v>
      </c>
      <c r="P2" s="102" t="e">
        <f>#REF!</f>
        <v>#REF!</v>
      </c>
      <c r="Q2" s="102"/>
      <c r="R2" s="103" t="e">
        <f>#REF!</f>
        <v>#REF!</v>
      </c>
      <c r="S2" s="102" t="e">
        <f>#REF!</f>
        <v>#REF!</v>
      </c>
      <c r="T2" s="102" t="e">
        <f>#REF!</f>
        <v>#REF!</v>
      </c>
      <c r="U2" s="102" t="e">
        <f>#REF!</f>
        <v>#REF!</v>
      </c>
      <c r="V2" s="102" t="e">
        <f>#REF!</f>
        <v>#REF!</v>
      </c>
      <c r="W2" s="102" t="e">
        <f>#REF!</f>
        <v>#REF!</v>
      </c>
      <c r="X2" s="102" t="e">
        <f>#REF!</f>
        <v>#REF!</v>
      </c>
      <c r="Y2" s="102" t="e">
        <f>#REF!</f>
        <v>#REF!</v>
      </c>
      <c r="Z2" s="102"/>
      <c r="AA2" s="102" t="e">
        <f>#REF!</f>
        <v>#REF!</v>
      </c>
      <c r="AB2" s="102" t="e">
        <f>#REF!</f>
        <v>#REF!</v>
      </c>
      <c r="AC2" s="102" t="e">
        <f>#REF!</f>
        <v>#REF!</v>
      </c>
      <c r="AD2" s="102" t="e">
        <f>#REF!</f>
        <v>#REF!</v>
      </c>
      <c r="AE2" s="102" t="e">
        <f>#REF!</f>
        <v>#REF!</v>
      </c>
      <c r="AF2" s="102" t="e">
        <f>#REF!</f>
        <v>#REF!</v>
      </c>
      <c r="AG2" s="102" t="e">
        <f>#REF!</f>
        <v>#REF!</v>
      </c>
      <c r="AH2" s="102" t="e">
        <f>#REF!</f>
        <v>#REF!</v>
      </c>
      <c r="AI2" s="102" t="e">
        <f>#REF!</f>
        <v>#REF!</v>
      </c>
      <c r="AJ2" s="102" t="e">
        <f>#REF!</f>
        <v>#REF!</v>
      </c>
      <c r="AK2" s="102"/>
      <c r="AL2" s="102" t="e">
        <f>#REF!</f>
        <v>#REF!</v>
      </c>
      <c r="AM2" s="102" t="e">
        <f>#REF!</f>
        <v>#REF!</v>
      </c>
      <c r="AN2" s="102" t="e">
        <f>#REF!</f>
        <v>#REF!</v>
      </c>
      <c r="AO2" s="102" t="e">
        <f>#REF!</f>
        <v>#REF!</v>
      </c>
      <c r="AP2" s="102" t="e">
        <f>#REF!</f>
        <v>#REF!</v>
      </c>
      <c r="AQ2" s="102"/>
      <c r="AR2" s="102" t="e">
        <f>#REF!</f>
        <v>#REF!</v>
      </c>
      <c r="AS2" s="102" t="e">
        <f>#REF!</f>
        <v>#REF!</v>
      </c>
      <c r="AT2" s="102" t="e">
        <f>#REF!</f>
        <v>#REF!</v>
      </c>
      <c r="AU2" s="102"/>
      <c r="AV2" s="102" t="e">
        <f>#REF!</f>
        <v>#REF!</v>
      </c>
      <c r="AW2" s="102" t="e">
        <f>#REF!</f>
        <v>#REF!</v>
      </c>
      <c r="AX2" s="102"/>
      <c r="AY2" s="102" t="e">
        <f>#REF!</f>
        <v>#REF!</v>
      </c>
      <c r="AZ2" s="102"/>
      <c r="BA2" s="102" t="e">
        <f>#REF!</f>
        <v>#REF!</v>
      </c>
      <c r="BB2" s="102" t="e">
        <f>#REF!</f>
        <v>#REF!</v>
      </c>
      <c r="BC2" s="102" t="e">
        <f>#REF!</f>
        <v>#REF!</v>
      </c>
      <c r="BD2" s="102" t="e">
        <f>#REF!</f>
        <v>#REF!</v>
      </c>
      <c r="BE2" s="102"/>
      <c r="BF2" s="102"/>
      <c r="BG2" s="102"/>
      <c r="BH2" s="102"/>
      <c r="BI2" s="102"/>
      <c r="BJ2" s="10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B1" zoomScale="90" zoomScaleNormal="90" zoomScalePageLayoutView="90" workbookViewId="0">
      <selection activeCell="H10" sqref="H10"/>
    </sheetView>
  </sheetViews>
  <sheetFormatPr baseColWidth="10" defaultColWidth="8.83203125" defaultRowHeight="12" x14ac:dyDescent="0"/>
  <sheetData>
    <row r="1" spans="1:61" s="76" customFormat="1" ht="75" customHeight="1" thickBot="1">
      <c r="A1" s="92" t="s">
        <v>223</v>
      </c>
      <c r="B1" s="74" t="s">
        <v>219</v>
      </c>
      <c r="C1" s="74" t="s">
        <v>148</v>
      </c>
      <c r="D1" s="74" t="s">
        <v>220</v>
      </c>
      <c r="E1" s="75" t="s">
        <v>221</v>
      </c>
      <c r="G1" s="74" t="s">
        <v>117</v>
      </c>
      <c r="H1" s="77" t="s">
        <v>112</v>
      </c>
      <c r="I1" s="78" t="s">
        <v>3</v>
      </c>
      <c r="J1" s="77" t="s">
        <v>158</v>
      </c>
      <c r="K1" s="78" t="s">
        <v>176</v>
      </c>
      <c r="L1" s="79" t="s">
        <v>4</v>
      </c>
      <c r="M1" s="74" t="s">
        <v>5</v>
      </c>
      <c r="N1" s="78" t="s">
        <v>114</v>
      </c>
      <c r="O1" s="77" t="s">
        <v>6</v>
      </c>
      <c r="P1" s="78" t="s">
        <v>115</v>
      </c>
      <c r="Q1" s="80"/>
      <c r="R1" s="74" t="s">
        <v>153</v>
      </c>
      <c r="S1" s="74" t="s">
        <v>9</v>
      </c>
      <c r="T1" s="77" t="s">
        <v>159</v>
      </c>
      <c r="U1" s="78" t="s">
        <v>160</v>
      </c>
      <c r="V1" s="74" t="s">
        <v>161</v>
      </c>
      <c r="W1" s="74" t="s">
        <v>10</v>
      </c>
      <c r="X1" s="77" t="s">
        <v>177</v>
      </c>
      <c r="Y1" s="77" t="s">
        <v>169</v>
      </c>
      <c r="AA1" s="74" t="s">
        <v>7</v>
      </c>
      <c r="AB1" s="74" t="s">
        <v>179</v>
      </c>
      <c r="AC1" s="77" t="s">
        <v>113</v>
      </c>
      <c r="AD1" s="78" t="s">
        <v>178</v>
      </c>
      <c r="AE1" s="78" t="s">
        <v>181</v>
      </c>
      <c r="AF1" s="81" t="s">
        <v>147</v>
      </c>
      <c r="AG1" s="77" t="s">
        <v>162</v>
      </c>
      <c r="AH1" s="78" t="s">
        <v>8</v>
      </c>
      <c r="AI1" s="77" t="s">
        <v>138</v>
      </c>
      <c r="AJ1" s="78" t="s">
        <v>168</v>
      </c>
      <c r="AL1" s="74" t="s">
        <v>154</v>
      </c>
      <c r="AM1" s="74" t="s">
        <v>180</v>
      </c>
      <c r="AN1" s="74" t="s">
        <v>170</v>
      </c>
      <c r="AO1" s="74" t="s">
        <v>155</v>
      </c>
      <c r="AP1" s="74" t="s">
        <v>171</v>
      </c>
      <c r="AQ1" s="82" t="s">
        <v>172</v>
      </c>
      <c r="AR1" s="74" t="s">
        <v>183</v>
      </c>
      <c r="AS1" s="74" t="s">
        <v>184</v>
      </c>
      <c r="AT1" s="74" t="s">
        <v>182</v>
      </c>
      <c r="AU1" s="82" t="s">
        <v>173</v>
      </c>
      <c r="AV1" s="74" t="s">
        <v>149</v>
      </c>
      <c r="AW1" s="74" t="s">
        <v>140</v>
      </c>
      <c r="AX1" s="82" t="s">
        <v>175</v>
      </c>
      <c r="AY1" s="74" t="s">
        <v>139</v>
      </c>
      <c r="AZ1" s="82" t="s">
        <v>174</v>
      </c>
      <c r="BA1" s="74" t="s">
        <v>0</v>
      </c>
      <c r="BB1" s="74" t="s">
        <v>1</v>
      </c>
      <c r="BC1" s="74" t="s">
        <v>108</v>
      </c>
      <c r="BD1" s="83" t="s">
        <v>105</v>
      </c>
      <c r="BF1" s="74" t="s">
        <v>146</v>
      </c>
      <c r="BG1" s="74" t="s">
        <v>157</v>
      </c>
      <c r="BH1" s="74" t="s">
        <v>167</v>
      </c>
      <c r="BI1" s="84" t="s">
        <v>185</v>
      </c>
    </row>
    <row r="2" spans="1:61" ht="14" thickTop="1">
      <c r="A2" s="101" t="e">
        <f>#REF!</f>
        <v>#REF!</v>
      </c>
      <c r="B2" s="101" t="e">
        <f>#REF!</f>
        <v>#REF!</v>
      </c>
      <c r="C2" s="101" t="e">
        <f>#REF!</f>
        <v>#REF!</v>
      </c>
      <c r="D2" s="101" t="e">
        <f>#REF!</f>
        <v>#REF!</v>
      </c>
      <c r="E2" s="101" t="e">
        <f>#REF!</f>
        <v>#REF!</v>
      </c>
      <c r="F2" s="102"/>
      <c r="G2" s="102">
        <v>0</v>
      </c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1"/>
  <sheetViews>
    <sheetView tabSelected="1" workbookViewId="0">
      <selection activeCell="F8" sqref="F8"/>
    </sheetView>
  </sheetViews>
  <sheetFormatPr baseColWidth="10" defaultRowHeight="12" x14ac:dyDescent="0"/>
  <cols>
    <col min="1" max="1" width="7.5" customWidth="1"/>
    <col min="2" max="2" width="21" customWidth="1"/>
    <col min="3" max="3" width="37.83203125" customWidth="1"/>
    <col min="4" max="4" width="26.1640625" customWidth="1"/>
    <col min="5" max="5" width="43.1640625" customWidth="1"/>
    <col min="6" max="6" width="24.1640625" customWidth="1"/>
    <col min="7" max="7" width="21.33203125" customWidth="1"/>
    <col min="8" max="8" width="18.33203125" customWidth="1"/>
  </cols>
  <sheetData>
    <row r="1" spans="2:6" ht="73" customHeight="1">
      <c r="B1" s="328" t="s">
        <v>368</v>
      </c>
      <c r="C1" s="328"/>
      <c r="D1" s="328"/>
      <c r="E1" s="328"/>
    </row>
    <row r="2" spans="2:6" ht="13" thickBot="1"/>
    <row r="3" spans="2:6">
      <c r="B3" s="336" t="s">
        <v>237</v>
      </c>
      <c r="C3" s="337"/>
      <c r="D3" s="337"/>
      <c r="E3" s="338"/>
      <c r="F3" s="132"/>
    </row>
    <row r="4" spans="2:6">
      <c r="B4" s="133" t="s">
        <v>238</v>
      </c>
      <c r="C4" s="131" t="s">
        <v>228</v>
      </c>
      <c r="D4" s="123" t="s">
        <v>243</v>
      </c>
      <c r="E4" s="134" t="s">
        <v>248</v>
      </c>
    </row>
    <row r="5" spans="2:6">
      <c r="B5" s="135" t="s">
        <v>239</v>
      </c>
      <c r="C5" s="131" t="s">
        <v>228</v>
      </c>
      <c r="D5" s="122" t="s">
        <v>216</v>
      </c>
      <c r="E5" s="134" t="s">
        <v>249</v>
      </c>
    </row>
    <row r="6" spans="2:6" ht="15" customHeight="1">
      <c r="B6" s="135" t="s">
        <v>240</v>
      </c>
      <c r="C6" s="136" t="s">
        <v>247</v>
      </c>
      <c r="D6" s="122" t="s">
        <v>244</v>
      </c>
      <c r="E6" s="134" t="s">
        <v>250</v>
      </c>
    </row>
    <row r="7" spans="2:6" ht="24">
      <c r="B7" s="135" t="s">
        <v>252</v>
      </c>
      <c r="C7" s="136" t="s">
        <v>229</v>
      </c>
      <c r="D7" s="122" t="s">
        <v>245</v>
      </c>
      <c r="E7" s="134" t="s">
        <v>251</v>
      </c>
    </row>
    <row r="8" spans="2:6" ht="24">
      <c r="B8" s="135" t="s">
        <v>241</v>
      </c>
      <c r="C8" s="136" t="s">
        <v>369</v>
      </c>
      <c r="D8" s="122" t="s">
        <v>246</v>
      </c>
      <c r="E8" s="134" t="s">
        <v>254</v>
      </c>
    </row>
    <row r="9" spans="2:6" ht="13" thickBot="1">
      <c r="B9" s="137" t="s">
        <v>242</v>
      </c>
      <c r="C9" s="138" t="s">
        <v>253</v>
      </c>
      <c r="D9" s="139"/>
      <c r="E9" s="140"/>
    </row>
    <row r="10" spans="2:6" ht="13" thickBot="1">
      <c r="B10" s="126"/>
      <c r="D10" s="127"/>
    </row>
    <row r="11" spans="2:6">
      <c r="B11" s="325" t="s">
        <v>274</v>
      </c>
      <c r="C11" s="326"/>
      <c r="D11" s="326"/>
      <c r="E11" s="327"/>
    </row>
    <row r="12" spans="2:6" ht="36">
      <c r="B12" s="135" t="s">
        <v>255</v>
      </c>
      <c r="C12" s="124" t="s">
        <v>232</v>
      </c>
      <c r="D12" s="122" t="s">
        <v>262</v>
      </c>
      <c r="E12" s="141" t="s">
        <v>270</v>
      </c>
    </row>
    <row r="13" spans="2:6" ht="48">
      <c r="B13" s="135" t="s">
        <v>257</v>
      </c>
      <c r="C13" s="124" t="s">
        <v>231</v>
      </c>
      <c r="D13" s="123" t="s">
        <v>263</v>
      </c>
      <c r="E13" s="141" t="s">
        <v>271</v>
      </c>
    </row>
    <row r="14" spans="2:6" ht="48">
      <c r="B14" s="135" t="s">
        <v>258</v>
      </c>
      <c r="C14" s="124" t="s">
        <v>269</v>
      </c>
      <c r="D14" s="122" t="s">
        <v>264</v>
      </c>
      <c r="E14" s="141" t="s">
        <v>271</v>
      </c>
    </row>
    <row r="15" spans="2:6" ht="48">
      <c r="B15" s="135" t="s">
        <v>256</v>
      </c>
      <c r="C15" s="125" t="s">
        <v>230</v>
      </c>
      <c r="D15" s="122" t="s">
        <v>265</v>
      </c>
      <c r="E15" s="141" t="s">
        <v>271</v>
      </c>
    </row>
    <row r="16" spans="2:6" ht="48">
      <c r="B16" s="135" t="s">
        <v>259</v>
      </c>
      <c r="C16" s="124" t="s">
        <v>273</v>
      </c>
      <c r="D16" s="122" t="s">
        <v>266</v>
      </c>
      <c r="E16" s="141" t="s">
        <v>271</v>
      </c>
    </row>
    <row r="17" spans="2:7" ht="60">
      <c r="B17" s="135" t="s">
        <v>260</v>
      </c>
      <c r="C17" s="124" t="s">
        <v>272</v>
      </c>
      <c r="D17" s="122" t="s">
        <v>268</v>
      </c>
      <c r="E17" s="141" t="s">
        <v>271</v>
      </c>
    </row>
    <row r="18" spans="2:7" ht="60">
      <c r="B18" s="142" t="s">
        <v>261</v>
      </c>
      <c r="C18" s="124" t="s">
        <v>272</v>
      </c>
      <c r="D18" s="122" t="s">
        <v>267</v>
      </c>
      <c r="E18" s="141" t="s">
        <v>271</v>
      </c>
    </row>
    <row r="19" spans="2:7" ht="13" thickBot="1">
      <c r="B19" s="143"/>
      <c r="C19" s="138"/>
      <c r="D19" s="138"/>
      <c r="E19" s="140"/>
      <c r="F19" s="131"/>
      <c r="G19" s="131"/>
    </row>
    <row r="20" spans="2:7">
      <c r="B20" s="336" t="s">
        <v>275</v>
      </c>
      <c r="C20" s="337"/>
      <c r="D20" s="337"/>
      <c r="E20" s="338"/>
      <c r="F20" s="144"/>
      <c r="G20" s="128"/>
    </row>
    <row r="21" spans="2:7">
      <c r="B21" s="339" t="s">
        <v>276</v>
      </c>
      <c r="C21" s="340"/>
      <c r="D21" s="340" t="s">
        <v>194</v>
      </c>
      <c r="E21" s="341"/>
      <c r="F21" s="145"/>
      <c r="G21" s="129"/>
    </row>
    <row r="22" spans="2:7" ht="12" customHeight="1">
      <c r="B22" s="147" t="s">
        <v>166</v>
      </c>
      <c r="C22" s="333" t="s">
        <v>233</v>
      </c>
      <c r="D22" s="130" t="s">
        <v>189</v>
      </c>
      <c r="E22" s="344" t="s">
        <v>367</v>
      </c>
      <c r="F22" s="146"/>
      <c r="G22" s="131"/>
    </row>
    <row r="23" spans="2:7" ht="14" customHeight="1">
      <c r="B23" s="147" t="s">
        <v>151</v>
      </c>
      <c r="C23" s="334"/>
      <c r="D23" s="130" t="s">
        <v>190</v>
      </c>
      <c r="E23" s="345"/>
      <c r="F23" s="146"/>
      <c r="G23" s="131"/>
    </row>
    <row r="24" spans="2:7" ht="38" customHeight="1">
      <c r="B24" s="147" t="s">
        <v>164</v>
      </c>
      <c r="C24" s="334"/>
      <c r="D24" s="130" t="s">
        <v>191</v>
      </c>
      <c r="E24" s="345"/>
      <c r="F24" s="146"/>
      <c r="G24" s="131"/>
    </row>
    <row r="25" spans="2:7" ht="12" customHeight="1">
      <c r="B25" s="147" t="s">
        <v>152</v>
      </c>
      <c r="C25" s="334"/>
      <c r="D25" s="342" t="s">
        <v>192</v>
      </c>
      <c r="E25" s="345"/>
      <c r="F25" s="146"/>
      <c r="G25" s="131"/>
    </row>
    <row r="26" spans="2:7" ht="12" customHeight="1">
      <c r="B26" s="147" t="s">
        <v>163</v>
      </c>
      <c r="C26" s="334"/>
      <c r="D26" s="343"/>
      <c r="E26" s="345"/>
      <c r="F26" s="146"/>
      <c r="G26" s="131"/>
    </row>
    <row r="27" spans="2:7" ht="24">
      <c r="B27" s="147" t="s">
        <v>165</v>
      </c>
      <c r="C27" s="334"/>
      <c r="D27" s="342" t="s">
        <v>193</v>
      </c>
      <c r="E27" s="345"/>
      <c r="F27" s="146"/>
      <c r="G27" s="131"/>
    </row>
    <row r="28" spans="2:7" ht="12" customHeight="1">
      <c r="B28" s="147" t="s">
        <v>152</v>
      </c>
      <c r="C28" s="334"/>
      <c r="D28" s="343"/>
      <c r="E28" s="345"/>
      <c r="F28" s="146"/>
      <c r="G28" s="131"/>
    </row>
    <row r="29" spans="2:7" ht="24">
      <c r="B29" s="147" t="s">
        <v>187</v>
      </c>
      <c r="C29" s="334"/>
      <c r="D29" s="130"/>
      <c r="E29" s="345"/>
      <c r="F29" s="146"/>
      <c r="G29" s="131"/>
    </row>
    <row r="30" spans="2:7" ht="12" customHeight="1">
      <c r="B30" s="147" t="s">
        <v>152</v>
      </c>
      <c r="C30" s="334"/>
      <c r="D30" s="130"/>
      <c r="E30" s="345"/>
      <c r="F30" s="146"/>
      <c r="G30" s="131"/>
    </row>
    <row r="31" spans="2:7" ht="37" thickBot="1">
      <c r="B31" s="148" t="s">
        <v>224</v>
      </c>
      <c r="C31" s="335"/>
      <c r="D31" s="138"/>
      <c r="E31" s="346"/>
      <c r="F31" s="131"/>
      <c r="G31" s="131"/>
    </row>
    <row r="32" spans="2:7" ht="13" thickBot="1">
      <c r="B32" s="149"/>
      <c r="C32" s="149"/>
      <c r="D32" s="149"/>
      <c r="E32" s="149"/>
    </row>
    <row r="33" spans="2:5">
      <c r="B33" s="325" t="s">
        <v>277</v>
      </c>
      <c r="C33" s="326"/>
      <c r="D33" s="326"/>
      <c r="E33" s="327"/>
    </row>
    <row r="34" spans="2:5">
      <c r="B34" s="147" t="s">
        <v>278</v>
      </c>
      <c r="C34" s="122" t="s">
        <v>279</v>
      </c>
      <c r="D34" s="122" t="s">
        <v>280</v>
      </c>
      <c r="E34" s="150" t="s">
        <v>281</v>
      </c>
    </row>
    <row r="35" spans="2:5" ht="49" thickBot="1">
      <c r="B35" s="151" t="s">
        <v>282</v>
      </c>
      <c r="C35" s="152" t="s">
        <v>283</v>
      </c>
      <c r="D35" s="152" t="s">
        <v>284</v>
      </c>
      <c r="E35" s="153" t="s">
        <v>285</v>
      </c>
    </row>
    <row r="36" spans="2:5" ht="13" thickBot="1"/>
    <row r="37" spans="2:5">
      <c r="B37" s="325" t="s">
        <v>286</v>
      </c>
      <c r="C37" s="326"/>
      <c r="D37" s="326"/>
      <c r="E37" s="327"/>
    </row>
    <row r="38" spans="2:5" ht="15">
      <c r="B38" s="154" t="s">
        <v>188</v>
      </c>
      <c r="C38" s="131" t="s">
        <v>287</v>
      </c>
      <c r="D38" s="131" t="s">
        <v>288</v>
      </c>
      <c r="E38" s="134" t="s">
        <v>289</v>
      </c>
    </row>
    <row r="39" spans="2:5" ht="15">
      <c r="B39" s="154" t="s">
        <v>195</v>
      </c>
      <c r="C39" s="329" t="s">
        <v>294</v>
      </c>
      <c r="D39" s="330"/>
      <c r="E39" s="331"/>
    </row>
    <row r="40" spans="2:5" ht="15">
      <c r="B40" s="154" t="s">
        <v>196</v>
      </c>
      <c r="C40" s="329"/>
      <c r="D40" s="330"/>
      <c r="E40" s="331"/>
    </row>
    <row r="41" spans="2:5" ht="15">
      <c r="B41" s="154" t="s">
        <v>202</v>
      </c>
      <c r="C41" s="329"/>
      <c r="D41" s="330"/>
      <c r="E41" s="331"/>
    </row>
    <row r="42" spans="2:5" ht="15">
      <c r="B42" s="154" t="s">
        <v>205</v>
      </c>
      <c r="C42" s="329"/>
      <c r="D42" s="330"/>
      <c r="E42" s="331"/>
    </row>
    <row r="43" spans="2:5" ht="30">
      <c r="B43" s="154" t="s">
        <v>197</v>
      </c>
      <c r="C43" s="329"/>
      <c r="D43" s="330"/>
      <c r="E43" s="331"/>
    </row>
    <row r="44" spans="2:5" ht="15">
      <c r="B44" s="154" t="s">
        <v>198</v>
      </c>
      <c r="C44" s="329"/>
      <c r="D44" s="330"/>
      <c r="E44" s="331"/>
    </row>
    <row r="45" spans="2:5" ht="15">
      <c r="B45" s="154" t="s">
        <v>199</v>
      </c>
      <c r="C45" s="329"/>
      <c r="D45" s="330"/>
      <c r="E45" s="331"/>
    </row>
    <row r="46" spans="2:5" ht="15">
      <c r="B46" s="154" t="s">
        <v>200</v>
      </c>
      <c r="C46" s="329"/>
      <c r="D46" s="330"/>
      <c r="E46" s="331"/>
    </row>
    <row r="47" spans="2:5" ht="15">
      <c r="B47" s="154" t="s">
        <v>201</v>
      </c>
      <c r="C47" s="329"/>
      <c r="D47" s="330"/>
      <c r="E47" s="331"/>
    </row>
    <row r="48" spans="2:5" ht="30">
      <c r="B48" s="154" t="s">
        <v>203</v>
      </c>
      <c r="C48" s="329"/>
      <c r="D48" s="330"/>
      <c r="E48" s="331"/>
    </row>
    <row r="49" spans="2:8" ht="45">
      <c r="B49" s="154" t="s">
        <v>225</v>
      </c>
      <c r="C49" s="329"/>
      <c r="D49" s="330"/>
      <c r="E49" s="331"/>
    </row>
    <row r="50" spans="2:8" ht="15">
      <c r="B50" s="154" t="s">
        <v>204</v>
      </c>
      <c r="C50" s="329"/>
      <c r="D50" s="330"/>
      <c r="E50" s="331"/>
    </row>
    <row r="51" spans="2:8" ht="31" thickBot="1">
      <c r="B51" s="155" t="s">
        <v>206</v>
      </c>
      <c r="C51" s="347" t="s">
        <v>290</v>
      </c>
      <c r="D51" s="348"/>
      <c r="E51" s="349"/>
    </row>
    <row r="52" spans="2:8" ht="13" thickBot="1"/>
    <row r="53" spans="2:8">
      <c r="B53" s="325" t="s">
        <v>291</v>
      </c>
      <c r="C53" s="326"/>
      <c r="D53" s="326"/>
      <c r="E53" s="327"/>
    </row>
    <row r="54" spans="2:8" ht="15">
      <c r="B54" s="154" t="s">
        <v>292</v>
      </c>
      <c r="C54" s="131" t="s">
        <v>295</v>
      </c>
      <c r="D54" s="131"/>
      <c r="E54" s="134"/>
    </row>
    <row r="55" spans="2:8" ht="16" thickBot="1">
      <c r="B55" s="155" t="s">
        <v>293</v>
      </c>
      <c r="C55" s="138" t="s">
        <v>296</v>
      </c>
      <c r="D55" s="138"/>
      <c r="E55" s="140"/>
    </row>
    <row r="56" spans="2:8" ht="13" thickBot="1"/>
    <row r="57" spans="2:8">
      <c r="B57" s="325" t="s">
        <v>304</v>
      </c>
      <c r="C57" s="326"/>
      <c r="D57" s="326"/>
      <c r="E57" s="326"/>
      <c r="F57" s="326"/>
      <c r="G57" s="326"/>
      <c r="H57" s="327"/>
    </row>
    <row r="58" spans="2:8" ht="13">
      <c r="B58" s="157" t="s">
        <v>297</v>
      </c>
      <c r="C58" s="156" t="s">
        <v>298</v>
      </c>
      <c r="D58" s="156" t="s">
        <v>299</v>
      </c>
      <c r="E58" s="156" t="s">
        <v>300</v>
      </c>
      <c r="F58" s="156" t="s">
        <v>301</v>
      </c>
      <c r="G58" s="156" t="s">
        <v>302</v>
      </c>
      <c r="H58" s="158" t="s">
        <v>303</v>
      </c>
    </row>
    <row r="59" spans="2:8">
      <c r="B59" s="350" t="s">
        <v>309</v>
      </c>
      <c r="C59" s="351"/>
      <c r="D59" s="351"/>
      <c r="E59" s="351"/>
      <c r="F59" s="351"/>
      <c r="G59" s="351"/>
      <c r="H59" s="352"/>
    </row>
    <row r="60" spans="2:8">
      <c r="B60" s="159"/>
      <c r="C60" s="131"/>
      <c r="D60" s="131"/>
      <c r="E60" s="131"/>
      <c r="F60" s="131"/>
      <c r="G60" s="131"/>
      <c r="H60" s="134"/>
    </row>
    <row r="61" spans="2:8" ht="14">
      <c r="B61" s="160" t="s">
        <v>305</v>
      </c>
      <c r="C61" s="332" t="s">
        <v>308</v>
      </c>
      <c r="D61" s="161" t="s">
        <v>234</v>
      </c>
      <c r="E61" s="332" t="s">
        <v>308</v>
      </c>
      <c r="F61" s="131"/>
      <c r="G61" s="131"/>
      <c r="H61" s="134"/>
    </row>
    <row r="62" spans="2:8">
      <c r="B62" s="159"/>
      <c r="C62" s="332"/>
      <c r="D62" s="131"/>
      <c r="E62" s="332"/>
      <c r="F62" s="131"/>
      <c r="G62" s="131"/>
      <c r="H62" s="134"/>
    </row>
    <row r="63" spans="2:8" ht="14">
      <c r="B63" s="160" t="s">
        <v>306</v>
      </c>
      <c r="C63" s="332"/>
      <c r="D63" s="161" t="s">
        <v>307</v>
      </c>
      <c r="E63" s="332"/>
      <c r="F63" s="131"/>
      <c r="G63" s="131"/>
      <c r="H63" s="134"/>
    </row>
    <row r="64" spans="2:8" ht="13" thickBot="1">
      <c r="B64" s="143"/>
      <c r="C64" s="138"/>
      <c r="D64" s="138"/>
      <c r="E64" s="138"/>
      <c r="F64" s="138"/>
      <c r="G64" s="138"/>
      <c r="H64" s="140"/>
    </row>
    <row r="65" spans="2:9" ht="13" thickBot="1">
      <c r="B65" s="149"/>
      <c r="C65" s="149"/>
      <c r="D65" s="149"/>
      <c r="E65" s="149"/>
      <c r="F65" s="149"/>
      <c r="G65" s="149"/>
      <c r="H65" s="149"/>
    </row>
    <row r="66" spans="2:9">
      <c r="B66" s="325" t="s">
        <v>310</v>
      </c>
      <c r="C66" s="326"/>
      <c r="D66" s="326"/>
      <c r="E66" s="326"/>
      <c r="F66" s="326"/>
      <c r="G66" s="326"/>
      <c r="H66" s="327"/>
    </row>
    <row r="67" spans="2:9" ht="12" customHeight="1">
      <c r="B67" s="162" t="s">
        <v>235</v>
      </c>
      <c r="C67" s="353" t="s">
        <v>316</v>
      </c>
      <c r="D67" s="354"/>
      <c r="E67" s="355"/>
      <c r="F67" s="125"/>
      <c r="G67" s="125"/>
      <c r="H67" s="163"/>
    </row>
    <row r="68" spans="2:9">
      <c r="B68" s="164"/>
      <c r="C68" s="168"/>
      <c r="D68" s="125"/>
      <c r="E68" s="125"/>
      <c r="F68" s="125"/>
      <c r="G68" s="125"/>
      <c r="H68" s="163"/>
    </row>
    <row r="69" spans="2:9" ht="13">
      <c r="B69" s="157" t="s">
        <v>311</v>
      </c>
      <c r="C69" s="169" t="s">
        <v>312</v>
      </c>
      <c r="D69" s="156" t="s">
        <v>313</v>
      </c>
      <c r="E69" s="156" t="s">
        <v>314</v>
      </c>
      <c r="F69" s="156" t="s">
        <v>315</v>
      </c>
      <c r="G69" s="125"/>
      <c r="H69" s="163"/>
    </row>
    <row r="70" spans="2:9" ht="13" thickBot="1">
      <c r="B70" s="356" t="s">
        <v>317</v>
      </c>
      <c r="C70" s="357"/>
      <c r="D70" s="357"/>
      <c r="E70" s="357"/>
      <c r="F70" s="357"/>
      <c r="G70" s="357"/>
      <c r="H70" s="358"/>
    </row>
    <row r="71" spans="2:9" ht="13" thickBot="1"/>
    <row r="72" spans="2:9" ht="14">
      <c r="B72" s="359" t="s">
        <v>318</v>
      </c>
      <c r="C72" s="360"/>
      <c r="D72" s="360"/>
      <c r="E72" s="360"/>
      <c r="F72" s="360"/>
      <c r="G72" s="360"/>
      <c r="H72" s="361"/>
    </row>
    <row r="73" spans="2:9" ht="13">
      <c r="B73" s="182" t="s">
        <v>188</v>
      </c>
      <c r="C73" s="174" t="s">
        <v>327</v>
      </c>
      <c r="D73" s="174"/>
      <c r="E73" s="174" t="s">
        <v>328</v>
      </c>
      <c r="F73" s="174"/>
      <c r="G73" s="174" t="s">
        <v>329</v>
      </c>
      <c r="H73" s="176"/>
      <c r="I73" s="170"/>
    </row>
    <row r="74" spans="2:9" ht="13">
      <c r="B74" s="172"/>
      <c r="C74" s="171" t="s">
        <v>319</v>
      </c>
      <c r="D74" s="175"/>
      <c r="E74" s="171" t="s">
        <v>319</v>
      </c>
      <c r="F74" s="175"/>
      <c r="G74" s="171" t="s">
        <v>319</v>
      </c>
      <c r="H74" s="176"/>
      <c r="I74" s="170"/>
    </row>
    <row r="75" spans="2:9" ht="13">
      <c r="B75" s="172" t="s">
        <v>320</v>
      </c>
      <c r="C75" s="362" t="s">
        <v>335</v>
      </c>
      <c r="D75" s="174"/>
      <c r="E75" s="362" t="s">
        <v>335</v>
      </c>
      <c r="F75" s="174"/>
      <c r="G75" s="365" t="s">
        <v>335</v>
      </c>
      <c r="H75" s="176"/>
      <c r="I75" s="170"/>
    </row>
    <row r="76" spans="2:9" ht="13">
      <c r="B76" s="172" t="s">
        <v>321</v>
      </c>
      <c r="C76" s="363"/>
      <c r="D76" s="174"/>
      <c r="E76" s="363"/>
      <c r="F76" s="174"/>
      <c r="G76" s="366"/>
      <c r="H76" s="176"/>
      <c r="I76" s="170"/>
    </row>
    <row r="77" spans="2:9" ht="13">
      <c r="B77" s="172" t="s">
        <v>322</v>
      </c>
      <c r="C77" s="363"/>
      <c r="D77" s="174"/>
      <c r="E77" s="363"/>
      <c r="F77" s="174"/>
      <c r="G77" s="366"/>
      <c r="H77" s="176"/>
      <c r="I77" s="170"/>
    </row>
    <row r="78" spans="2:9" ht="13">
      <c r="B78" s="172" t="s">
        <v>323</v>
      </c>
      <c r="C78" s="364"/>
      <c r="D78" s="174"/>
      <c r="E78" s="364"/>
      <c r="F78" s="174"/>
      <c r="G78" s="367"/>
      <c r="H78" s="176"/>
      <c r="I78" s="170"/>
    </row>
    <row r="79" spans="2:9" ht="13">
      <c r="B79" s="172"/>
      <c r="C79" s="171" t="s">
        <v>324</v>
      </c>
      <c r="D79" s="175"/>
      <c r="E79" s="171" t="s">
        <v>324</v>
      </c>
      <c r="F79" s="175"/>
      <c r="G79" s="171" t="s">
        <v>324</v>
      </c>
      <c r="H79" s="176"/>
      <c r="I79" s="170"/>
    </row>
    <row r="80" spans="2:9" ht="13">
      <c r="B80" s="172" t="s">
        <v>325</v>
      </c>
      <c r="C80" s="368" t="s">
        <v>335</v>
      </c>
      <c r="D80" s="174"/>
      <c r="E80" s="368" t="s">
        <v>335</v>
      </c>
      <c r="F80" s="174"/>
      <c r="G80" s="368" t="s">
        <v>335</v>
      </c>
      <c r="H80" s="176"/>
      <c r="I80" s="170"/>
    </row>
    <row r="81" spans="2:9" ht="13">
      <c r="B81" s="172" t="s">
        <v>320</v>
      </c>
      <c r="C81" s="369"/>
      <c r="D81" s="174"/>
      <c r="E81" s="369"/>
      <c r="F81" s="174"/>
      <c r="G81" s="369"/>
      <c r="H81" s="176"/>
      <c r="I81" s="170"/>
    </row>
    <row r="82" spans="2:9" ht="14" thickBot="1">
      <c r="B82" s="173" t="s">
        <v>326</v>
      </c>
      <c r="C82" s="370"/>
      <c r="D82" s="179"/>
      <c r="E82" s="370"/>
      <c r="F82" s="179"/>
      <c r="G82" s="370"/>
      <c r="H82" s="180"/>
      <c r="I82" s="170"/>
    </row>
    <row r="83" spans="2:9" ht="13">
      <c r="B83" s="181"/>
      <c r="C83" s="179"/>
      <c r="D83" s="179"/>
      <c r="E83" s="179"/>
      <c r="F83" s="179"/>
      <c r="G83" s="179"/>
      <c r="H83" s="180"/>
      <c r="I83" s="170"/>
    </row>
    <row r="84" spans="2:9" ht="14">
      <c r="B84" s="185" t="s">
        <v>331</v>
      </c>
      <c r="C84" s="131"/>
      <c r="D84" s="179"/>
      <c r="E84" s="179"/>
      <c r="F84" s="179"/>
      <c r="G84" s="179"/>
      <c r="H84" s="180"/>
      <c r="I84" s="170"/>
    </row>
    <row r="85" spans="2:9" ht="13">
      <c r="B85" s="157" t="s">
        <v>320</v>
      </c>
      <c r="C85" s="362" t="s">
        <v>330</v>
      </c>
      <c r="D85" s="179"/>
      <c r="E85" s="179"/>
      <c r="F85" s="179"/>
      <c r="G85" s="179"/>
      <c r="H85" s="180"/>
      <c r="I85" s="170"/>
    </row>
    <row r="86" spans="2:9" ht="13">
      <c r="B86" s="157" t="s">
        <v>321</v>
      </c>
      <c r="C86" s="363"/>
      <c r="D86" s="179"/>
      <c r="E86" s="179"/>
      <c r="F86" s="179"/>
      <c r="G86" s="179"/>
      <c r="H86" s="180"/>
      <c r="I86" s="170"/>
    </row>
    <row r="87" spans="2:9" ht="13">
      <c r="B87" s="157" t="s">
        <v>332</v>
      </c>
      <c r="C87" s="363"/>
      <c r="D87" s="179"/>
      <c r="E87" s="179"/>
      <c r="F87" s="179"/>
      <c r="G87" s="179"/>
      <c r="H87" s="180"/>
      <c r="I87" s="170"/>
    </row>
    <row r="88" spans="2:9" ht="13">
      <c r="B88" s="157" t="s">
        <v>333</v>
      </c>
      <c r="C88" s="363"/>
      <c r="D88" s="179"/>
      <c r="E88" s="179"/>
      <c r="F88" s="179"/>
      <c r="G88" s="179"/>
      <c r="H88" s="180"/>
      <c r="I88" s="170"/>
    </row>
    <row r="89" spans="2:9" ht="13">
      <c r="B89" s="157" t="s">
        <v>334</v>
      </c>
      <c r="C89" s="364"/>
      <c r="D89" s="179"/>
      <c r="E89" s="179"/>
      <c r="F89" s="179"/>
      <c r="G89" s="179"/>
      <c r="H89" s="180"/>
      <c r="I89" s="170"/>
    </row>
    <row r="90" spans="2:9" ht="14" thickBot="1">
      <c r="B90" s="173"/>
      <c r="C90" s="183" t="s">
        <v>227</v>
      </c>
      <c r="D90" s="177"/>
      <c r="E90" s="177" t="s">
        <v>227</v>
      </c>
      <c r="F90" s="177"/>
      <c r="G90" s="177" t="s">
        <v>227</v>
      </c>
      <c r="H90" s="178"/>
      <c r="I90" s="170"/>
    </row>
    <row r="91" spans="2:9" ht="13" thickBot="1"/>
    <row r="92" spans="2:9" ht="14">
      <c r="B92" s="359" t="s">
        <v>336</v>
      </c>
      <c r="C92" s="360"/>
      <c r="D92" s="360"/>
      <c r="E92" s="360"/>
      <c r="F92" s="360"/>
      <c r="G92" s="361"/>
    </row>
    <row r="93" spans="2:9" ht="14">
      <c r="B93" s="185" t="s">
        <v>337</v>
      </c>
      <c r="C93" s="184" t="s">
        <v>211</v>
      </c>
      <c r="D93" s="184" t="s">
        <v>207</v>
      </c>
      <c r="E93" s="184" t="s">
        <v>338</v>
      </c>
      <c r="F93" s="184" t="s">
        <v>214</v>
      </c>
      <c r="G93" s="186" t="s">
        <v>339</v>
      </c>
    </row>
    <row r="94" spans="2:9" ht="13">
      <c r="B94" s="162"/>
      <c r="C94" s="156" t="s">
        <v>340</v>
      </c>
      <c r="D94" s="156"/>
      <c r="E94" s="156" t="s">
        <v>340</v>
      </c>
      <c r="F94" s="122" t="s">
        <v>340</v>
      </c>
      <c r="G94" s="150"/>
    </row>
    <row r="95" spans="2:9">
      <c r="B95" s="379" t="s">
        <v>341</v>
      </c>
      <c r="C95" s="380"/>
      <c r="D95" s="380"/>
      <c r="E95" s="380"/>
      <c r="F95" s="380"/>
      <c r="G95" s="381"/>
    </row>
    <row r="96" spans="2:9">
      <c r="B96" s="379"/>
      <c r="C96" s="380"/>
      <c r="D96" s="380"/>
      <c r="E96" s="380"/>
      <c r="F96" s="380"/>
      <c r="G96" s="381"/>
    </row>
    <row r="97" spans="2:7" ht="15" thickBot="1">
      <c r="B97" s="187" t="s">
        <v>342</v>
      </c>
      <c r="C97" s="139"/>
      <c r="D97" s="139"/>
      <c r="E97" s="382" t="s">
        <v>343</v>
      </c>
      <c r="F97" s="357"/>
      <c r="G97" s="358"/>
    </row>
    <row r="98" spans="2:7" ht="13" thickBot="1"/>
    <row r="99" spans="2:7">
      <c r="B99" s="325" t="s">
        <v>344</v>
      </c>
      <c r="C99" s="326"/>
      <c r="D99" s="326"/>
      <c r="E99" s="327"/>
    </row>
    <row r="100" spans="2:7">
      <c r="B100" s="383" t="s">
        <v>345</v>
      </c>
      <c r="C100" s="384"/>
      <c r="D100" s="384" t="s">
        <v>346</v>
      </c>
      <c r="E100" s="385"/>
    </row>
    <row r="101" spans="2:7">
      <c r="B101" s="379" t="s">
        <v>365</v>
      </c>
      <c r="C101" s="380"/>
      <c r="D101" s="380" t="s">
        <v>364</v>
      </c>
      <c r="E101" s="381"/>
    </row>
    <row r="102" spans="2:7" ht="13" thickBot="1">
      <c r="B102" s="165"/>
      <c r="C102" s="166"/>
      <c r="D102" s="166"/>
      <c r="E102" s="167"/>
    </row>
    <row r="103" spans="2:7" ht="13" thickBot="1"/>
    <row r="104" spans="2:7">
      <c r="B104" s="325" t="s">
        <v>347</v>
      </c>
      <c r="C104" s="326"/>
      <c r="D104" s="326"/>
      <c r="E104" s="327"/>
      <c r="F104" s="192"/>
      <c r="G104" s="193"/>
    </row>
    <row r="105" spans="2:7">
      <c r="B105" s="339" t="s">
        <v>350</v>
      </c>
      <c r="C105" s="340"/>
      <c r="D105" s="340"/>
      <c r="E105" s="341"/>
      <c r="F105" s="131"/>
      <c r="G105" s="134"/>
    </row>
    <row r="106" spans="2:7">
      <c r="B106" s="189" t="s">
        <v>150</v>
      </c>
      <c r="C106" s="188" t="s">
        <v>348</v>
      </c>
      <c r="D106" s="384" t="s">
        <v>349</v>
      </c>
      <c r="E106" s="385"/>
      <c r="F106" s="131"/>
      <c r="G106" s="134"/>
    </row>
    <row r="107" spans="2:7" ht="60">
      <c r="B107" s="195" t="s">
        <v>351</v>
      </c>
      <c r="C107" s="196" t="s">
        <v>361</v>
      </c>
      <c r="D107" s="386" t="s">
        <v>362</v>
      </c>
      <c r="E107" s="387"/>
      <c r="F107" s="131"/>
      <c r="G107" s="134"/>
    </row>
    <row r="108" spans="2:7">
      <c r="B108" s="376"/>
      <c r="C108" s="377"/>
      <c r="D108" s="377"/>
      <c r="E108" s="377"/>
      <c r="F108" s="377"/>
      <c r="G108" s="378"/>
    </row>
    <row r="109" spans="2:7" ht="12" customHeight="1">
      <c r="B109" s="371" t="s">
        <v>352</v>
      </c>
      <c r="C109" s="372"/>
      <c r="D109" s="372"/>
      <c r="E109" s="372"/>
      <c r="F109" s="372"/>
      <c r="G109" s="373"/>
    </row>
    <row r="110" spans="2:7">
      <c r="B110" s="194" t="s">
        <v>311</v>
      </c>
      <c r="C110" s="191" t="s">
        <v>354</v>
      </c>
      <c r="D110" s="191" t="s">
        <v>355</v>
      </c>
      <c r="E110" s="191" t="s">
        <v>218</v>
      </c>
      <c r="F110" s="191" t="s">
        <v>211</v>
      </c>
      <c r="G110" s="197" t="s">
        <v>356</v>
      </c>
    </row>
    <row r="111" spans="2:7" ht="61" thickBot="1">
      <c r="B111" s="190" t="s">
        <v>353</v>
      </c>
      <c r="C111" s="374" t="s">
        <v>363</v>
      </c>
      <c r="D111" s="374"/>
      <c r="E111" s="374"/>
      <c r="F111" s="374"/>
      <c r="G111" s="375"/>
    </row>
    <row r="112" spans="2:7" ht="13" thickBot="1"/>
    <row r="113" spans="2:7">
      <c r="B113" s="325" t="s">
        <v>357</v>
      </c>
      <c r="C113" s="326"/>
      <c r="D113" s="326"/>
      <c r="E113" s="326"/>
      <c r="F113" s="326"/>
      <c r="G113" s="327"/>
    </row>
    <row r="114" spans="2:7">
      <c r="B114" s="383" t="s">
        <v>358</v>
      </c>
      <c r="C114" s="384"/>
      <c r="D114" s="384"/>
      <c r="E114" s="384" t="s">
        <v>359</v>
      </c>
      <c r="F114" s="384"/>
      <c r="G114" s="385"/>
    </row>
    <row r="115" spans="2:7" ht="13" thickBot="1">
      <c r="B115" s="388" t="s">
        <v>360</v>
      </c>
      <c r="C115" s="389"/>
      <c r="D115" s="389"/>
      <c r="E115" s="389" t="s">
        <v>360</v>
      </c>
      <c r="F115" s="389"/>
      <c r="G115" s="390"/>
    </row>
    <row r="117" spans="2:7" ht="13" thickBot="1"/>
    <row r="118" spans="2:7">
      <c r="B118" s="400" t="s">
        <v>366</v>
      </c>
      <c r="C118" s="401"/>
      <c r="D118" s="401"/>
      <c r="E118" s="402"/>
    </row>
    <row r="119" spans="2:7" ht="15" customHeight="1">
      <c r="B119" s="394" t="s">
        <v>208</v>
      </c>
      <c r="C119" s="395"/>
      <c r="D119" s="403" t="s">
        <v>360</v>
      </c>
      <c r="E119" s="404"/>
    </row>
    <row r="120" spans="2:7" ht="15" customHeight="1">
      <c r="B120" s="396" t="s">
        <v>186</v>
      </c>
      <c r="C120" s="397"/>
      <c r="D120" s="403"/>
      <c r="E120" s="404"/>
    </row>
    <row r="121" spans="2:7" ht="13" thickBot="1">
      <c r="B121" s="398" t="s">
        <v>209</v>
      </c>
      <c r="C121" s="399"/>
      <c r="D121" s="348"/>
      <c r="E121" s="349"/>
    </row>
    <row r="122" spans="2:7" ht="13" thickBot="1"/>
    <row r="123" spans="2:7">
      <c r="B123" s="198" t="s">
        <v>210</v>
      </c>
      <c r="C123" s="199"/>
      <c r="D123" s="199"/>
      <c r="E123" s="200"/>
    </row>
    <row r="124" spans="2:7">
      <c r="B124" s="201" t="s">
        <v>218</v>
      </c>
      <c r="C124" s="329" t="s">
        <v>236</v>
      </c>
      <c r="D124" s="330"/>
      <c r="E124" s="331"/>
    </row>
    <row r="125" spans="2:7">
      <c r="B125" s="201" t="s">
        <v>211</v>
      </c>
      <c r="C125" s="329"/>
      <c r="D125" s="330"/>
      <c r="E125" s="331"/>
    </row>
    <row r="126" spans="2:7">
      <c r="B126" s="201" t="s">
        <v>207</v>
      </c>
      <c r="C126" s="329"/>
      <c r="D126" s="330"/>
      <c r="E126" s="331"/>
    </row>
    <row r="127" spans="2:7">
      <c r="B127" s="201" t="s">
        <v>212</v>
      </c>
      <c r="C127" s="329"/>
      <c r="D127" s="330"/>
      <c r="E127" s="331"/>
    </row>
    <row r="128" spans="2:7">
      <c r="B128" s="201" t="s">
        <v>213</v>
      </c>
      <c r="C128" s="329"/>
      <c r="D128" s="330"/>
      <c r="E128" s="331"/>
    </row>
    <row r="129" spans="2:5">
      <c r="B129" s="201" t="s">
        <v>214</v>
      </c>
      <c r="C129" s="329"/>
      <c r="D129" s="330"/>
      <c r="E129" s="331"/>
    </row>
    <row r="130" spans="2:5">
      <c r="B130" s="201" t="s">
        <v>215</v>
      </c>
      <c r="C130" s="329"/>
      <c r="D130" s="330"/>
      <c r="E130" s="331"/>
    </row>
    <row r="131" spans="2:5" ht="13" thickBot="1">
      <c r="B131" s="202" t="s">
        <v>217</v>
      </c>
      <c r="C131" s="391"/>
      <c r="D131" s="392"/>
      <c r="E131" s="393"/>
    </row>
  </sheetData>
  <mergeCells count="56">
    <mergeCell ref="C124:E131"/>
    <mergeCell ref="B119:C119"/>
    <mergeCell ref="B120:C120"/>
    <mergeCell ref="B121:C121"/>
    <mergeCell ref="B118:E118"/>
    <mergeCell ref="D119:E121"/>
    <mergeCell ref="B113:G113"/>
    <mergeCell ref="B114:D114"/>
    <mergeCell ref="E114:G114"/>
    <mergeCell ref="B115:D115"/>
    <mergeCell ref="E115:G115"/>
    <mergeCell ref="B109:G109"/>
    <mergeCell ref="C111:G111"/>
    <mergeCell ref="B108:G108"/>
    <mergeCell ref="B95:G96"/>
    <mergeCell ref="E97:G97"/>
    <mergeCell ref="B99:E99"/>
    <mergeCell ref="B100:C100"/>
    <mergeCell ref="D100:E100"/>
    <mergeCell ref="B101:C101"/>
    <mergeCell ref="D101:E101"/>
    <mergeCell ref="B104:E104"/>
    <mergeCell ref="D106:E106"/>
    <mergeCell ref="D107:E107"/>
    <mergeCell ref="B105:E105"/>
    <mergeCell ref="C80:C82"/>
    <mergeCell ref="E80:E82"/>
    <mergeCell ref="G80:G82"/>
    <mergeCell ref="C85:C89"/>
    <mergeCell ref="B92:G92"/>
    <mergeCell ref="B70:H70"/>
    <mergeCell ref="B72:H72"/>
    <mergeCell ref="C75:C78"/>
    <mergeCell ref="E75:E78"/>
    <mergeCell ref="G75:G78"/>
    <mergeCell ref="B57:H57"/>
    <mergeCell ref="B59:H59"/>
    <mergeCell ref="E61:E63"/>
    <mergeCell ref="B66:H66"/>
    <mergeCell ref="C67:E67"/>
    <mergeCell ref="B33:E33"/>
    <mergeCell ref="B1:E1"/>
    <mergeCell ref="B37:E37"/>
    <mergeCell ref="C39:E50"/>
    <mergeCell ref="C61:C63"/>
    <mergeCell ref="C22:C31"/>
    <mergeCell ref="B3:E3"/>
    <mergeCell ref="B11:E11"/>
    <mergeCell ref="B20:E20"/>
    <mergeCell ref="B21:C21"/>
    <mergeCell ref="D21:E21"/>
    <mergeCell ref="D25:D26"/>
    <mergeCell ref="D27:D28"/>
    <mergeCell ref="E22:E31"/>
    <mergeCell ref="C51:E51"/>
    <mergeCell ref="B53:E5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E89E4FE2023540A9B9AA41E31CBCC1" ma:contentTypeVersion="5" ma:contentTypeDescription="Create a new document." ma:contentTypeScope="" ma:versionID="b149c36b487e14eddc72a155fb3a04d1">
  <xsd:schema xmlns:xsd="http://www.w3.org/2001/XMLSchema" xmlns:xs="http://www.w3.org/2001/XMLSchema" xmlns:p="http://schemas.microsoft.com/office/2006/metadata/properties" xmlns:ns2="94dd3af4-8d1d-4b1e-8115-d2d32789645a" targetNamespace="http://schemas.microsoft.com/office/2006/metadata/properties" ma:root="true" ma:fieldsID="6daaf736fa80c994f2c4a6bf11705870" ns2:_="">
    <xsd:import namespace="94dd3af4-8d1d-4b1e-8115-d2d32789645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dd3af4-8d1d-4b1e-8115-d2d32789645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B377E4-ACE0-473C-9667-48920CCFB9D8}"/>
</file>

<file path=customXml/itemProps2.xml><?xml version="1.0" encoding="utf-8"?>
<ds:datastoreItem xmlns:ds="http://schemas.openxmlformats.org/officeDocument/2006/customXml" ds:itemID="{E335D620-0D41-4E7A-8B19-C6336F465858}"/>
</file>

<file path=customXml/itemProps3.xml><?xml version="1.0" encoding="utf-8"?>
<ds:datastoreItem xmlns:ds="http://schemas.openxmlformats.org/officeDocument/2006/customXml" ds:itemID="{A2B97805-66BE-474E-99F2-C67453109C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Approval Note</vt:lpstr>
      <vt:lpstr>Combine Financials</vt:lpstr>
      <vt:lpstr>FY15</vt:lpstr>
      <vt:lpstr>FY14</vt:lpstr>
      <vt:lpstr>FY13</vt:lpstr>
      <vt:lpstr>FY12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NAMITA ANAND</cp:lastModifiedBy>
  <cp:lastPrinted>2016-04-25T10:53:03Z</cp:lastPrinted>
  <dcterms:created xsi:type="dcterms:W3CDTF">2008-10-22T18:41:26Z</dcterms:created>
  <dcterms:modified xsi:type="dcterms:W3CDTF">2016-11-28T02:26:31Z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0x010100F9E89E4FE2023540A9B9AA41E31CBCC1</vt:lpwstr>
  </property>
</Properties>
</file>