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showInkAnnotation="0" autoCompressPictures="0"/>
  <mc:AlternateContent xmlns:mc="http://schemas.openxmlformats.org/markup-compatibility/2006">
    <mc:Choice Requires="x15">
      <x15ac:absPath xmlns:x15ac="http://schemas.microsoft.com/office/spreadsheetml/2010/11/ac" url="C:\Users\Admin\Desktop\Solutions\X-10\Testing\"/>
    </mc:Choice>
  </mc:AlternateContent>
  <bookViews>
    <workbookView xWindow="0" yWindow="0" windowWidth="19200" windowHeight="6080" tabRatio="646" activeTab="2"/>
  </bookViews>
  <sheets>
    <sheet name="Overview" sheetId="8" r:id="rId1"/>
    <sheet name="UI Layout" sheetId="11" r:id="rId2"/>
    <sheet name="Data Mapping" sheetId="12" r:id="rId3"/>
    <sheet name="Pop-up window" sheetId="13" r:id="rId4"/>
  </sheets>
  <externalReferences>
    <externalReference r:id="rId5"/>
    <externalReference r:id="rId6"/>
  </externalReferences>
  <calcPr calcId="171026" concurrentCalc="0"/>
  <extLst>
    <ext xmlns:mx="http://schemas.microsoft.com/office/mac/excel/2008/main" uri="{7523E5D3-25F3-A5E0-1632-64F254C22452}">
      <mx:ArchID Flags="2"/>
    </ext>
  </extLst>
</workbook>
</file>

<file path=xl/calcChain.xml><?xml version="1.0" encoding="utf-8"?>
<calcChain xmlns="http://schemas.openxmlformats.org/spreadsheetml/2006/main">
  <c r="V12" i="11" l="1"/>
  <c r="T12" i="11"/>
  <c r="I44" i="11"/>
  <c r="Q7" i="11"/>
  <c r="Q6" i="11"/>
  <c r="Q11" i="11"/>
  <c r="Q10" i="11"/>
  <c r="Q9" i="11"/>
  <c r="Q8" i="11"/>
  <c r="I6" i="11"/>
  <c r="I24" i="11"/>
  <c r="J24" i="11"/>
  <c r="I7" i="11"/>
  <c r="AD9" i="11"/>
  <c r="I8" i="11"/>
  <c r="AE11" i="11"/>
  <c r="I9" i="11"/>
  <c r="AF8" i="11"/>
  <c r="I10" i="11"/>
  <c r="AG11" i="11"/>
  <c r="I23" i="11"/>
  <c r="J23" i="11"/>
  <c r="AC10" i="11"/>
  <c r="I22" i="11"/>
  <c r="J22" i="11"/>
  <c r="AC9" i="11"/>
  <c r="I21" i="11"/>
  <c r="J21" i="11"/>
  <c r="AC8" i="11"/>
  <c r="AE8" i="11"/>
  <c r="I20" i="11"/>
  <c r="J20" i="11"/>
  <c r="J39" i="11"/>
  <c r="AE7" i="11"/>
  <c r="I19" i="11"/>
  <c r="J19" i="11"/>
  <c r="AC6" i="11"/>
  <c r="J38" i="11"/>
  <c r="AG6" i="11"/>
  <c r="G10" i="11"/>
  <c r="G9" i="11"/>
  <c r="G8" i="11"/>
  <c r="H62" i="11"/>
  <c r="G7" i="11"/>
  <c r="H43" i="11"/>
  <c r="G6" i="11"/>
  <c r="H24" i="11"/>
  <c r="H61" i="11"/>
  <c r="H42" i="11"/>
  <c r="H23" i="11"/>
  <c r="H60" i="11"/>
  <c r="H41" i="11"/>
  <c r="H22" i="11"/>
  <c r="H59" i="11"/>
  <c r="H40" i="11"/>
  <c r="H21" i="11"/>
  <c r="H58" i="11"/>
  <c r="H39" i="11"/>
  <c r="H20" i="11"/>
  <c r="H57" i="11"/>
  <c r="H38" i="11"/>
  <c r="H19" i="11"/>
  <c r="K7" i="11"/>
  <c r="K8" i="11"/>
  <c r="K9" i="11"/>
  <c r="K10" i="11"/>
  <c r="N54" i="11"/>
  <c r="E57" i="11"/>
  <c r="E58" i="11"/>
  <c r="E59" i="11"/>
  <c r="E60" i="11"/>
  <c r="E61" i="11"/>
  <c r="E62" i="11"/>
  <c r="J57" i="11"/>
  <c r="J58" i="11"/>
  <c r="J59" i="11"/>
  <c r="J60" i="11"/>
  <c r="J61" i="11"/>
  <c r="J62" i="11"/>
  <c r="I63" i="11"/>
  <c r="L63" i="11"/>
  <c r="M63" i="11"/>
  <c r="N63" i="11"/>
  <c r="O63" i="11"/>
  <c r="P63" i="11"/>
  <c r="I16" i="11"/>
  <c r="I35" i="11"/>
  <c r="E34" i="12"/>
  <c r="E35" i="12"/>
  <c r="E36" i="12"/>
  <c r="E37" i="12"/>
  <c r="E38" i="12"/>
  <c r="E39" i="12"/>
  <c r="K41" i="12"/>
  <c r="O41" i="12"/>
  <c r="I34" i="12"/>
  <c r="J34" i="12"/>
  <c r="I35" i="12"/>
  <c r="J35" i="12"/>
  <c r="I36" i="12"/>
  <c r="J36" i="12"/>
  <c r="I37" i="12"/>
  <c r="J37" i="12"/>
  <c r="I38" i="12"/>
  <c r="J38" i="12"/>
  <c r="I39" i="12"/>
  <c r="J39" i="12"/>
  <c r="J40" i="12"/>
  <c r="E41" i="12"/>
  <c r="P40" i="12"/>
  <c r="O40" i="12"/>
  <c r="N40" i="12"/>
  <c r="M40" i="12"/>
  <c r="L40" i="12"/>
  <c r="I40" i="12"/>
  <c r="H34" i="12"/>
  <c r="H35" i="12"/>
  <c r="H36" i="12"/>
  <c r="H37" i="12"/>
  <c r="H38" i="12"/>
  <c r="H39" i="12"/>
  <c r="H40" i="12"/>
  <c r="E40" i="12"/>
  <c r="B34" i="12"/>
  <c r="B35" i="12"/>
  <c r="B36" i="12"/>
  <c r="B37" i="12"/>
  <c r="B38" i="12"/>
  <c r="B39" i="12"/>
  <c r="N31" i="12"/>
  <c r="I31" i="12"/>
  <c r="B19" i="11"/>
  <c r="B20" i="11"/>
  <c r="B21" i="11"/>
  <c r="E38" i="11"/>
  <c r="E39" i="11"/>
  <c r="E40" i="11"/>
  <c r="I11" i="11"/>
  <c r="E41" i="11"/>
  <c r="E42" i="11"/>
  <c r="E43" i="11"/>
  <c r="J40" i="11"/>
  <c r="J41" i="11"/>
  <c r="J42" i="11"/>
  <c r="J43" i="11"/>
  <c r="P44" i="11"/>
  <c r="O44" i="11"/>
  <c r="N44" i="11"/>
  <c r="M44" i="11"/>
  <c r="L44" i="11"/>
  <c r="N35" i="11"/>
  <c r="E19" i="11"/>
  <c r="E20" i="11"/>
  <c r="E21" i="11"/>
  <c r="E22" i="11"/>
  <c r="E23" i="11"/>
  <c r="E24" i="11"/>
  <c r="C11" i="11"/>
  <c r="P25" i="11"/>
  <c r="O25" i="11"/>
  <c r="N25" i="11"/>
  <c r="M25" i="11"/>
  <c r="L25" i="11"/>
  <c r="L6" i="11"/>
  <c r="N16" i="11"/>
  <c r="L7" i="11"/>
  <c r="L8" i="11"/>
  <c r="L9" i="11"/>
  <c r="L10" i="11"/>
  <c r="J6" i="11"/>
  <c r="J7" i="11"/>
  <c r="J8" i="11"/>
  <c r="J9" i="11"/>
  <c r="J10" i="11"/>
  <c r="H6" i="11"/>
  <c r="H7" i="11"/>
  <c r="H8" i="11"/>
  <c r="H9" i="11"/>
  <c r="H10" i="11"/>
  <c r="H11" i="11"/>
  <c r="G11" i="11"/>
  <c r="F6" i="11"/>
  <c r="F7" i="11"/>
  <c r="F8" i="11"/>
  <c r="F9" i="11"/>
  <c r="F10" i="11"/>
  <c r="F11" i="11"/>
  <c r="E6" i="11"/>
  <c r="E7" i="11"/>
  <c r="E8" i="11"/>
  <c r="E9" i="11"/>
  <c r="E10" i="11"/>
  <c r="E11" i="11"/>
  <c r="B6" i="11"/>
  <c r="B7" i="11"/>
  <c r="B38" i="11"/>
  <c r="B57" i="11"/>
  <c r="AF7" i="11"/>
  <c r="J63" i="11"/>
  <c r="E64" i="11"/>
  <c r="H44" i="11"/>
  <c r="H63" i="11"/>
  <c r="E63" i="11"/>
  <c r="T11" i="11"/>
  <c r="E44" i="11"/>
  <c r="C7" i="11"/>
  <c r="N7" i="11"/>
  <c r="AG10" i="11"/>
  <c r="AG8" i="11"/>
  <c r="F12" i="11"/>
  <c r="U9" i="11"/>
  <c r="K45" i="11"/>
  <c r="O45" i="11"/>
  <c r="I25" i="11"/>
  <c r="C10" i="11"/>
  <c r="D8" i="11"/>
  <c r="T7" i="11"/>
  <c r="AG9" i="11"/>
  <c r="AD8" i="11"/>
  <c r="B40" i="11"/>
  <c r="B59" i="11"/>
  <c r="B22" i="11"/>
  <c r="B41" i="11"/>
  <c r="B60" i="11"/>
  <c r="K64" i="11"/>
  <c r="O64" i="11"/>
  <c r="C6" i="11"/>
  <c r="M6" i="11"/>
  <c r="AF6" i="11"/>
  <c r="AF9" i="11"/>
  <c r="AF10" i="11"/>
  <c r="U8" i="11"/>
  <c r="J44" i="11"/>
  <c r="E45" i="11"/>
  <c r="B39" i="11"/>
  <c r="B58" i="11"/>
  <c r="E12" i="11"/>
  <c r="C9" i="11"/>
  <c r="N9" i="11"/>
  <c r="D9" i="11"/>
  <c r="AE6" i="11"/>
  <c r="AG7" i="11"/>
  <c r="AC7" i="11"/>
  <c r="AE9" i="11"/>
  <c r="R9" i="11"/>
  <c r="AD10" i="11"/>
  <c r="AF11" i="11"/>
  <c r="B8" i="11"/>
  <c r="M7" i="11"/>
  <c r="G12" i="11"/>
  <c r="T10" i="11"/>
  <c r="D11" i="11"/>
  <c r="O11" i="11"/>
  <c r="AC11" i="11"/>
  <c r="U11" i="11"/>
  <c r="U7" i="11"/>
  <c r="D6" i="11"/>
  <c r="O6" i="11"/>
  <c r="D10" i="11"/>
  <c r="O10" i="11"/>
  <c r="T6" i="11"/>
  <c r="T8" i="11"/>
  <c r="AE10" i="11"/>
  <c r="U10" i="11"/>
  <c r="U6" i="11"/>
  <c r="T9" i="11"/>
  <c r="Q12" i="11"/>
  <c r="AD7" i="11"/>
  <c r="AD11" i="11"/>
  <c r="AD6" i="11"/>
  <c r="N11" i="11"/>
  <c r="L11" i="11"/>
  <c r="L12" i="11"/>
  <c r="K26" i="11"/>
  <c r="O26" i="11"/>
  <c r="J25" i="11"/>
  <c r="H25" i="11"/>
  <c r="N10" i="11"/>
  <c r="C8" i="11"/>
  <c r="O8" i="11"/>
  <c r="J11" i="11"/>
  <c r="J12" i="11"/>
  <c r="H12" i="11"/>
  <c r="E25" i="11"/>
  <c r="D7" i="11"/>
  <c r="V11" i="11"/>
  <c r="R8" i="11"/>
  <c r="V9" i="11"/>
  <c r="O9" i="11"/>
  <c r="V6" i="11"/>
  <c r="V10" i="11"/>
  <c r="R6" i="11"/>
  <c r="B23" i="11"/>
  <c r="B24" i="11"/>
  <c r="B43" i="11"/>
  <c r="B62" i="11"/>
  <c r="R11" i="11"/>
  <c r="N6" i="11"/>
  <c r="R7" i="11"/>
  <c r="R10" i="11"/>
  <c r="M8" i="11"/>
  <c r="B9" i="11"/>
  <c r="N8" i="11"/>
  <c r="C12" i="11"/>
  <c r="E26" i="11"/>
  <c r="K6" i="11"/>
  <c r="K12" i="11"/>
  <c r="V8" i="11"/>
  <c r="V7" i="11"/>
  <c r="D12" i="11"/>
  <c r="O7" i="11"/>
  <c r="O12" i="11"/>
  <c r="B42" i="11"/>
  <c r="B61" i="11"/>
  <c r="N12" i="11"/>
  <c r="B10" i="11"/>
  <c r="M9" i="11"/>
  <c r="B11" i="11"/>
  <c r="M11" i="11"/>
  <c r="M10" i="11"/>
  <c r="S6" i="11"/>
  <c r="S7" i="11"/>
  <c r="S10" i="11"/>
  <c r="S9" i="11"/>
  <c r="S11" i="11"/>
  <c r="S8" i="11"/>
  <c r="I54" i="11"/>
</calcChain>
</file>

<file path=xl/comments1.xml><?xml version="1.0" encoding="utf-8"?>
<comments xmlns="http://schemas.openxmlformats.org/spreadsheetml/2006/main">
  <authors>
    <author>User</author>
  </authors>
  <commentList>
    <comment ref="H25" authorId="0" shapeId="0">
      <text>
        <r>
          <rPr>
            <b/>
            <sz val="9"/>
            <color indexed="81"/>
            <rFont val="Tahoma"/>
            <family val="2"/>
          </rPr>
          <t>User:</t>
        </r>
        <r>
          <rPr>
            <sz val="9"/>
            <color indexed="81"/>
            <rFont val="Tahoma"/>
            <family val="2"/>
          </rPr>
          <t xml:space="preserve">
Average of total</t>
        </r>
      </text>
    </comment>
    <comment ref="I25" authorId="0" shapeId="0">
      <text>
        <r>
          <rPr>
            <b/>
            <sz val="9"/>
            <color indexed="81"/>
            <rFont val="Tahoma"/>
            <family val="2"/>
          </rPr>
          <t>User:</t>
        </r>
        <r>
          <rPr>
            <sz val="9"/>
            <color indexed="81"/>
            <rFont val="Tahoma"/>
            <family val="2"/>
          </rPr>
          <t xml:space="preserve">
Average of Avg Balance</t>
        </r>
      </text>
    </comment>
    <comment ref="J25" authorId="0" shapeId="0">
      <text>
        <r>
          <rPr>
            <b/>
            <sz val="9"/>
            <color indexed="81"/>
            <rFont val="Tahoma"/>
            <family val="2"/>
          </rPr>
          <t>User:</t>
        </r>
        <r>
          <rPr>
            <sz val="9"/>
            <color indexed="81"/>
            <rFont val="Tahoma"/>
            <family val="2"/>
          </rPr>
          <t xml:space="preserve">
Max value for OD/CC utilization</t>
        </r>
      </text>
    </comment>
    <comment ref="L25" authorId="0" shapeId="0">
      <text>
        <r>
          <rPr>
            <b/>
            <sz val="9"/>
            <color indexed="81"/>
            <rFont val="Tahoma"/>
            <family val="2"/>
          </rPr>
          <t>User:</t>
        </r>
        <r>
          <rPr>
            <sz val="9"/>
            <color indexed="81"/>
            <rFont val="Tahoma"/>
            <family val="2"/>
          </rPr>
          <t xml:space="preserve">
Average of all actual paid innterests</t>
        </r>
      </text>
    </comment>
    <comment ref="E26" authorId="0" shapeId="0">
      <text>
        <r>
          <rPr>
            <b/>
            <sz val="9"/>
            <color indexed="81"/>
            <rFont val="Tahoma"/>
            <family val="2"/>
          </rPr>
          <t>User:</t>
        </r>
        <r>
          <rPr>
            <sz val="9"/>
            <color indexed="81"/>
            <rFont val="Tahoma"/>
            <family val="2"/>
          </rPr>
          <t xml:space="preserve">
Sanc Limit in Rs. Lacs* (1-(OD/CC utilization per month/100))</t>
        </r>
      </text>
    </comment>
    <comment ref="I44" authorId="0" shapeId="0">
      <text>
        <r>
          <rPr>
            <b/>
            <sz val="9"/>
            <color indexed="81"/>
            <rFont val="Tahoma"/>
            <family val="2"/>
          </rPr>
          <t>User:</t>
        </r>
        <r>
          <rPr>
            <sz val="9"/>
            <color indexed="81"/>
            <rFont val="Tahoma"/>
            <family val="2"/>
          </rPr>
          <t xml:space="preserve">
Average of Avg Balance</t>
        </r>
      </text>
    </comment>
  </commentList>
</comments>
</file>

<file path=xl/comments2.xml><?xml version="1.0" encoding="utf-8"?>
<comments xmlns="http://schemas.openxmlformats.org/spreadsheetml/2006/main">
  <authors>
    <author>User</author>
  </authors>
  <commentList>
    <comment ref="E41" authorId="0" shapeId="0">
      <text>
        <r>
          <rPr>
            <b/>
            <sz val="9"/>
            <color indexed="81"/>
            <rFont val="Tahoma"/>
            <family val="2"/>
          </rPr>
          <t>User:</t>
        </r>
        <r>
          <rPr>
            <sz val="9"/>
            <color indexed="81"/>
            <rFont val="Tahoma"/>
            <family val="2"/>
          </rPr>
          <t xml:space="preserve">
Sanc Limit in Rs. Lacs* (1-(OD/CC utilization per month/100))</t>
        </r>
      </text>
    </comment>
  </commentList>
</comments>
</file>

<file path=xl/sharedStrings.xml><?xml version="1.0" encoding="utf-8"?>
<sst xmlns="http://schemas.openxmlformats.org/spreadsheetml/2006/main" count="314" uniqueCount="192">
  <si>
    <t>Banking Analysis Form Overview</t>
  </si>
  <si>
    <t>Date: 07/11/16                                        Doc Version 1.03</t>
  </si>
  <si>
    <t xml:space="preserve">Name of Form: </t>
  </si>
  <si>
    <t>Banking Analysis Form</t>
  </si>
  <si>
    <r>
      <rPr>
        <b/>
        <sz val="12"/>
        <rFont val="Calibri"/>
        <family val="2"/>
        <scheme val="minor"/>
      </rPr>
      <t xml:space="preserve">Format: Key Highlights &amp; Process Flow:    </t>
    </r>
    <r>
      <rPr>
        <b/>
        <sz val="12"/>
        <color theme="1"/>
        <rFont val="Calibri"/>
        <family val="2"/>
        <scheme val="minor"/>
      </rPr>
      <t xml:space="preserve">                                                                                                                                                                                                                       </t>
    </r>
    <r>
      <rPr>
        <sz val="12"/>
        <color theme="1"/>
        <rFont val="Calibri"/>
        <family val="2"/>
        <scheme val="minor"/>
      </rPr>
      <t xml:space="preserve"> </t>
    </r>
  </si>
  <si>
    <t xml:space="preserve">Background &amp; Overview: </t>
  </si>
  <si>
    <t xml:space="preserve">This form shows the banking transaction details of the customers. </t>
  </si>
  <si>
    <t>The banking details of clients will be mapped from Perfois system. 
Banking Snapshot, OD Details, AML &amp; ABB would be updated from the mapped bank transaction details.</t>
  </si>
  <si>
    <t>*OD/CC Accounts shoud be entered before other Account Types.</t>
  </si>
  <si>
    <t>Details of mapped values within the form and to other forms have been updated in Data Mapping sheet and Pop-up window sheets in this same file.</t>
  </si>
  <si>
    <t xml:space="preserve">Data Sources &amp; Inputs: </t>
  </si>
  <si>
    <r>
      <t xml:space="preserve">1. Data mapping from other system: </t>
    </r>
    <r>
      <rPr>
        <sz val="12"/>
        <color theme="1"/>
        <rFont val="Calibri"/>
        <family val="2"/>
        <scheme val="minor"/>
      </rPr>
      <t>Perfois (in future phase)</t>
    </r>
  </si>
  <si>
    <r>
      <rPr>
        <b/>
        <sz val="12"/>
        <color theme="1"/>
        <rFont val="Calibri"/>
        <family val="2"/>
        <scheme val="minor"/>
      </rPr>
      <t xml:space="preserve">2. Manual Entry </t>
    </r>
    <r>
      <rPr>
        <sz val="12"/>
        <color theme="1"/>
        <rFont val="Calibri"/>
        <family val="2"/>
        <scheme val="minor"/>
      </rPr>
      <t xml:space="preserve">(All fields being entered manually): Currently 'Add Bank Data' button on the application gives a pop-up where all the fields for Fund Based and Non Fund Based and Current details can be populated. These manual entries will be further used for the calculated fields. All the manual entry fields have been highlighted in the Data Mapping sheet.
</t>
    </r>
    <r>
      <rPr>
        <b/>
        <sz val="12"/>
        <color theme="1"/>
        <rFont val="Calibri"/>
        <family val="2"/>
        <scheme val="minor"/>
      </rPr>
      <t>3.</t>
    </r>
    <r>
      <rPr>
        <sz val="12"/>
        <color theme="1"/>
        <rFont val="Calibri"/>
        <family val="2"/>
        <scheme val="minor"/>
      </rPr>
      <t xml:space="preserve"> </t>
    </r>
    <r>
      <rPr>
        <b/>
        <sz val="12"/>
        <color theme="1"/>
        <rFont val="Calibri"/>
        <family val="2"/>
        <scheme val="minor"/>
      </rPr>
      <t>Imp Margin:</t>
    </r>
    <r>
      <rPr>
        <sz val="12"/>
        <color theme="1"/>
        <rFont val="Calibri"/>
        <family val="2"/>
        <scheme val="minor"/>
      </rPr>
      <t xml:space="preserve"> Actual EBDIT Ratio' in Detailed Financial Report-&gt;Ratio-&gt;EBITDA Margin % for the latest audited year and 'Customer Margin %' entered in Account Details form in PD Info section is used in this form and compared to calculate Imp Margin.</t>
    </r>
  </si>
  <si>
    <t>Data Output</t>
  </si>
  <si>
    <r>
      <t xml:space="preserve">1. </t>
    </r>
    <r>
      <rPr>
        <b/>
        <sz val="12"/>
        <color rgb="FF000000"/>
        <rFont val="Calibri"/>
        <family val="2"/>
        <scheme val="minor"/>
      </rPr>
      <t>RTR form:</t>
    </r>
    <r>
      <rPr>
        <sz val="12"/>
        <color rgb="FF000000"/>
        <rFont val="Calibri"/>
        <family val="2"/>
        <scheme val="minor"/>
      </rPr>
      <t xml:space="preserve"> Bank Name-&gt; Bank Name(RTR), Account Type-&gt; Type of Loan(RTR), Total Sanction Limit-&gt;Amount(RTR) and Interest Per Month (Rs. Lacs)-&gt;EMI fields go to the RTR form only for OD/CC accounts.
2.</t>
    </r>
    <r>
      <rPr>
        <b/>
        <sz val="12"/>
        <color rgb="FF000000"/>
        <rFont val="Calibri"/>
        <family val="2"/>
        <scheme val="minor"/>
      </rPr>
      <t xml:space="preserve"> Credit Score Card</t>
    </r>
    <r>
      <rPr>
        <sz val="12"/>
        <color rgb="FF000000"/>
        <rFont val="Calibri"/>
        <family val="2"/>
        <scheme val="minor"/>
      </rPr>
      <t xml:space="preserve">
3. </t>
    </r>
    <r>
      <rPr>
        <b/>
        <sz val="12"/>
        <color rgb="FF000000"/>
        <rFont val="Calibri"/>
        <family val="2"/>
        <scheme val="minor"/>
      </rPr>
      <t>Loan Approval Form</t>
    </r>
    <r>
      <rPr>
        <sz val="12"/>
        <color rgb="FF000000"/>
        <rFont val="Calibri"/>
        <family val="2"/>
        <scheme val="minor"/>
      </rPr>
      <t xml:space="preserve">: Banking &amp; O/S Snapshot section (Banking Snapshot is used in charts and detailed section)
4. </t>
    </r>
    <r>
      <rPr>
        <b/>
        <sz val="12"/>
        <color rgb="FF000000"/>
        <rFont val="Calibri"/>
        <family val="2"/>
        <scheme val="minor"/>
      </rPr>
      <t xml:space="preserve">Norms Master
5. Loan Approval Report: </t>
    </r>
    <r>
      <rPr>
        <sz val="12"/>
        <color rgb="FF000000"/>
        <rFont val="Calibri"/>
        <family val="2"/>
        <scheme val="minor"/>
      </rPr>
      <t>Outstanding Debts (Working Capital Facility And Other Term Loans) section</t>
    </r>
    <r>
      <rPr>
        <b/>
        <sz val="12"/>
        <color rgb="FF000000"/>
        <rFont val="Calibri"/>
        <family val="2"/>
        <scheme val="minor"/>
      </rPr>
      <t xml:space="preserve">
</t>
    </r>
  </si>
  <si>
    <r>
      <rPr>
        <b/>
        <sz val="12"/>
        <color theme="1"/>
        <rFont val="Calibri"/>
        <family val="2"/>
        <scheme val="minor"/>
      </rPr>
      <t>Functionality:</t>
    </r>
    <r>
      <rPr>
        <sz val="12"/>
        <color theme="1"/>
        <rFont val="Calibri"/>
        <family val="2"/>
        <scheme val="minor"/>
      </rPr>
      <t xml:space="preserve"> </t>
    </r>
  </si>
  <si>
    <r>
      <t xml:space="preserve">1. Data Entry: </t>
    </r>
    <r>
      <rPr>
        <sz val="12"/>
        <color theme="1"/>
        <rFont val="Calibri"/>
        <family val="2"/>
        <scheme val="minor"/>
      </rPr>
      <t>Need flexibility to update fields both populated from Perfois and manually.</t>
    </r>
  </si>
  <si>
    <t>2. 'Add Bank Data' button included to add more grids for multiple banks.</t>
  </si>
  <si>
    <t>3. Calculated fields: Some fields are calculed based on aggregation or average. These will be fixed outputs based on the defined formulas.</t>
  </si>
  <si>
    <r>
      <rPr>
        <b/>
        <sz val="12"/>
        <color theme="1"/>
        <rFont val="Calibri"/>
        <family val="2"/>
        <scheme val="minor"/>
      </rPr>
      <t>User Rights:</t>
    </r>
    <r>
      <rPr>
        <sz val="12"/>
        <color theme="1"/>
        <rFont val="Calibri"/>
        <family val="2"/>
        <scheme val="minor"/>
      </rPr>
      <t xml:space="preserve"> </t>
    </r>
  </si>
  <si>
    <t>Users can enter data in Banking Analysis Form, Confirm and Verify functionality should be available.</t>
  </si>
  <si>
    <t>User Security Matrix</t>
  </si>
  <si>
    <t>TBD</t>
  </si>
  <si>
    <t>Periodicity</t>
  </si>
  <si>
    <t>On Demand</t>
  </si>
  <si>
    <t>Historical Treatment</t>
  </si>
  <si>
    <t>Reference Documents</t>
  </si>
  <si>
    <t>Banking New' spreadsheet in Excel Scoring Model</t>
  </si>
  <si>
    <t>BANKING ANALYSIS</t>
  </si>
  <si>
    <t>New Fields added</t>
  </si>
  <si>
    <t>BANKING SNAPSHOT</t>
  </si>
  <si>
    <t>OD DETAILS</t>
  </si>
  <si>
    <t>AML</t>
  </si>
  <si>
    <t>MONTHS</t>
  </si>
  <si>
    <t>Monthly Credits</t>
  </si>
  <si>
    <t>Monthly Debits</t>
  </si>
  <si>
    <t>No. of Debits</t>
  </si>
  <si>
    <t>No. of Credits</t>
  </si>
  <si>
    <t>O/W Cheque Returns</t>
  </si>
  <si>
    <t>I/W Cheque Returns</t>
  </si>
  <si>
    <t>Bank</t>
  </si>
  <si>
    <t>Sanction Limit</t>
  </si>
  <si>
    <t>OD Utilization</t>
  </si>
  <si>
    <t>Interest Paid</t>
  </si>
  <si>
    <t>Credits</t>
  </si>
  <si>
    <t>Debits</t>
  </si>
  <si>
    <t>ABB</t>
  </si>
  <si>
    <t>Utilization %</t>
  </si>
  <si>
    <t>Imp Margin</t>
  </si>
  <si>
    <t>O/W Return %</t>
  </si>
  <si>
    <t>I/w return %</t>
  </si>
  <si>
    <t>Dr./Cr. Ratio</t>
  </si>
  <si>
    <t>Acc1</t>
  </si>
  <si>
    <t>acc2</t>
  </si>
  <si>
    <t>Acc3</t>
  </si>
  <si>
    <t>Acc4</t>
  </si>
  <si>
    <t>Acc5</t>
  </si>
  <si>
    <t>TOTAL</t>
  </si>
  <si>
    <t>Avg. Cash Tranacstion</t>
  </si>
  <si>
    <t xml:space="preserve">ENTER ALL OD/CC ACCOUNTS  FIRST BEFORE OTHER TYPE OF ACCOUNTS. </t>
  </si>
  <si>
    <t>Bank Name</t>
  </si>
  <si>
    <t>A/c Type</t>
  </si>
  <si>
    <t>A/c No.</t>
  </si>
  <si>
    <t>A/c Holder</t>
  </si>
  <si>
    <t>Sanc Limit Rs. Lacs</t>
  </si>
  <si>
    <t>ROI
PER ANNUM</t>
  </si>
  <si>
    <t>INTEREST
PER MONTH (Calculated field using Sanc Limit and ROI per annum)</t>
  </si>
  <si>
    <t>Bank Stt To</t>
  </si>
  <si>
    <t>Axis Bank</t>
  </si>
  <si>
    <t>OD/CC</t>
  </si>
  <si>
    <t>9010300006538</t>
  </si>
  <si>
    <t>Monthly Credits
Rs. Lacs</t>
  </si>
  <si>
    <t>Monthly Debits
Rs. Lacs</t>
  </si>
  <si>
    <t>AVG BAL ON 1+7+14+21+28</t>
  </si>
  <si>
    <t>OD/CC Utilization per month</t>
  </si>
  <si>
    <t>OD/CC Limit Per Months</t>
  </si>
  <si>
    <t>Actual Interest paid
Rs. Lacs</t>
  </si>
  <si>
    <t>Non Cash</t>
  </si>
  <si>
    <t>Cash</t>
  </si>
  <si>
    <t>Total</t>
  </si>
  <si>
    <t>Average Receipts</t>
  </si>
  <si>
    <t>Average Open Limit</t>
  </si>
  <si>
    <t>ANNUALISED CREDITS</t>
  </si>
  <si>
    <t>% BTO IN THIS ACCOUNT</t>
  </si>
  <si>
    <t>Security for FB</t>
  </si>
  <si>
    <t>NFB Details</t>
  </si>
  <si>
    <t>Nature Of Facility</t>
  </si>
  <si>
    <t>Sanction Date</t>
  </si>
  <si>
    <t>Security for NFB</t>
  </si>
  <si>
    <t>INTEREST
PER MONTH</t>
  </si>
  <si>
    <t>HDFC Bank</t>
  </si>
  <si>
    <t>Current</t>
  </si>
  <si>
    <t>Banking Analysis Data Mapping</t>
  </si>
  <si>
    <t>Banking Snapshot</t>
  </si>
  <si>
    <t>Months in Grid</t>
  </si>
  <si>
    <t>Months get mapped from the starting month of transaction with bank with A/C type OD/CC (B19)</t>
  </si>
  <si>
    <t>Mapped from total of all  credits from all banks for that month. Entry for each Bank &amp; Account type will be present in each separate grid.</t>
  </si>
  <si>
    <t>Mapped from total of all debits for banks for that month. Entry for each Bank &amp; Account type will be present in each separate grid.</t>
  </si>
  <si>
    <t>Mapped from total number of all debits for all banks for that month</t>
  </si>
  <si>
    <t>Mapped from total number of all credits for all banks for that month</t>
  </si>
  <si>
    <t>Mapped from total number of O/W cheque returns for banks for that month</t>
  </si>
  <si>
    <t>Mapped from total number of I/W cheque returns for banks for that month</t>
  </si>
  <si>
    <t>Month wise mapping of the Average (OD/CC Utilization for each bank record)</t>
  </si>
  <si>
    <t>Calculate this value using the minimum value of 'Actual EBDIT Ratio' in Detailed Financial Report-&gt;Ratio-&gt;EBITDA Margin % for the latest audited year and 'Customer Margin %' entered in Account Details form in PD Info section. Multiply this field with the monthly credit in the banking snapshot grid.</t>
  </si>
  <si>
    <t>(O/W Cheque Returns)/No. of Credits
from the Banking Snapshot</t>
  </si>
  <si>
    <t>(I/W Cheque Returns)/No. of Debits
from the Banking Snapshot</t>
  </si>
  <si>
    <t>Monthly Debits/Monthly Credits from the Banking Snapshot</t>
  </si>
  <si>
    <t>We need to check account type for each bank entry.If A/C type is OD then get value for 'Bank Name' (For reference : from cell (B16))</t>
  </si>
  <si>
    <t>If A/C type is OD then get value of 'Sanc Limit' (For reference : from cell (L16))</t>
  </si>
  <si>
    <t xml:space="preserve">If A/C type is OD then get value for Maximum value for OD/CC utilization for all months as referenced in cell (J25) for better clarity. </t>
  </si>
  <si>
    <t>If A/C type is OD then get max value from INTEREST
PER MONTH(N16) and Average of Actual Interest paid (L25)</t>
  </si>
  <si>
    <t>Map the value from starting month as in Banking Snapshot (for refernece : cell B6)</t>
  </si>
  <si>
    <t>Average of all cash credit transaction for that month(Sum of all cash transactions for that month divided by total transaction( for cell C6)</t>
  </si>
  <si>
    <t>Average of all debit cash transaction for that month(Sum of all cash transactions for that month divided by total transaction(cell C6)</t>
  </si>
  <si>
    <t>BANK</t>
  </si>
  <si>
    <t>Show the banks that have Account Type  Current</t>
  </si>
  <si>
    <t>Show value of Average Bank Balance</t>
  </si>
  <si>
    <t>Show the average of all non-zero values in this column</t>
  </si>
  <si>
    <t>Bank specific grid</t>
  </si>
  <si>
    <t>Facility Type - Radio Button (Options - FB, NFB, Both)</t>
  </si>
  <si>
    <t>ENTER ALL OD/CC ACCOUNTS  FIRST BEFORE OTHER TYPE OF ACCOUNTS. (This grid will only show up if FB or Both is selected for Facility Type)</t>
  </si>
  <si>
    <r>
      <t>Bank Name</t>
    </r>
    <r>
      <rPr>
        <b/>
        <sz val="10"/>
        <color rgb="FFFF0000"/>
        <rFont val="Arial"/>
        <family val="2"/>
      </rPr>
      <t xml:space="preserve"> (Manual Entry)</t>
    </r>
  </si>
  <si>
    <r>
      <t xml:space="preserve">A/c Type </t>
    </r>
    <r>
      <rPr>
        <b/>
        <sz val="10"/>
        <color rgb="FFFF0000"/>
        <rFont val="Arial"/>
        <family val="2"/>
      </rPr>
      <t>(Manual Entry) Drop down with options - 'OD/CC' and 'Current'</t>
    </r>
  </si>
  <si>
    <t>A/c No. (Manual Entry)</t>
  </si>
  <si>
    <t>A/c Holder (This will come from Customer Profile/Account details form)</t>
  </si>
  <si>
    <t>Sanc Limit Rs. Lacs (Manual Entry)</t>
  </si>
  <si>
    <t>ROI
PER ANNUM (Manual Entry)</t>
  </si>
  <si>
    <t>INTEREST
PER MONTH (Sanc Limit*ROI Per Annum)/12</t>
  </si>
  <si>
    <t>Bank Stt To (Manual Entry)</t>
  </si>
  <si>
    <t>MONTHS(Starting month mapped to- 'Bank Stt to')</t>
  </si>
  <si>
    <t>AVG BAL ON 1+7+14+21+28(Manual Entry)</t>
  </si>
  <si>
    <t>OD/CC Utilization per month (If OD/CC Limit Per Months&gt;0, then Avg Bal/OD/CC Limit Per Months)</t>
  </si>
  <si>
    <t>OD/CC Limit Per Months( Manual Entry)</t>
  </si>
  <si>
    <t>Actual Interest paid
Rs. Lacs( Manual Entry)</t>
  </si>
  <si>
    <t>No. of Debits( Manual Entry)</t>
  </si>
  <si>
    <t>No. of Credits(Manual Entry)</t>
  </si>
  <si>
    <t>O/W Cheque Returns(Manual Entry)</t>
  </si>
  <si>
    <t>I/W Cheque Returns(Manual Entry)</t>
  </si>
  <si>
    <t>Non Cash(Manual Entry)</t>
  </si>
  <si>
    <t>Cash(Manual entry)</t>
  </si>
  <si>
    <t>Total (Sum of Non Cash+Cash)</t>
  </si>
  <si>
    <t>Cash(Manual Entry)</t>
  </si>
  <si>
    <t>Total (Sum of Cash + Non Cash)</t>
  </si>
  <si>
    <t>Security for FB (Manual Entry)</t>
  </si>
  <si>
    <t>NFB Details (This grid will only show up if NFB or Both is selected for Facility Type)</t>
  </si>
  <si>
    <t>Bank Name (Manual Entry)</t>
  </si>
  <si>
    <t>Nature Of Facility  (Manual Entry) Drop down with options - 'Letter of Credit', 'Bank Guarantee', and 'Other'. If this option is chosen, a text field for the user to write the option</t>
  </si>
  <si>
    <t>Sanction Date (Manual Entry)</t>
  </si>
  <si>
    <t>Security for NFB (Manual Entry)</t>
  </si>
  <si>
    <t xml:space="preserve">Banking Analysis Sheet – Add Bank Data Mock Up </t>
  </si>
  <si>
    <t>New Fields:</t>
  </si>
  <si>
    <t>Non – Fund Based:</t>
  </si>
  <si>
    <r>
      <t>1.</t>
    </r>
    <r>
      <rPr>
        <sz val="7"/>
        <color theme="1"/>
        <rFont val="Times New Roman"/>
        <family val="1"/>
      </rPr>
      <t xml:space="preserve">       </t>
    </r>
    <r>
      <rPr>
        <b/>
        <sz val="11"/>
        <color theme="1"/>
        <rFont val="Calibri"/>
        <family val="2"/>
        <scheme val="minor"/>
      </rPr>
      <t>Facility Type</t>
    </r>
    <r>
      <rPr>
        <sz val="11"/>
        <color theme="1"/>
        <rFont val="Calibri"/>
        <family val="2"/>
        <scheme val="minor"/>
      </rPr>
      <t xml:space="preserve"> – This will be a multi-select drop down list. Options –</t>
    </r>
  </si>
  <si>
    <r>
      <t>a.</t>
    </r>
    <r>
      <rPr>
        <sz val="7"/>
        <color theme="1"/>
        <rFont val="Times New Roman"/>
        <family val="1"/>
      </rPr>
      <t xml:space="preserve">       </t>
    </r>
    <r>
      <rPr>
        <sz val="11"/>
        <color theme="1"/>
        <rFont val="Calibri"/>
        <family val="2"/>
        <scheme val="minor"/>
      </rPr>
      <t>Fund Based – If they choose this option display only the fund based grid will show.</t>
    </r>
  </si>
  <si>
    <r>
      <t>b.</t>
    </r>
    <r>
      <rPr>
        <sz val="7"/>
        <color theme="1"/>
        <rFont val="Times New Roman"/>
        <family val="1"/>
      </rPr>
      <t xml:space="preserve">       </t>
    </r>
    <r>
      <rPr>
        <sz val="11"/>
        <color theme="1"/>
        <rFont val="Calibri"/>
        <family val="2"/>
        <scheme val="minor"/>
      </rPr>
      <t>Non - Fund Based – If they choose this option display only the non-fund based grid will show.</t>
    </r>
  </si>
  <si>
    <r>
      <t>c.</t>
    </r>
    <r>
      <rPr>
        <sz val="7"/>
        <color theme="1"/>
        <rFont val="Times New Roman"/>
        <family val="1"/>
      </rPr>
      <t xml:space="preserve">       </t>
    </r>
    <r>
      <rPr>
        <sz val="11"/>
        <color theme="1"/>
        <rFont val="Calibri"/>
        <family val="2"/>
        <scheme val="minor"/>
      </rPr>
      <t>Current – If they choose this option then Current Account list will show.</t>
    </r>
  </si>
  <si>
    <r>
      <t>2.</t>
    </r>
    <r>
      <rPr>
        <sz val="7"/>
        <color theme="1"/>
        <rFont val="Times New Roman"/>
        <family val="1"/>
      </rPr>
      <t xml:space="preserve">       </t>
    </r>
    <r>
      <rPr>
        <b/>
        <sz val="11"/>
        <color theme="1"/>
        <rFont val="Calibri"/>
        <family val="2"/>
        <scheme val="minor"/>
      </rPr>
      <t>Nature of Facility</t>
    </r>
    <r>
      <rPr>
        <sz val="11"/>
        <color theme="1"/>
        <rFont val="Calibri"/>
        <family val="2"/>
        <scheme val="minor"/>
      </rPr>
      <t xml:space="preserve"> – Dropdown list in NFB section (Select one as the default text), Options –</t>
    </r>
  </si>
  <si>
    <r>
      <t>a.</t>
    </r>
    <r>
      <rPr>
        <sz val="7"/>
        <color theme="1"/>
        <rFont val="Times New Roman"/>
        <family val="1"/>
      </rPr>
      <t xml:space="preserve">       </t>
    </r>
    <r>
      <rPr>
        <sz val="11"/>
        <color theme="1"/>
        <rFont val="Calibri"/>
        <family val="2"/>
        <scheme val="minor"/>
      </rPr>
      <t>Letter of Credit</t>
    </r>
  </si>
  <si>
    <r>
      <t>b.</t>
    </r>
    <r>
      <rPr>
        <sz val="7"/>
        <color theme="1"/>
        <rFont val="Times New Roman"/>
        <family val="1"/>
      </rPr>
      <t xml:space="preserve">       </t>
    </r>
    <r>
      <rPr>
        <sz val="11"/>
        <color theme="1"/>
        <rFont val="Calibri"/>
        <family val="2"/>
        <scheme val="minor"/>
      </rPr>
      <t>Bank Guarantee</t>
    </r>
  </si>
  <si>
    <r>
      <t>c.</t>
    </r>
    <r>
      <rPr>
        <sz val="7"/>
        <color theme="1"/>
        <rFont val="Times New Roman"/>
        <family val="1"/>
      </rPr>
      <t xml:space="preserve">       </t>
    </r>
    <r>
      <rPr>
        <sz val="11"/>
        <color theme="1"/>
        <rFont val="Calibri"/>
        <family val="2"/>
        <scheme val="minor"/>
      </rPr>
      <t>Other – If this option is chosen, please give a text field for the user to write the option</t>
    </r>
  </si>
  <si>
    <r>
      <t>3.</t>
    </r>
    <r>
      <rPr>
        <sz val="7"/>
        <color theme="1"/>
        <rFont val="Times New Roman"/>
        <family val="1"/>
      </rPr>
      <t xml:space="preserve">       </t>
    </r>
    <r>
      <rPr>
        <b/>
        <sz val="11"/>
        <color theme="1"/>
        <rFont val="Calibri"/>
        <family val="2"/>
        <scheme val="minor"/>
      </rPr>
      <t>Sanction Limit Rs. Lacs</t>
    </r>
    <r>
      <rPr>
        <sz val="11"/>
        <color theme="1"/>
        <rFont val="Calibri"/>
        <family val="2"/>
        <scheme val="minor"/>
      </rPr>
      <t xml:space="preserve"> – Same as the Sanc Limit Rs. Lacs field present in the current version. No calculations involved with this one</t>
    </r>
  </si>
  <si>
    <r>
      <t>4.</t>
    </r>
    <r>
      <rPr>
        <sz val="7"/>
        <color theme="1"/>
        <rFont val="Times New Roman"/>
        <family val="1"/>
      </rPr>
      <t xml:space="preserve">       </t>
    </r>
    <r>
      <rPr>
        <b/>
        <sz val="11"/>
        <color theme="1"/>
        <rFont val="Calibri"/>
        <family val="2"/>
        <scheme val="minor"/>
      </rPr>
      <t>Sanction Date</t>
    </r>
    <r>
      <rPr>
        <sz val="11"/>
        <color theme="1"/>
        <rFont val="Calibri"/>
        <family val="2"/>
        <scheme val="minor"/>
      </rPr>
      <t xml:space="preserve"> – Date field with ‘dd/mm/yyyy’ format.</t>
    </r>
  </si>
  <si>
    <r>
      <t>5.</t>
    </r>
    <r>
      <rPr>
        <sz val="7"/>
        <color theme="1"/>
        <rFont val="Times New Roman"/>
        <family val="1"/>
      </rPr>
      <t xml:space="preserve">       </t>
    </r>
    <r>
      <rPr>
        <b/>
        <sz val="11"/>
        <color theme="1"/>
        <rFont val="Calibri"/>
        <family val="2"/>
        <scheme val="minor"/>
      </rPr>
      <t>Security for NFB</t>
    </r>
    <r>
      <rPr>
        <sz val="11"/>
        <color theme="1"/>
        <rFont val="Calibri"/>
        <family val="2"/>
        <scheme val="minor"/>
      </rPr>
      <t xml:space="preserve"> – Detailed Text field</t>
    </r>
  </si>
  <si>
    <t>Fund Based:</t>
  </si>
  <si>
    <r>
      <t>6.</t>
    </r>
    <r>
      <rPr>
        <sz val="7"/>
        <color theme="1"/>
        <rFont val="Times New Roman"/>
        <family val="1"/>
      </rPr>
      <t xml:space="preserve">       </t>
    </r>
    <r>
      <rPr>
        <b/>
        <sz val="11"/>
        <color theme="1"/>
        <rFont val="Calibri"/>
        <family val="2"/>
        <scheme val="minor"/>
      </rPr>
      <t>A/C Type</t>
    </r>
    <r>
      <rPr>
        <sz val="11"/>
        <color theme="1"/>
        <rFont val="Calibri"/>
        <family val="2"/>
        <scheme val="minor"/>
      </rPr>
      <t xml:space="preserve"> – This will have 2 drop-down options: OD/CC &amp; Other. OD/CC will be chosen by default.</t>
    </r>
  </si>
  <si>
    <r>
      <t>7.</t>
    </r>
    <r>
      <rPr>
        <sz val="7"/>
        <color theme="1"/>
        <rFont val="Times New Roman"/>
        <family val="1"/>
      </rPr>
      <t xml:space="preserve">       </t>
    </r>
    <r>
      <rPr>
        <b/>
        <sz val="11"/>
        <color theme="1"/>
        <rFont val="Calibri"/>
        <family val="2"/>
        <scheme val="minor"/>
      </rPr>
      <t>Sanction Limit Rs. Lacs</t>
    </r>
    <r>
      <rPr>
        <sz val="11"/>
        <color theme="1"/>
        <rFont val="Calibri"/>
        <family val="2"/>
        <scheme val="minor"/>
      </rPr>
      <t xml:space="preserve"> – Same as the Sanc Limit Rs. Lacs field present in the current version. Same calculations. Just field text change from ‘Sanc Limit Rs. Lacs’ to ‘FB Sanc Limit Rs. Lacs’</t>
    </r>
  </si>
  <si>
    <r>
      <t>8.</t>
    </r>
    <r>
      <rPr>
        <sz val="7"/>
        <color theme="1"/>
        <rFont val="Times New Roman"/>
        <family val="1"/>
      </rPr>
      <t xml:space="preserve">       </t>
    </r>
    <r>
      <rPr>
        <b/>
        <sz val="11"/>
        <color theme="1"/>
        <rFont val="Calibri"/>
        <family val="2"/>
        <scheme val="minor"/>
      </rPr>
      <t>Sanction Date</t>
    </r>
    <r>
      <rPr>
        <sz val="11"/>
        <color theme="1"/>
        <rFont val="Calibri"/>
        <family val="2"/>
        <scheme val="minor"/>
      </rPr>
      <t xml:space="preserve"> – Date field with ‘dd/mm/yyyy’ format. This field will be auto-populated with the same value as in NFB Sanction Date but will still be editable.</t>
    </r>
  </si>
  <si>
    <r>
      <t>9.</t>
    </r>
    <r>
      <rPr>
        <sz val="7"/>
        <color theme="1"/>
        <rFont val="Times New Roman"/>
        <family val="1"/>
      </rPr>
      <t xml:space="preserve">       </t>
    </r>
    <r>
      <rPr>
        <b/>
        <sz val="11"/>
        <color theme="1"/>
        <rFont val="Calibri"/>
        <family val="2"/>
        <scheme val="minor"/>
      </rPr>
      <t>Security for FB</t>
    </r>
    <r>
      <rPr>
        <sz val="11"/>
        <color theme="1"/>
        <rFont val="Calibri"/>
        <family val="2"/>
        <scheme val="minor"/>
      </rPr>
      <t xml:space="preserve"> – Detailed Text field. Checkbox saying ‘Same as NFB’ to be displayed. If this checkbox is selected, the field to be populated with the same value as in the field ‘Security for NFB’ and it will not be editable.</t>
    </r>
  </si>
  <si>
    <t>Current Account: This is the third section to be added below Fund Based:</t>
  </si>
  <si>
    <r>
      <t>1.</t>
    </r>
    <r>
      <rPr>
        <b/>
        <sz val="7"/>
        <color theme="1"/>
        <rFont val="Times New Roman"/>
        <family val="1"/>
      </rPr>
      <t xml:space="preserve">       </t>
    </r>
    <r>
      <rPr>
        <b/>
        <sz val="11"/>
        <color theme="1"/>
        <rFont val="Calibri"/>
        <family val="2"/>
        <scheme val="minor"/>
      </rPr>
      <t xml:space="preserve">A/C Type: </t>
    </r>
    <r>
      <rPr>
        <sz val="11"/>
        <color theme="1"/>
        <rFont val="Calibri"/>
        <family val="2"/>
        <scheme val="minor"/>
      </rPr>
      <t>Showing ‘Current’ by default in the A/C type field. No dropdown for this.</t>
    </r>
  </si>
  <si>
    <r>
      <t>2.</t>
    </r>
    <r>
      <rPr>
        <b/>
        <sz val="7"/>
        <color theme="1"/>
        <rFont val="Times New Roman"/>
        <family val="1"/>
      </rPr>
      <t xml:space="preserve">       </t>
    </r>
    <r>
      <rPr>
        <b/>
        <sz val="11"/>
        <color theme="1"/>
        <rFont val="Calibri"/>
        <family val="2"/>
        <scheme val="minor"/>
      </rPr>
      <t>A/C No.</t>
    </r>
    <r>
      <rPr>
        <sz val="11"/>
        <color theme="1"/>
        <rFont val="Calibri"/>
        <family val="2"/>
        <scheme val="minor"/>
      </rPr>
      <t>: User to enter the account number manually.</t>
    </r>
  </si>
  <si>
    <r>
      <t>3.</t>
    </r>
    <r>
      <rPr>
        <sz val="7"/>
        <color theme="1"/>
        <rFont val="Times New Roman"/>
        <family val="1"/>
      </rPr>
      <t xml:space="preserve">       </t>
    </r>
    <r>
      <rPr>
        <b/>
        <sz val="11"/>
        <color theme="1"/>
        <rFont val="Calibri"/>
        <family val="2"/>
        <scheme val="minor"/>
      </rPr>
      <t xml:space="preserve">A/C Holder: </t>
    </r>
    <r>
      <rPr>
        <sz val="11"/>
        <color theme="1"/>
        <rFont val="Calibri"/>
        <family val="2"/>
        <scheme val="minor"/>
      </rPr>
      <t>User to enter the account holder’s name manually.</t>
    </r>
  </si>
  <si>
    <r>
      <t>4.</t>
    </r>
    <r>
      <rPr>
        <sz val="7"/>
        <color theme="1"/>
        <rFont val="Times New Roman"/>
        <family val="1"/>
      </rPr>
      <t xml:space="preserve">       </t>
    </r>
    <r>
      <rPr>
        <b/>
        <sz val="11"/>
        <color theme="1"/>
        <rFont val="Calibri"/>
        <family val="2"/>
        <scheme val="minor"/>
      </rPr>
      <t xml:space="preserve">Current Account Grid: </t>
    </r>
    <r>
      <rPr>
        <sz val="11"/>
        <color theme="1"/>
        <rFont val="Calibri"/>
        <family val="2"/>
        <scheme val="minor"/>
      </rPr>
      <t>A separate grid will be shown as following if user chooses Current Account. If both Fund-Based and Current Account are chosen then user will fill-in 2 separate grid for Fund-Based and Current Account on the pop-up, and these will show as two separate grids on UI for Axis Bank. For Banking Snapshot calculations these two grids will be considered based on the Account Type selected (OD or Current) for respective calculations.</t>
    </r>
  </si>
  <si>
    <r>
      <t>a.</t>
    </r>
    <r>
      <rPr>
        <sz val="7"/>
        <color theme="1"/>
        <rFont val="Times New Roman"/>
        <family val="1"/>
      </rPr>
      <t xml:space="preserve">       </t>
    </r>
    <r>
      <rPr>
        <b/>
        <sz val="11"/>
        <color theme="1"/>
        <rFont val="Calibri"/>
        <family val="2"/>
        <scheme val="minor"/>
      </rPr>
      <t>Option 1</t>
    </r>
    <r>
      <rPr>
        <sz val="11"/>
        <color theme="1"/>
        <rFont val="Calibri"/>
        <family val="2"/>
        <scheme val="minor"/>
      </rPr>
      <t>: Hide columns OD/CC Limit Per Months &amp; Actual Interest paid in the grid from existing grid of OD/CC Utilization per month.</t>
    </r>
  </si>
  <si>
    <r>
      <t>ABB</t>
    </r>
    <r>
      <rPr>
        <sz val="11"/>
        <color theme="1"/>
        <rFont val="Calibri"/>
        <family val="2"/>
        <scheme val="minor"/>
      </rPr>
      <t xml:space="preserve">: This will be calculated for A/C type – Current </t>
    </r>
    <r>
      <rPr>
        <b/>
        <sz val="11"/>
        <color theme="1"/>
        <rFont val="Calibri"/>
        <family val="2"/>
        <scheme val="minor"/>
      </rPr>
      <t>ONLY</t>
    </r>
    <r>
      <rPr>
        <sz val="11"/>
        <color theme="1"/>
        <rFont val="Calibri"/>
        <family val="2"/>
        <scheme val="minor"/>
      </rPr>
      <t>!</t>
    </r>
  </si>
  <si>
    <t>Sum of Monthy Credits for all months.</t>
  </si>
  <si>
    <t>Totals -&gt;</t>
  </si>
  <si>
    <t>Sum of Monthy Debits for all months.</t>
  </si>
  <si>
    <t>Sum of number of Debits for all months.</t>
  </si>
  <si>
    <t>Sum of number of Credits for all months</t>
  </si>
  <si>
    <t>Sum of O/W Cheque Returns for all months</t>
  </si>
  <si>
    <t>Sum of I/W Cheque Returns for all months</t>
  </si>
  <si>
    <t>Average of Utilization % for all months.</t>
  </si>
  <si>
    <t>Total Monthly Credits * Margin Taken</t>
  </si>
  <si>
    <t>Total O/W Cheque Returns / No. of Credits</t>
  </si>
  <si>
    <t>Total I/W Cheque Returns / No. of Debits</t>
  </si>
  <si>
    <t>Total Monthly Debits / Total Monthly Credits</t>
  </si>
  <si>
    <t>Average of OD Utilization % for all OD/CC bank accounts</t>
  </si>
  <si>
    <t>Sum of Sanction Limits for all OD/CC bank accounts</t>
  </si>
  <si>
    <t>Sum of Interest Paid for all OD/CC bank accounts</t>
  </si>
  <si>
    <t>Average of all Credits as calculated in the grid.</t>
  </si>
  <si>
    <t>Average of all Debits as calculated in the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</si>
</sst>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_);_(* \(#,##0.00\);_(* &quot;-&quot;??_);_(@_)"/>
    <numFmt numFmtId="165" formatCode="_(* #,##0.00_);_(* \(#,##0.00\);_(* \-??_);_(@_)"/>
    <numFmt numFmtId="166" formatCode="_(* #,##0.0_);_(* \(#,##0.0\);_(* &quot;-&quot;??_);_(@_)"/>
    <numFmt numFmtId="167" formatCode="_(* #,##0_);_(* \(#,##0\);_(* &quot;-&quot;??_);_(@_)"/>
    <numFmt numFmtId="168" formatCode="0.0%"/>
    <numFmt numFmtId="169" formatCode="0.0"/>
    <numFmt numFmtId="170" formatCode="[$-409]dd\-mmm\-yy;@"/>
    <numFmt numFmtId="171" formatCode="_(* #,##0.00000_);_(* \(#,##0.00000\);_(* &quot;-&quot;??_);_(@_)"/>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b/>
      <sz val="12"/>
      <color rgb="FF000000"/>
      <name val="Calibri"/>
      <family val="2"/>
      <scheme val="minor"/>
    </font>
    <font>
      <b/>
      <sz val="12"/>
      <name val="Calibri"/>
      <family val="2"/>
      <scheme val="minor"/>
    </font>
    <font>
      <sz val="12"/>
      <color theme="1"/>
      <name val="Calibri"/>
      <family val="2"/>
      <scheme val="minor"/>
    </font>
    <font>
      <sz val="10"/>
      <name val="Arial"/>
      <family val="2"/>
    </font>
    <font>
      <b/>
      <sz val="18"/>
      <name val="Arial"/>
      <family val="2"/>
    </font>
    <font>
      <sz val="10"/>
      <color indexed="9"/>
      <name val="Arial"/>
      <family val="2"/>
    </font>
    <font>
      <b/>
      <sz val="10"/>
      <name val="Arial"/>
      <family val="2"/>
    </font>
    <font>
      <sz val="11"/>
      <color indexed="8"/>
      <name val="Calibri"/>
      <family val="2"/>
    </font>
    <font>
      <b/>
      <sz val="12"/>
      <name val="Arial"/>
      <family val="2"/>
    </font>
    <font>
      <b/>
      <sz val="12"/>
      <color indexed="10"/>
      <name val="Arial"/>
      <family val="2"/>
    </font>
    <font>
      <b/>
      <sz val="9"/>
      <name val="Arial"/>
      <family val="2"/>
    </font>
    <font>
      <b/>
      <sz val="10"/>
      <color rgb="FFFF0000"/>
      <name val="Arial"/>
      <family val="2"/>
    </font>
    <font>
      <sz val="9"/>
      <color indexed="81"/>
      <name val="Tahoma"/>
      <family val="2"/>
    </font>
    <font>
      <b/>
      <sz val="9"/>
      <color indexed="81"/>
      <name val="Tahoma"/>
      <family val="2"/>
    </font>
    <font>
      <sz val="11"/>
      <name val="Arial"/>
      <family val="2"/>
    </font>
    <font>
      <b/>
      <sz val="14"/>
      <color theme="1"/>
      <name val="Calibri"/>
      <family val="2"/>
      <scheme val="minor"/>
    </font>
    <font>
      <b/>
      <sz val="11"/>
      <color theme="1"/>
      <name val="Calibri"/>
      <family val="2"/>
      <scheme val="minor"/>
    </font>
    <font>
      <sz val="16"/>
      <color rgb="FF2E74B5"/>
      <name val="Calibri Light"/>
      <family val="2"/>
    </font>
    <font>
      <sz val="13"/>
      <color rgb="FF2E74B5"/>
      <name val="Calibri Light"/>
      <family val="2"/>
    </font>
    <font>
      <b/>
      <u/>
      <sz val="12"/>
      <color theme="1"/>
      <name val="Calibri"/>
      <family val="2"/>
      <scheme val="minor"/>
    </font>
    <font>
      <sz val="7"/>
      <color theme="1"/>
      <name val="Times New Roman"/>
      <family val="1"/>
    </font>
    <font>
      <sz val="9"/>
      <color theme="1"/>
      <name val="Calibri"/>
      <family val="2"/>
      <scheme val="minor"/>
    </font>
    <font>
      <b/>
      <sz val="7"/>
      <color theme="1"/>
      <name val="Times New Roman"/>
      <family val="1"/>
    </font>
  </fonts>
  <fills count="1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2"/>
        <bgColor indexed="64"/>
      </patternFill>
    </fill>
    <fill>
      <patternFill patternType="solid">
        <fgColor rgb="FFFFFFFF"/>
        <bgColor rgb="FF000000"/>
      </patternFill>
    </fill>
    <fill>
      <patternFill patternType="solid">
        <fgColor rgb="FFEEECE1"/>
        <bgColor rgb="FF000000"/>
      </patternFill>
    </fill>
    <fill>
      <patternFill patternType="solid">
        <fgColor theme="5" tint="0.79998168889431442"/>
        <bgColor indexed="64"/>
      </patternFill>
    </fill>
    <fill>
      <patternFill patternType="solid">
        <fgColor theme="3" tint="0.59999389629810485"/>
        <bgColor indexed="64"/>
      </patternFill>
    </fill>
    <fill>
      <patternFill patternType="solid">
        <fgColor indexed="4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tint="-0.14999847407452621"/>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thin">
        <color auto="1"/>
      </left>
      <right style="thin">
        <color auto="1"/>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medium">
        <color auto="1"/>
      </left>
      <right style="thin">
        <color auto="1"/>
      </right>
      <top style="thin">
        <color auto="1"/>
      </top>
      <bottom/>
      <diagonal/>
    </border>
    <border>
      <left/>
      <right style="thin">
        <color auto="1"/>
      </right>
      <top style="thin">
        <color auto="1"/>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bottom style="medium">
        <color auto="1"/>
      </bottom>
      <diagonal/>
    </border>
    <border>
      <left/>
      <right style="thin">
        <color auto="1"/>
      </right>
      <top style="thin">
        <color auto="1"/>
      </top>
      <bottom style="medium">
        <color auto="1"/>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style="medium">
        <color auto="1"/>
      </left>
      <right/>
      <top/>
      <bottom/>
      <diagonal/>
    </border>
  </borders>
  <cellStyleXfs count="114">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10" fillId="0" borderId="0" applyFont="0" applyFill="0" applyBorder="0" applyAlignment="0" applyProtection="0"/>
    <xf numFmtId="0" fontId="11" fillId="0" borderId="0"/>
    <xf numFmtId="0" fontId="11" fillId="0" borderId="0"/>
    <xf numFmtId="165" fontId="15" fillId="0" borderId="0" applyFill="0" applyBorder="0" applyAlignment="0" applyProtection="0"/>
    <xf numFmtId="9" fontId="15" fillId="0" borderId="0" applyFill="0" applyBorder="0" applyAlignment="0" applyProtection="0"/>
    <xf numFmtId="9" fontId="10" fillId="0" borderId="0" applyFont="0" applyFill="0" applyBorder="0" applyAlignment="0" applyProtection="0"/>
  </cellStyleXfs>
  <cellXfs count="255">
    <xf numFmtId="0" fontId="0" fillId="0" borderId="0" xfId="0"/>
    <xf numFmtId="0" fontId="0" fillId="2" borderId="0" xfId="0" applyFill="1" applyAlignment="1">
      <alignment wrapText="1"/>
    </xf>
    <xf numFmtId="0" fontId="0" fillId="3" borderId="0" xfId="0" applyFill="1"/>
    <xf numFmtId="0" fontId="0" fillId="2" borderId="1" xfId="0" applyFill="1" applyBorder="1"/>
    <xf numFmtId="0" fontId="0" fillId="4" borderId="0" xfId="0" applyFill="1"/>
    <xf numFmtId="0" fontId="0" fillId="4" borderId="0" xfId="0" applyFill="1" applyAlignment="1">
      <alignment horizontal="left" wrapText="1"/>
    </xf>
    <xf numFmtId="0" fontId="0" fillId="2" borderId="0" xfId="0" applyFill="1"/>
    <xf numFmtId="0" fontId="0" fillId="4" borderId="0" xfId="0" applyFill="1" applyAlignment="1">
      <alignment wrapText="1"/>
    </xf>
    <xf numFmtId="0" fontId="0" fillId="2" borderId="0" xfId="0" applyFill="1" applyAlignment="1">
      <alignment horizontal="left" wrapText="1"/>
    </xf>
    <xf numFmtId="0" fontId="7" fillId="4" borderId="0" xfId="0" applyFont="1" applyFill="1"/>
    <xf numFmtId="0" fontId="7" fillId="4" borderId="0" xfId="0" applyFont="1" applyFill="1" applyAlignment="1">
      <alignment horizontal="left" wrapText="1"/>
    </xf>
    <xf numFmtId="0" fontId="7" fillId="3" borderId="0" xfId="0" applyFont="1" applyFill="1"/>
    <xf numFmtId="0" fontId="7" fillId="2" borderId="0" xfId="0" applyFont="1" applyFill="1" applyAlignment="1">
      <alignment horizontal="left" wrapText="1"/>
    </xf>
    <xf numFmtId="0" fontId="8" fillId="5" borderId="0" xfId="0" applyFont="1" applyFill="1" applyAlignment="1">
      <alignment horizontal="left" wrapText="1"/>
    </xf>
    <xf numFmtId="0" fontId="6" fillId="5" borderId="0" xfId="0" applyFont="1" applyFill="1" applyAlignment="1">
      <alignment horizontal="left" wrapText="1"/>
    </xf>
    <xf numFmtId="0" fontId="8" fillId="6" borderId="0" xfId="0" applyFont="1" applyFill="1"/>
    <xf numFmtId="0" fontId="7" fillId="4" borderId="0" xfId="0" applyFont="1" applyFill="1" applyAlignment="1">
      <alignment vertical="top" wrapText="1"/>
    </xf>
    <xf numFmtId="0" fontId="0" fillId="0" borderId="0" xfId="0" applyFill="1"/>
    <xf numFmtId="0" fontId="0" fillId="2" borderId="0" xfId="0" applyFill="1" applyAlignment="1">
      <alignment horizontal="center" wrapText="1"/>
    </xf>
    <xf numFmtId="0" fontId="7" fillId="3" borderId="0" xfId="0" applyFont="1" applyFill="1" applyAlignment="1">
      <alignment wrapText="1"/>
    </xf>
    <xf numFmtId="0" fontId="0" fillId="4" borderId="0" xfId="0" applyFill="1" applyAlignment="1">
      <alignment horizontal="center" vertical="center" wrapText="1"/>
    </xf>
    <xf numFmtId="0" fontId="0" fillId="2" borderId="1" xfId="0" applyFill="1" applyBorder="1" applyAlignment="1">
      <alignment horizontal="center" wrapText="1"/>
    </xf>
    <xf numFmtId="0" fontId="0" fillId="4" borderId="0" xfId="0" applyFont="1" applyFill="1" applyAlignment="1">
      <alignment wrapText="1"/>
    </xf>
    <xf numFmtId="0" fontId="0" fillId="0" borderId="0" xfId="109" applyFont="1" applyAlignment="1" applyProtection="1">
      <alignment horizontal="center"/>
      <protection locked="0"/>
    </xf>
    <xf numFmtId="0" fontId="11" fillId="0" borderId="0" xfId="110" applyProtection="1">
      <protection hidden="1"/>
    </xf>
    <xf numFmtId="0" fontId="0" fillId="0" borderId="0" xfId="109" applyFont="1" applyProtection="1">
      <protection hidden="1"/>
    </xf>
    <xf numFmtId="0" fontId="13" fillId="0" borderId="0" xfId="109" applyFont="1" applyAlignment="1" applyProtection="1">
      <alignment horizontal="center"/>
      <protection locked="0"/>
    </xf>
    <xf numFmtId="0" fontId="13" fillId="0" borderId="0" xfId="109" applyFont="1" applyFill="1" applyAlignment="1" applyProtection="1">
      <alignment horizontal="center"/>
      <protection locked="0"/>
    </xf>
    <xf numFmtId="0" fontId="12" fillId="2" borderId="0" xfId="109" applyNumberFormat="1" applyFont="1" applyFill="1" applyBorder="1" applyAlignment="1" applyProtection="1">
      <alignment vertical="center"/>
      <protection hidden="1"/>
    </xf>
    <xf numFmtId="0" fontId="0" fillId="0" borderId="0" xfId="109" applyFont="1" applyFill="1" applyAlignment="1" applyProtection="1">
      <alignment horizontal="center"/>
      <protection locked="0"/>
    </xf>
    <xf numFmtId="0" fontId="14" fillId="3" borderId="9" xfId="109" applyFont="1" applyFill="1" applyBorder="1" applyAlignment="1" applyProtection="1">
      <alignment horizontal="center" vertical="center" wrapText="1"/>
      <protection hidden="1"/>
    </xf>
    <xf numFmtId="0" fontId="14" fillId="3" borderId="10" xfId="109" applyFont="1" applyFill="1" applyBorder="1" applyAlignment="1" applyProtection="1">
      <alignment horizontal="center" vertical="center" wrapText="1"/>
      <protection hidden="1"/>
    </xf>
    <xf numFmtId="0" fontId="14" fillId="3" borderId="11" xfId="109" applyFont="1" applyFill="1" applyBorder="1" applyAlignment="1" applyProtection="1">
      <alignment horizontal="center" vertical="center" wrapText="1"/>
      <protection hidden="1"/>
    </xf>
    <xf numFmtId="0" fontId="14" fillId="3" borderId="12" xfId="109" applyFont="1" applyFill="1" applyBorder="1" applyAlignment="1" applyProtection="1">
      <alignment horizontal="center" vertical="center" wrapText="1"/>
      <protection hidden="1"/>
    </xf>
    <xf numFmtId="166" fontId="14" fillId="3" borderId="11" xfId="111" applyNumberFormat="1" applyFont="1" applyFill="1" applyBorder="1" applyAlignment="1" applyProtection="1">
      <alignment horizontal="center" vertical="center" wrapText="1"/>
      <protection hidden="1"/>
    </xf>
    <xf numFmtId="0" fontId="0" fillId="0" borderId="0" xfId="109" applyFont="1" applyFill="1" applyProtection="1">
      <protection locked="0"/>
    </xf>
    <xf numFmtId="17" fontId="11" fillId="3" borderId="13" xfId="109" applyNumberFormat="1" applyFont="1" applyFill="1" applyBorder="1" applyAlignment="1" applyProtection="1">
      <alignment horizontal="center"/>
      <protection hidden="1"/>
    </xf>
    <xf numFmtId="166" fontId="11" fillId="3" borderId="1" xfId="111" applyNumberFormat="1" applyFont="1" applyFill="1" applyBorder="1" applyAlignment="1" applyProtection="1">
      <protection hidden="1"/>
    </xf>
    <xf numFmtId="167" fontId="11" fillId="3" borderId="1" xfId="111" applyNumberFormat="1" applyFont="1" applyFill="1" applyBorder="1" applyAlignment="1" applyProtection="1">
      <protection hidden="1"/>
    </xf>
    <xf numFmtId="167" fontId="11" fillId="3" borderId="14" xfId="111" applyNumberFormat="1" applyFont="1" applyFill="1" applyBorder="1" applyAlignment="1" applyProtection="1">
      <protection hidden="1"/>
    </xf>
    <xf numFmtId="0" fontId="11" fillId="3" borderId="13" xfId="109" applyFont="1" applyFill="1" applyBorder="1" applyAlignment="1" applyProtection="1">
      <alignment horizontal="center"/>
      <protection hidden="1"/>
    </xf>
    <xf numFmtId="166" fontId="11" fillId="3" borderId="1" xfId="111" applyNumberFormat="1" applyFont="1" applyFill="1" applyBorder="1" applyAlignment="1" applyProtection="1">
      <alignment horizontal="center"/>
      <protection hidden="1"/>
    </xf>
    <xf numFmtId="168" fontId="11" fillId="3" borderId="1" xfId="109" applyNumberFormat="1" applyFont="1" applyFill="1" applyBorder="1" applyAlignment="1" applyProtection="1">
      <alignment horizontal="center"/>
      <protection hidden="1"/>
    </xf>
    <xf numFmtId="166" fontId="11" fillId="3" borderId="2" xfId="111" applyNumberFormat="1" applyFont="1" applyFill="1" applyBorder="1" applyAlignment="1" applyProtection="1">
      <alignment horizontal="center"/>
      <protection hidden="1"/>
    </xf>
    <xf numFmtId="17" fontId="11" fillId="3" borderId="1" xfId="109" applyNumberFormat="1" applyFont="1" applyFill="1" applyBorder="1" applyAlignment="1" applyProtection="1">
      <alignment horizontal="center"/>
      <protection locked="0"/>
    </xf>
    <xf numFmtId="168" fontId="11" fillId="3" borderId="1" xfId="112" applyNumberFormat="1" applyFont="1" applyFill="1" applyBorder="1" applyAlignment="1" applyProtection="1">
      <alignment horizontal="center"/>
      <protection locked="0"/>
    </xf>
    <xf numFmtId="0" fontId="16" fillId="3" borderId="15" xfId="109" applyFont="1" applyFill="1" applyBorder="1" applyAlignment="1" applyProtection="1">
      <alignment horizontal="center" vertical="center"/>
      <protection hidden="1"/>
    </xf>
    <xf numFmtId="166" fontId="16" fillId="3" borderId="16" xfId="111" applyNumberFormat="1" applyFont="1" applyFill="1" applyBorder="1" applyAlignment="1" applyProtection="1">
      <alignment vertical="center"/>
      <protection hidden="1"/>
    </xf>
    <xf numFmtId="0" fontId="16" fillId="3" borderId="16" xfId="111" applyNumberFormat="1" applyFont="1" applyFill="1" applyBorder="1" applyAlignment="1" applyProtection="1">
      <alignment vertical="center"/>
      <protection hidden="1"/>
    </xf>
    <xf numFmtId="167" fontId="16" fillId="3" borderId="16" xfId="111" applyNumberFormat="1" applyFont="1" applyFill="1" applyBorder="1" applyAlignment="1" applyProtection="1">
      <alignment vertical="center"/>
      <protection hidden="1"/>
    </xf>
    <xf numFmtId="0" fontId="16" fillId="3" borderId="17" xfId="111" applyNumberFormat="1" applyFont="1" applyFill="1" applyBorder="1" applyAlignment="1" applyProtection="1">
      <alignment vertical="center"/>
      <protection hidden="1"/>
    </xf>
    <xf numFmtId="166" fontId="16" fillId="3" borderId="16" xfId="111" applyNumberFormat="1" applyFont="1" applyFill="1" applyBorder="1" applyAlignment="1" applyProtection="1">
      <alignment horizontal="center" vertical="center"/>
      <protection hidden="1"/>
    </xf>
    <xf numFmtId="168" fontId="16" fillId="3" borderId="16" xfId="109" applyNumberFormat="1" applyFont="1" applyFill="1" applyBorder="1" applyAlignment="1" applyProtection="1">
      <alignment horizontal="center" vertical="center"/>
      <protection hidden="1"/>
    </xf>
    <xf numFmtId="0" fontId="14" fillId="3" borderId="1" xfId="110" applyFont="1" applyFill="1" applyBorder="1" applyAlignment="1" applyProtection="1">
      <alignment wrapText="1"/>
      <protection locked="0"/>
    </xf>
    <xf numFmtId="168" fontId="14" fillId="3" borderId="1" xfId="110" applyNumberFormat="1" applyFont="1" applyFill="1" applyBorder="1" applyAlignment="1" applyProtection="1">
      <alignment horizontal="center"/>
      <protection locked="0"/>
    </xf>
    <xf numFmtId="0" fontId="11" fillId="0" borderId="0" xfId="110" applyProtection="1">
      <protection locked="0"/>
    </xf>
    <xf numFmtId="0" fontId="14" fillId="8" borderId="20" xfId="111" applyNumberFormat="1" applyFont="1" applyFill="1" applyBorder="1" applyAlignment="1" applyProtection="1">
      <alignment horizontal="center" vertical="center" wrapText="1"/>
      <protection hidden="1"/>
    </xf>
    <xf numFmtId="0" fontId="14" fillId="8" borderId="21" xfId="111" applyNumberFormat="1" applyFont="1" applyFill="1" applyBorder="1" applyAlignment="1" applyProtection="1">
      <alignment horizontal="center" vertical="center" wrapText="1"/>
      <protection hidden="1"/>
    </xf>
    <xf numFmtId="0" fontId="14" fillId="0" borderId="26" xfId="109" quotePrefix="1" applyFont="1" applyFill="1" applyBorder="1" applyAlignment="1" applyProtection="1">
      <alignment horizontal="center" vertical="top" wrapText="1"/>
      <protection locked="0"/>
    </xf>
    <xf numFmtId="169" fontId="11" fillId="0" borderId="26" xfId="111" applyNumberFormat="1" applyFont="1" applyFill="1" applyBorder="1" applyAlignment="1" applyProtection="1">
      <alignment horizontal="center" vertical="top" wrapText="1"/>
      <protection locked="0"/>
    </xf>
    <xf numFmtId="10" fontId="11" fillId="0" borderId="21" xfId="109" applyNumberFormat="1" applyFont="1" applyFill="1" applyBorder="1" applyAlignment="1" applyProtection="1">
      <alignment horizontal="center" vertical="top" wrapText="1"/>
      <protection locked="0"/>
    </xf>
    <xf numFmtId="2" fontId="14" fillId="10" borderId="1" xfId="111" applyNumberFormat="1" applyFont="1" applyFill="1" applyBorder="1" applyAlignment="1" applyProtection="1">
      <alignment horizontal="center" vertical="top" wrapText="1"/>
      <protection hidden="1"/>
    </xf>
    <xf numFmtId="170" fontId="14" fillId="0" borderId="1" xfId="109" applyNumberFormat="1" applyFont="1" applyFill="1" applyBorder="1" applyAlignment="1" applyProtection="1">
      <alignment horizontal="center" vertical="top" wrapText="1"/>
      <protection locked="0"/>
    </xf>
    <xf numFmtId="0" fontId="14" fillId="0" borderId="1" xfId="111" applyNumberFormat="1" applyFont="1" applyFill="1" applyBorder="1" applyAlignment="1" applyProtection="1">
      <alignment vertical="center" wrapText="1"/>
      <protection hidden="1"/>
    </xf>
    <xf numFmtId="17" fontId="11" fillId="10" borderId="13" xfId="109" applyNumberFormat="1" applyFont="1" applyFill="1" applyBorder="1" applyAlignment="1" applyProtection="1">
      <alignment horizontal="center"/>
      <protection hidden="1"/>
    </xf>
    <xf numFmtId="164" fontId="11" fillId="0" borderId="1" xfId="108" applyNumberFormat="1" applyFont="1" applyFill="1" applyBorder="1" applyAlignment="1" applyProtection="1">
      <alignment horizontal="center"/>
      <protection locked="0"/>
    </xf>
    <xf numFmtId="166" fontId="11" fillId="10" borderId="1" xfId="111" applyNumberFormat="1" applyFont="1" applyFill="1" applyBorder="1" applyAlignment="1" applyProtection="1">
      <alignment horizontal="center"/>
      <protection hidden="1"/>
    </xf>
    <xf numFmtId="166" fontId="11" fillId="0" borderId="1" xfId="111" applyNumberFormat="1" applyFont="1" applyFill="1" applyBorder="1" applyAlignment="1" applyProtection="1">
      <alignment horizontal="center"/>
      <protection locked="0"/>
    </xf>
    <xf numFmtId="2" fontId="11" fillId="11" borderId="1" xfId="108" applyNumberFormat="1" applyFont="1" applyFill="1" applyBorder="1" applyAlignment="1" applyProtection="1">
      <alignment horizontal="center"/>
      <protection locked="0"/>
    </xf>
    <xf numFmtId="168" fontId="11" fillId="10" borderId="1" xfId="112" applyNumberFormat="1" applyFont="1" applyFill="1" applyBorder="1" applyAlignment="1" applyProtection="1">
      <alignment horizontal="right"/>
      <protection hidden="1"/>
    </xf>
    <xf numFmtId="167" fontId="11" fillId="0" borderId="1" xfId="111" applyNumberFormat="1" applyFont="1" applyFill="1" applyBorder="1" applyAlignment="1" applyProtection="1">
      <alignment horizontal="center"/>
      <protection locked="0"/>
    </xf>
    <xf numFmtId="0" fontId="0" fillId="0" borderId="1" xfId="109" applyFont="1" applyFill="1" applyBorder="1" applyProtection="1">
      <protection locked="0"/>
    </xf>
    <xf numFmtId="0" fontId="14" fillId="10" borderId="13" xfId="109" applyFont="1" applyFill="1" applyBorder="1" applyProtection="1">
      <protection hidden="1"/>
    </xf>
    <xf numFmtId="0" fontId="14" fillId="10" borderId="4" xfId="109" applyFont="1" applyFill="1" applyBorder="1" applyProtection="1">
      <protection hidden="1"/>
    </xf>
    <xf numFmtId="166" fontId="14" fillId="10" borderId="1" xfId="111" applyNumberFormat="1" applyFont="1" applyFill="1" applyBorder="1" applyAlignment="1" applyProtection="1">
      <alignment horizontal="center"/>
      <protection hidden="1"/>
    </xf>
    <xf numFmtId="165" fontId="14" fillId="10" borderId="1" xfId="111" applyFont="1" applyFill="1" applyBorder="1" applyAlignment="1" applyProtection="1">
      <alignment horizontal="center"/>
      <protection hidden="1"/>
    </xf>
    <xf numFmtId="168" fontId="14" fillId="10" borderId="1" xfId="111" applyNumberFormat="1" applyFont="1" applyFill="1" applyBorder="1" applyAlignment="1" applyProtection="1">
      <alignment horizontal="right"/>
      <protection hidden="1"/>
    </xf>
    <xf numFmtId="10" fontId="14" fillId="10" borderId="1" xfId="111" applyNumberFormat="1" applyFont="1" applyFill="1" applyBorder="1" applyAlignment="1" applyProtection="1">
      <alignment horizontal="center"/>
      <protection hidden="1"/>
    </xf>
    <xf numFmtId="171" fontId="14" fillId="10" borderId="1" xfId="111" applyNumberFormat="1" applyFont="1" applyFill="1" applyBorder="1" applyAlignment="1" applyProtection="1">
      <alignment horizontal="center"/>
      <protection hidden="1"/>
    </xf>
    <xf numFmtId="167" fontId="14" fillId="10" borderId="1" xfId="111" applyNumberFormat="1" applyFont="1" applyFill="1" applyBorder="1" applyProtection="1">
      <protection hidden="1"/>
    </xf>
    <xf numFmtId="0" fontId="14" fillId="10" borderId="29" xfId="109" applyFont="1" applyFill="1" applyBorder="1" applyProtection="1">
      <protection hidden="1"/>
    </xf>
    <xf numFmtId="0" fontId="14" fillId="10" borderId="30" xfId="109" applyFont="1" applyFill="1" applyBorder="1" applyProtection="1">
      <protection hidden="1"/>
    </xf>
    <xf numFmtId="165" fontId="11" fillId="10" borderId="22" xfId="111" applyFont="1" applyFill="1" applyBorder="1" applyAlignment="1" applyProtection="1">
      <alignment horizontal="center"/>
      <protection hidden="1"/>
    </xf>
    <xf numFmtId="165" fontId="14" fillId="10" borderId="22" xfId="111" applyFont="1" applyFill="1" applyBorder="1" applyAlignment="1" applyProtection="1">
      <alignment horizontal="center"/>
      <protection hidden="1"/>
    </xf>
    <xf numFmtId="164" fontId="14" fillId="10" borderId="22" xfId="111" applyNumberFormat="1" applyFont="1" applyFill="1" applyBorder="1" applyProtection="1">
      <protection hidden="1"/>
    </xf>
    <xf numFmtId="0" fontId="14" fillId="0" borderId="20" xfId="109" quotePrefix="1" applyFont="1" applyFill="1" applyBorder="1" applyAlignment="1" applyProtection="1">
      <alignment horizontal="center" vertical="top" wrapText="1"/>
      <protection locked="0"/>
    </xf>
    <xf numFmtId="2" fontId="11" fillId="0" borderId="20" xfId="111" applyNumberFormat="1" applyFont="1" applyFill="1" applyBorder="1" applyAlignment="1" applyProtection="1">
      <alignment horizontal="center" vertical="top" wrapText="1"/>
      <protection locked="0"/>
    </xf>
    <xf numFmtId="10" fontId="11" fillId="0" borderId="20" xfId="109" applyNumberFormat="1" applyFont="1" applyFill="1" applyBorder="1" applyAlignment="1" applyProtection="1">
      <alignment horizontal="center" vertical="top" wrapText="1"/>
      <protection locked="0"/>
    </xf>
    <xf numFmtId="2" fontId="14" fillId="10" borderId="20" xfId="111" applyNumberFormat="1" applyFont="1" applyFill="1" applyBorder="1" applyAlignment="1" applyProtection="1">
      <alignment horizontal="center" vertical="top" wrapText="1"/>
      <protection hidden="1"/>
    </xf>
    <xf numFmtId="17" fontId="11" fillId="10" borderId="9" xfId="109" applyNumberFormat="1" applyFont="1" applyFill="1" applyBorder="1" applyAlignment="1" applyProtection="1">
      <alignment horizontal="center"/>
      <protection hidden="1"/>
    </xf>
    <xf numFmtId="166" fontId="11" fillId="0" borderId="4" xfId="111" applyNumberFormat="1" applyFont="1" applyFill="1" applyBorder="1" applyAlignment="1" applyProtection="1">
      <alignment horizontal="center"/>
      <protection locked="0"/>
    </xf>
    <xf numFmtId="165" fontId="11" fillId="0" borderId="4" xfId="111" applyFont="1" applyFill="1" applyBorder="1" applyAlignment="1" applyProtection="1">
      <alignment horizontal="center"/>
      <protection locked="0"/>
    </xf>
    <xf numFmtId="164" fontId="11" fillId="10" borderId="1" xfId="111" applyNumberFormat="1" applyFont="1" applyFill="1" applyBorder="1" applyAlignment="1" applyProtection="1">
      <alignment horizontal="center"/>
      <protection hidden="1"/>
    </xf>
    <xf numFmtId="164" fontId="11" fillId="0" borderId="1" xfId="111" applyNumberFormat="1" applyFont="1" applyFill="1" applyBorder="1" applyAlignment="1" applyProtection="1">
      <alignment horizontal="center"/>
      <protection locked="0"/>
    </xf>
    <xf numFmtId="10" fontId="11" fillId="10" borderId="1" xfId="112" applyNumberFormat="1" applyFont="1" applyFill="1" applyBorder="1" applyAlignment="1" applyProtection="1">
      <alignment horizontal="right"/>
      <protection hidden="1"/>
    </xf>
    <xf numFmtId="2" fontId="11" fillId="11" borderId="1" xfId="111" applyNumberFormat="1" applyFont="1" applyFill="1" applyBorder="1" applyAlignment="1" applyProtection="1">
      <alignment horizontal="center"/>
      <protection locked="0"/>
    </xf>
    <xf numFmtId="167" fontId="0" fillId="0" borderId="1" xfId="111" applyNumberFormat="1" applyFont="1" applyFill="1" applyBorder="1" applyProtection="1">
      <protection locked="0"/>
    </xf>
    <xf numFmtId="10" fontId="14" fillId="10" borderId="1" xfId="111" applyNumberFormat="1" applyFont="1" applyFill="1" applyBorder="1" applyAlignment="1" applyProtection="1">
      <alignment horizontal="right"/>
      <protection hidden="1"/>
    </xf>
    <xf numFmtId="167" fontId="14" fillId="10" borderId="14" xfId="111" applyNumberFormat="1" applyFont="1" applyFill="1" applyBorder="1" applyProtection="1">
      <protection hidden="1"/>
    </xf>
    <xf numFmtId="0" fontId="14" fillId="10" borderId="15" xfId="109" applyFont="1" applyFill="1" applyBorder="1" applyProtection="1">
      <protection hidden="1"/>
    </xf>
    <xf numFmtId="0" fontId="14" fillId="10" borderId="34" xfId="109" applyFont="1" applyFill="1" applyBorder="1" applyProtection="1">
      <protection hidden="1"/>
    </xf>
    <xf numFmtId="165" fontId="11" fillId="10" borderId="16" xfId="111" applyFont="1" applyFill="1" applyBorder="1" applyAlignment="1" applyProtection="1">
      <alignment horizontal="center"/>
      <protection hidden="1"/>
    </xf>
    <xf numFmtId="165" fontId="14" fillId="10" borderId="16" xfId="111" applyFont="1" applyFill="1" applyBorder="1" applyAlignment="1" applyProtection="1">
      <alignment horizontal="center"/>
      <protection hidden="1"/>
    </xf>
    <xf numFmtId="164" fontId="14" fillId="10" borderId="16" xfId="111" applyNumberFormat="1" applyFont="1" applyFill="1" applyBorder="1" applyProtection="1">
      <protection hidden="1"/>
    </xf>
    <xf numFmtId="2" fontId="11" fillId="0" borderId="26" xfId="111" applyNumberFormat="1" applyFont="1" applyFill="1" applyBorder="1" applyAlignment="1" applyProtection="1">
      <alignment horizontal="center" vertical="top" wrapText="1"/>
      <protection locked="0"/>
    </xf>
    <xf numFmtId="10" fontId="11" fillId="0" borderId="26" xfId="109" applyNumberFormat="1" applyFont="1" applyFill="1" applyBorder="1" applyAlignment="1" applyProtection="1">
      <alignment horizontal="center" vertical="top" wrapText="1"/>
      <protection locked="0"/>
    </xf>
    <xf numFmtId="2" fontId="14" fillId="10" borderId="26" xfId="111" applyNumberFormat="1" applyFont="1" applyFill="1" applyBorder="1" applyAlignment="1" applyProtection="1">
      <alignment horizontal="center" vertical="top" wrapText="1"/>
      <protection hidden="1"/>
    </xf>
    <xf numFmtId="17" fontId="11" fillId="10" borderId="1" xfId="109" applyNumberFormat="1" applyFont="1" applyFill="1" applyBorder="1" applyAlignment="1" applyProtection="1">
      <alignment horizontal="center"/>
      <protection hidden="1"/>
    </xf>
    <xf numFmtId="165" fontId="11" fillId="0" borderId="1" xfId="111" applyFont="1" applyFill="1" applyBorder="1" applyAlignment="1" applyProtection="1">
      <alignment horizontal="center"/>
      <protection locked="0"/>
    </xf>
    <xf numFmtId="0" fontId="14" fillId="10" borderId="1" xfId="109" applyFont="1" applyFill="1" applyBorder="1" applyProtection="1">
      <protection hidden="1"/>
    </xf>
    <xf numFmtId="0" fontId="14" fillId="10" borderId="22" xfId="109" applyFont="1" applyFill="1" applyBorder="1" applyProtection="1">
      <protection hidden="1"/>
    </xf>
    <xf numFmtId="0" fontId="0" fillId="7" borderId="2" xfId="0" applyFill="1" applyBorder="1" applyAlignment="1">
      <alignment horizontal="left" vertical="top" wrapText="1"/>
    </xf>
    <xf numFmtId="0" fontId="0" fillId="7" borderId="3" xfId="0" applyFill="1" applyBorder="1" applyAlignment="1">
      <alignment horizontal="left" vertical="top" wrapText="1"/>
    </xf>
    <xf numFmtId="0" fontId="0" fillId="7" borderId="4" xfId="0" applyFill="1" applyBorder="1" applyAlignment="1">
      <alignment horizontal="left" vertical="top" wrapText="1"/>
    </xf>
    <xf numFmtId="0" fontId="14" fillId="3" borderId="1" xfId="109" applyFont="1" applyFill="1" applyBorder="1" applyAlignment="1" applyProtection="1">
      <alignment horizontal="center" vertical="center" wrapText="1"/>
      <protection hidden="1"/>
    </xf>
    <xf numFmtId="0" fontId="18" fillId="3" borderId="1" xfId="109" applyFont="1" applyFill="1" applyBorder="1" applyAlignment="1" applyProtection="1">
      <alignment horizontal="center" vertical="center" wrapText="1"/>
      <protection hidden="1"/>
    </xf>
    <xf numFmtId="166" fontId="14" fillId="3" borderId="1" xfId="111" applyNumberFormat="1" applyFont="1" applyFill="1" applyBorder="1" applyAlignment="1" applyProtection="1">
      <alignment horizontal="center" vertical="center" wrapText="1"/>
      <protection hidden="1"/>
    </xf>
    <xf numFmtId="0" fontId="0" fillId="0" borderId="0" xfId="0" applyAlignment="1">
      <alignment vertical="top" wrapText="1"/>
    </xf>
    <xf numFmtId="0" fontId="0" fillId="0" borderId="0" xfId="0" applyAlignment="1">
      <alignment horizontal="left" vertical="top" wrapText="1"/>
    </xf>
    <xf numFmtId="0" fontId="0" fillId="4" borderId="0" xfId="0" applyFill="1" applyAlignment="1">
      <alignment horizontal="left" vertical="center" wrapText="1"/>
    </xf>
    <xf numFmtId="0" fontId="7" fillId="4" borderId="0" xfId="0" applyFont="1" applyFill="1" applyAlignment="1">
      <alignment wrapText="1"/>
    </xf>
    <xf numFmtId="0" fontId="0" fillId="4" borderId="0" xfId="0" quotePrefix="1" applyFill="1" applyAlignment="1">
      <alignment horizontal="left" wrapText="1"/>
    </xf>
    <xf numFmtId="0" fontId="18" fillId="14" borderId="1" xfId="109" applyFont="1" applyFill="1" applyBorder="1" applyAlignment="1" applyProtection="1">
      <alignment horizontal="center" vertical="center" wrapText="1"/>
      <protection hidden="1"/>
    </xf>
    <xf numFmtId="0" fontId="0" fillId="15" borderId="1" xfId="0" applyFill="1" applyBorder="1" applyAlignment="1">
      <alignment vertical="top" wrapText="1"/>
    </xf>
    <xf numFmtId="0" fontId="0" fillId="15" borderId="1" xfId="0" applyFill="1" applyBorder="1" applyAlignment="1">
      <alignment horizontal="left" vertical="top" wrapText="1"/>
    </xf>
    <xf numFmtId="0" fontId="14" fillId="3" borderId="1" xfId="109" applyFont="1" applyFill="1" applyBorder="1" applyAlignment="1" applyProtection="1">
      <alignment horizontal="center"/>
    </xf>
    <xf numFmtId="0" fontId="14" fillId="3" borderId="14" xfId="109" applyFont="1" applyFill="1" applyBorder="1" applyAlignment="1" applyProtection="1">
      <alignment horizontal="center"/>
    </xf>
    <xf numFmtId="0" fontId="11" fillId="0" borderId="0" xfId="109" applyFont="1" applyFill="1" applyProtection="1">
      <protection locked="0"/>
    </xf>
    <xf numFmtId="10" fontId="0" fillId="0" borderId="0" xfId="109" applyNumberFormat="1" applyFont="1" applyFill="1" applyProtection="1">
      <protection locked="0"/>
    </xf>
    <xf numFmtId="168" fontId="11" fillId="3" borderId="13" xfId="113" applyNumberFormat="1" applyFont="1" applyFill="1" applyBorder="1" applyAlignment="1" applyProtection="1">
      <alignment horizontal="center"/>
      <protection hidden="1"/>
    </xf>
    <xf numFmtId="9" fontId="11" fillId="3" borderId="13" xfId="113" applyNumberFormat="1" applyFont="1" applyFill="1" applyBorder="1" applyAlignment="1" applyProtection="1">
      <alignment horizontal="center"/>
      <protection hidden="1"/>
    </xf>
    <xf numFmtId="0" fontId="14" fillId="3" borderId="1" xfId="109" applyFont="1" applyFill="1" applyBorder="1" applyAlignment="1" applyProtection="1"/>
    <xf numFmtId="2" fontId="11" fillId="3" borderId="13" xfId="109" applyNumberFormat="1" applyFont="1" applyFill="1" applyBorder="1" applyAlignment="1" applyProtection="1">
      <alignment horizontal="center"/>
      <protection hidden="1"/>
    </xf>
    <xf numFmtId="169" fontId="22" fillId="10" borderId="1" xfId="108" applyNumberFormat="1" applyFont="1" applyFill="1" applyBorder="1" applyAlignment="1" applyProtection="1">
      <alignment horizontal="center"/>
    </xf>
    <xf numFmtId="2" fontId="0" fillId="0" borderId="0" xfId="109" applyNumberFormat="1" applyFont="1" applyFill="1" applyProtection="1">
      <protection locked="0"/>
    </xf>
    <xf numFmtId="0" fontId="16" fillId="3" borderId="1" xfId="109" applyNumberFormat="1" applyFont="1" applyFill="1" applyBorder="1" applyAlignment="1" applyProtection="1">
      <alignment vertical="center"/>
      <protection hidden="1"/>
    </xf>
    <xf numFmtId="0" fontId="14" fillId="3" borderId="14" xfId="109" applyFont="1" applyFill="1" applyBorder="1" applyAlignment="1" applyProtection="1">
      <alignment horizontal="center" wrapText="1"/>
    </xf>
    <xf numFmtId="0" fontId="14" fillId="10" borderId="38" xfId="109" applyFont="1" applyFill="1" applyBorder="1" applyProtection="1">
      <protection hidden="1"/>
    </xf>
    <xf numFmtId="0" fontId="14" fillId="10" borderId="0" xfId="109" applyFont="1" applyFill="1" applyBorder="1" applyProtection="1">
      <protection hidden="1"/>
    </xf>
    <xf numFmtId="165" fontId="11" fillId="10" borderId="0" xfId="111" applyFont="1" applyFill="1" applyBorder="1" applyAlignment="1" applyProtection="1">
      <alignment horizontal="center"/>
      <protection hidden="1"/>
    </xf>
    <xf numFmtId="165" fontId="14" fillId="10" borderId="0" xfId="111" applyFont="1" applyFill="1" applyBorder="1" applyAlignment="1" applyProtection="1">
      <alignment horizontal="center"/>
      <protection hidden="1"/>
    </xf>
    <xf numFmtId="0" fontId="14" fillId="10" borderId="0" xfId="109" applyFont="1" applyFill="1" applyBorder="1" applyAlignment="1" applyProtection="1">
      <alignment horizontal="left"/>
      <protection hidden="1"/>
    </xf>
    <xf numFmtId="164" fontId="14" fillId="10" borderId="0" xfId="111" applyNumberFormat="1" applyFont="1" applyFill="1" applyBorder="1" applyProtection="1">
      <protection hidden="1"/>
    </xf>
    <xf numFmtId="0" fontId="14" fillId="10" borderId="0" xfId="109" applyFont="1" applyFill="1" applyBorder="1" applyAlignment="1" applyProtection="1">
      <alignment horizontal="left" vertical="center"/>
      <protection hidden="1"/>
    </xf>
    <xf numFmtId="10" fontId="11" fillId="10" borderId="0" xfId="109" applyNumberFormat="1" applyFont="1" applyFill="1" applyBorder="1" applyAlignment="1" applyProtection="1">
      <alignment horizontal="left" vertical="center"/>
      <protection hidden="1"/>
    </xf>
    <xf numFmtId="168" fontId="0" fillId="0" borderId="0" xfId="0" applyNumberFormat="1"/>
    <xf numFmtId="2" fontId="0" fillId="0" borderId="0" xfId="0" applyNumberFormat="1"/>
    <xf numFmtId="0" fontId="0" fillId="2" borderId="0" xfId="0" applyFill="1" applyAlignment="1"/>
    <xf numFmtId="0" fontId="0" fillId="0" borderId="0" xfId="0" applyFill="1" applyAlignment="1"/>
    <xf numFmtId="0" fontId="25" fillId="2" borderId="0" xfId="0" applyFont="1" applyFill="1" applyBorder="1" applyAlignment="1">
      <alignment vertical="center"/>
    </xf>
    <xf numFmtId="0" fontId="0" fillId="2" borderId="0" xfId="0" applyFill="1" applyBorder="1" applyAlignment="1"/>
    <xf numFmtId="0" fontId="26" fillId="2" borderId="0" xfId="0" applyFont="1" applyFill="1" applyBorder="1" applyAlignment="1">
      <alignment vertical="center"/>
    </xf>
    <xf numFmtId="0" fontId="27" fillId="2" borderId="0" xfId="0" applyFont="1" applyFill="1" applyBorder="1" applyAlignment="1">
      <alignment vertical="center"/>
    </xf>
    <xf numFmtId="0" fontId="29" fillId="2" borderId="0" xfId="0" applyFont="1" applyFill="1" applyBorder="1" applyAlignment="1">
      <alignment vertical="center"/>
    </xf>
    <xf numFmtId="0" fontId="24" fillId="2" borderId="0" xfId="0" applyFont="1" applyFill="1" applyBorder="1" applyAlignment="1">
      <alignment horizontal="left" vertical="center" indent="4"/>
    </xf>
    <xf numFmtId="0" fontId="24" fillId="2" borderId="0" xfId="0" applyFont="1" applyFill="1" applyBorder="1" applyAlignment="1">
      <alignment vertical="center"/>
    </xf>
    <xf numFmtId="0" fontId="8" fillId="6" borderId="0" xfId="0" applyFont="1" applyFill="1" applyAlignment="1">
      <alignment horizontal="left" vertical="top"/>
    </xf>
    <xf numFmtId="0" fontId="14" fillId="8" borderId="1" xfId="109" applyFont="1" applyFill="1" applyBorder="1" applyAlignment="1" applyProtection="1">
      <alignment horizontal="center" vertical="center" wrapText="1"/>
      <protection hidden="1"/>
    </xf>
    <xf numFmtId="165" fontId="14" fillId="8" borderId="20" xfId="111" applyFont="1" applyFill="1" applyBorder="1" applyAlignment="1" applyProtection="1">
      <alignment horizontal="center" vertical="center"/>
      <protection hidden="1"/>
    </xf>
    <xf numFmtId="165" fontId="14" fillId="8" borderId="20" xfId="111" applyFont="1" applyFill="1" applyBorder="1" applyAlignment="1" applyProtection="1">
      <alignment horizontal="center" vertical="center" wrapText="1"/>
      <protection hidden="1"/>
    </xf>
    <xf numFmtId="0" fontId="2" fillId="15" borderId="1" xfId="0" applyFont="1" applyFill="1" applyBorder="1" applyAlignment="1">
      <alignment horizontal="left" vertical="top" wrapText="1"/>
    </xf>
    <xf numFmtId="0" fontId="2" fillId="2" borderId="0" xfId="0" applyFont="1" applyFill="1" applyBorder="1" applyAlignment="1">
      <alignment vertical="center"/>
    </xf>
    <xf numFmtId="0" fontId="2" fillId="2" borderId="0" xfId="0" applyFont="1" applyFill="1" applyBorder="1" applyAlignment="1">
      <alignment horizontal="left" vertical="center" indent="4"/>
    </xf>
    <xf numFmtId="0" fontId="2" fillId="2" borderId="0" xfId="0" applyFont="1" applyFill="1" applyBorder="1" applyAlignment="1">
      <alignment horizontal="left" vertical="center" indent="9"/>
    </xf>
    <xf numFmtId="0" fontId="8" fillId="6" borderId="0" xfId="0" applyFont="1" applyFill="1" applyAlignment="1">
      <alignment horizontal="left" vertical="top"/>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0" fillId="2" borderId="5" xfId="0" applyFill="1" applyBorder="1" applyAlignment="1">
      <alignment horizontal="center" wrapText="1"/>
    </xf>
    <xf numFmtId="0" fontId="0" fillId="2" borderId="0" xfId="0" applyFill="1" applyBorder="1" applyAlignment="1">
      <alignment horizontal="center" wrapText="1"/>
    </xf>
    <xf numFmtId="0" fontId="6" fillId="6" borderId="0" xfId="0" applyFont="1" applyFill="1" applyAlignment="1">
      <alignment horizontal="left" vertical="top" wrapText="1"/>
    </xf>
    <xf numFmtId="0" fontId="14" fillId="9" borderId="6" xfId="109" applyFont="1" applyFill="1" applyBorder="1" applyAlignment="1" applyProtection="1">
      <alignment horizontal="center" vertical="top" wrapText="1"/>
      <protection locked="0"/>
    </xf>
    <xf numFmtId="0" fontId="14" fillId="9" borderId="7" xfId="109" applyFont="1" applyFill="1" applyBorder="1" applyAlignment="1" applyProtection="1">
      <alignment horizontal="center" vertical="top" wrapText="1"/>
      <protection locked="0"/>
    </xf>
    <xf numFmtId="0" fontId="14" fillId="9" borderId="8" xfId="109" applyFont="1" applyFill="1" applyBorder="1" applyAlignment="1" applyProtection="1">
      <alignment horizontal="center" vertical="top" wrapText="1"/>
      <protection locked="0"/>
    </xf>
    <xf numFmtId="165" fontId="14" fillId="8" borderId="6" xfId="111" applyFont="1" applyFill="1" applyBorder="1" applyAlignment="1" applyProtection="1">
      <alignment horizontal="center" vertical="center" wrapText="1"/>
      <protection hidden="1"/>
    </xf>
    <xf numFmtId="165" fontId="14" fillId="8" borderId="7" xfId="111" applyFont="1" applyFill="1" applyBorder="1" applyAlignment="1" applyProtection="1">
      <alignment horizontal="center" vertical="center" wrapText="1"/>
      <protection hidden="1"/>
    </xf>
    <xf numFmtId="165" fontId="14" fillId="8" borderId="8" xfId="111" applyFont="1" applyFill="1" applyBorder="1" applyAlignment="1" applyProtection="1">
      <alignment horizontal="center" vertical="center" wrapText="1"/>
      <protection hidden="1"/>
    </xf>
    <xf numFmtId="170" fontId="14" fillId="0" borderId="6" xfId="109" applyNumberFormat="1" applyFont="1" applyFill="1" applyBorder="1" applyAlignment="1" applyProtection="1">
      <alignment horizontal="center" vertical="top" wrapText="1"/>
      <protection locked="0"/>
    </xf>
    <xf numFmtId="170" fontId="14" fillId="0" borderId="7" xfId="109" applyNumberFormat="1" applyFont="1" applyFill="1" applyBorder="1" applyAlignment="1" applyProtection="1">
      <alignment horizontal="center" vertical="top" wrapText="1"/>
      <protection locked="0"/>
    </xf>
    <xf numFmtId="170" fontId="14" fillId="0" borderId="8" xfId="109" applyNumberFormat="1" applyFont="1" applyFill="1" applyBorder="1" applyAlignment="1" applyProtection="1">
      <alignment horizontal="center" vertical="top" wrapText="1"/>
      <protection locked="0"/>
    </xf>
    <xf numFmtId="0" fontId="17" fillId="8" borderId="6" xfId="109" applyFont="1" applyFill="1" applyBorder="1" applyAlignment="1" applyProtection="1">
      <alignment horizontal="center" vertical="center"/>
      <protection hidden="1"/>
    </xf>
    <xf numFmtId="0" fontId="17" fillId="8" borderId="7" xfId="109" applyFont="1" applyFill="1" applyBorder="1" applyAlignment="1" applyProtection="1">
      <alignment horizontal="center" vertical="center"/>
      <protection hidden="1"/>
    </xf>
    <xf numFmtId="0" fontId="17" fillId="8" borderId="18" xfId="109" applyFont="1" applyFill="1" applyBorder="1" applyAlignment="1" applyProtection="1">
      <alignment horizontal="center" vertical="center"/>
      <protection hidden="1"/>
    </xf>
    <xf numFmtId="0" fontId="17" fillId="8" borderId="19" xfId="109" applyFont="1" applyFill="1" applyBorder="1" applyAlignment="1" applyProtection="1">
      <alignment horizontal="center" vertical="center"/>
      <protection hidden="1"/>
    </xf>
    <xf numFmtId="165" fontId="14" fillId="8" borderId="6" xfId="111" applyFont="1" applyFill="1" applyBorder="1" applyAlignment="1" applyProtection="1">
      <alignment horizontal="center" vertical="center"/>
      <protection hidden="1"/>
    </xf>
    <xf numFmtId="165" fontId="14" fillId="8" borderId="7" xfId="111" applyFont="1" applyFill="1" applyBorder="1" applyAlignment="1" applyProtection="1">
      <alignment horizontal="center" vertical="center"/>
      <protection hidden="1"/>
    </xf>
    <xf numFmtId="165" fontId="14" fillId="8" borderId="8" xfId="111" applyFont="1" applyFill="1" applyBorder="1" applyAlignment="1" applyProtection="1">
      <alignment horizontal="center" vertical="center"/>
      <protection hidden="1"/>
    </xf>
    <xf numFmtId="0" fontId="14" fillId="8" borderId="22" xfId="109" applyFont="1" applyFill="1" applyBorder="1" applyAlignment="1" applyProtection="1">
      <alignment horizontal="center" vertical="center" wrapText="1"/>
      <protection hidden="1"/>
    </xf>
    <xf numFmtId="0" fontId="14" fillId="8" borderId="10" xfId="109" applyFont="1" applyFill="1" applyBorder="1" applyAlignment="1" applyProtection="1">
      <alignment horizontal="center" vertical="center" wrapText="1"/>
      <protection hidden="1"/>
    </xf>
    <xf numFmtId="0" fontId="14" fillId="8" borderId="27" xfId="109" applyFont="1" applyFill="1" applyBorder="1" applyAlignment="1" applyProtection="1">
      <alignment horizontal="center" vertical="center" wrapText="1"/>
      <protection hidden="1"/>
    </xf>
    <xf numFmtId="0" fontId="14" fillId="8" borderId="1" xfId="109" applyFont="1" applyFill="1" applyBorder="1" applyAlignment="1" applyProtection="1">
      <alignment horizontal="center" vertical="center" wrapText="1"/>
      <protection hidden="1"/>
    </xf>
    <xf numFmtId="0" fontId="14" fillId="10" borderId="16" xfId="109" applyFont="1" applyFill="1" applyBorder="1" applyAlignment="1" applyProtection="1">
      <alignment horizontal="left"/>
      <protection hidden="1"/>
    </xf>
    <xf numFmtId="0" fontId="14" fillId="10" borderId="16" xfId="109" applyFont="1" applyFill="1" applyBorder="1" applyAlignment="1" applyProtection="1">
      <alignment horizontal="left" vertical="center"/>
      <protection hidden="1"/>
    </xf>
    <xf numFmtId="10" fontId="11" fillId="10" borderId="16" xfId="109" applyNumberFormat="1" applyFont="1" applyFill="1" applyBorder="1" applyAlignment="1" applyProtection="1">
      <alignment horizontal="left" vertical="center"/>
      <protection hidden="1"/>
    </xf>
    <xf numFmtId="10" fontId="11" fillId="10" borderId="17" xfId="109" applyNumberFormat="1" applyFont="1" applyFill="1" applyBorder="1" applyAlignment="1" applyProtection="1">
      <alignment horizontal="left" vertical="center"/>
      <protection hidden="1"/>
    </xf>
    <xf numFmtId="0" fontId="11" fillId="12" borderId="6" xfId="109" applyFont="1" applyFill="1" applyBorder="1" applyAlignment="1" applyProtection="1">
      <alignment horizontal="center"/>
      <protection hidden="1"/>
    </xf>
    <xf numFmtId="0" fontId="11" fillId="12" borderId="7" xfId="109" applyFont="1" applyFill="1" applyBorder="1" applyAlignment="1" applyProtection="1">
      <alignment horizontal="center"/>
      <protection hidden="1"/>
    </xf>
    <xf numFmtId="0" fontId="11" fillId="12" borderId="8" xfId="109" applyFont="1" applyFill="1" applyBorder="1" applyAlignment="1" applyProtection="1">
      <alignment horizontal="center"/>
      <protection hidden="1"/>
    </xf>
    <xf numFmtId="165" fontId="14" fillId="8" borderId="23" xfId="111" applyFont="1" applyFill="1" applyBorder="1" applyAlignment="1" applyProtection="1">
      <alignment horizontal="center" vertical="center" wrapText="1"/>
      <protection hidden="1"/>
    </xf>
    <xf numFmtId="165" fontId="14" fillId="8" borderId="31" xfId="111" applyFont="1" applyFill="1" applyBorder="1" applyAlignment="1" applyProtection="1">
      <alignment horizontal="center" vertical="center" wrapText="1"/>
      <protection hidden="1"/>
    </xf>
    <xf numFmtId="0" fontId="14" fillId="0" borderId="6" xfId="109" applyFont="1" applyFill="1" applyBorder="1" applyAlignment="1" applyProtection="1">
      <alignment horizontal="center" vertical="top" wrapText="1"/>
      <protection locked="0"/>
    </xf>
    <xf numFmtId="0" fontId="14" fillId="0" borderId="7" xfId="109" applyFont="1" applyFill="1" applyBorder="1" applyAlignment="1" applyProtection="1">
      <alignment horizontal="center" vertical="top" wrapText="1"/>
      <protection locked="0"/>
    </xf>
    <xf numFmtId="0" fontId="14" fillId="0" borderId="8" xfId="109" applyFont="1" applyFill="1" applyBorder="1" applyAlignment="1" applyProtection="1">
      <alignment horizontal="center" vertical="top" wrapText="1"/>
      <protection locked="0"/>
    </xf>
    <xf numFmtId="0" fontId="14" fillId="0" borderId="26" xfId="109" applyFont="1" applyBorder="1" applyAlignment="1" applyProtection="1">
      <alignment horizontal="center" vertical="top" wrapText="1"/>
      <protection locked="0"/>
    </xf>
    <xf numFmtId="0" fontId="14" fillId="8" borderId="26" xfId="109" applyFont="1" applyFill="1" applyBorder="1" applyAlignment="1" applyProtection="1">
      <alignment horizontal="center" vertical="center" wrapText="1"/>
      <protection hidden="1"/>
    </xf>
    <xf numFmtId="0" fontId="14" fillId="8" borderId="33" xfId="109" applyFont="1" applyFill="1" applyBorder="1" applyAlignment="1" applyProtection="1">
      <alignment horizontal="center" vertical="center" wrapText="1"/>
      <protection hidden="1"/>
    </xf>
    <xf numFmtId="0" fontId="14" fillId="8" borderId="24" xfId="109" applyFont="1" applyFill="1" applyBorder="1" applyAlignment="1" applyProtection="1">
      <alignment horizontal="center" vertical="center" wrapText="1"/>
      <protection hidden="1"/>
    </xf>
    <xf numFmtId="0" fontId="14" fillId="8" borderId="31" xfId="109" applyFont="1" applyFill="1" applyBorder="1" applyAlignment="1" applyProtection="1">
      <alignment horizontal="center" vertical="center" wrapText="1"/>
      <protection hidden="1"/>
    </xf>
    <xf numFmtId="0" fontId="14" fillId="8" borderId="32" xfId="109" applyFont="1" applyFill="1" applyBorder="1" applyAlignment="1" applyProtection="1">
      <alignment horizontal="center" vertical="center" wrapText="1"/>
      <protection hidden="1"/>
    </xf>
    <xf numFmtId="165" fontId="14" fillId="8" borderId="20" xfId="111" applyFont="1" applyFill="1" applyBorder="1" applyAlignment="1" applyProtection="1">
      <alignment horizontal="center" vertical="center"/>
      <protection hidden="1"/>
    </xf>
    <xf numFmtId="165" fontId="14" fillId="8" borderId="22" xfId="111" applyFont="1" applyFill="1" applyBorder="1" applyAlignment="1" applyProtection="1">
      <alignment horizontal="center" vertical="center" wrapText="1"/>
      <protection hidden="1"/>
    </xf>
    <xf numFmtId="0" fontId="14" fillId="8" borderId="28" xfId="109" applyFont="1" applyFill="1" applyBorder="1" applyAlignment="1" applyProtection="1">
      <alignment horizontal="center" vertical="center" wrapText="1"/>
      <protection hidden="1"/>
    </xf>
    <xf numFmtId="0" fontId="14" fillId="10" borderId="22" xfId="109" applyFont="1" applyFill="1" applyBorder="1" applyAlignment="1" applyProtection="1">
      <alignment horizontal="left"/>
      <protection hidden="1"/>
    </xf>
    <xf numFmtId="0" fontId="14" fillId="10" borderId="22" xfId="109" applyFont="1" applyFill="1" applyBorder="1" applyAlignment="1" applyProtection="1">
      <alignment horizontal="left" vertical="center"/>
      <protection hidden="1"/>
    </xf>
    <xf numFmtId="10" fontId="11" fillId="10" borderId="22" xfId="109" applyNumberFormat="1" applyFont="1" applyFill="1" applyBorder="1" applyAlignment="1" applyProtection="1">
      <alignment horizontal="left" vertical="center"/>
      <protection hidden="1"/>
    </xf>
    <xf numFmtId="0" fontId="14" fillId="0" borderId="23" xfId="109" applyFont="1" applyFill="1" applyBorder="1" applyAlignment="1" applyProtection="1">
      <alignment horizontal="center" vertical="top" wrapText="1"/>
      <protection locked="0"/>
    </xf>
    <xf numFmtId="0" fontId="14" fillId="0" borderId="24" xfId="109" applyFont="1" applyFill="1" applyBorder="1" applyAlignment="1" applyProtection="1">
      <alignment horizontal="center" vertical="top" wrapText="1"/>
      <protection locked="0"/>
    </xf>
    <xf numFmtId="0" fontId="14" fillId="0" borderId="25" xfId="109" applyFont="1" applyFill="1" applyBorder="1" applyAlignment="1" applyProtection="1">
      <alignment horizontal="center" vertical="top" wrapText="1"/>
      <protection locked="0"/>
    </xf>
    <xf numFmtId="9" fontId="14" fillId="9" borderId="23" xfId="113" applyFont="1" applyFill="1" applyBorder="1" applyAlignment="1" applyProtection="1">
      <alignment horizontal="center" vertical="top" wrapText="1"/>
      <protection locked="0"/>
    </xf>
    <xf numFmtId="9" fontId="14" fillId="9" borderId="24" xfId="113" applyFont="1" applyFill="1" applyBorder="1" applyAlignment="1" applyProtection="1">
      <alignment horizontal="center" vertical="top" wrapText="1"/>
      <protection locked="0"/>
    </xf>
    <xf numFmtId="9" fontId="14" fillId="9" borderId="25" xfId="113" applyFont="1" applyFill="1" applyBorder="1" applyAlignment="1" applyProtection="1">
      <alignment horizontal="center" vertical="top" wrapText="1"/>
      <protection locked="0"/>
    </xf>
    <xf numFmtId="0" fontId="12" fillId="3" borderId="6" xfId="109" applyNumberFormat="1" applyFont="1" applyFill="1" applyBorder="1" applyAlignment="1" applyProtection="1">
      <alignment horizontal="center" vertical="center"/>
      <protection hidden="1"/>
    </xf>
    <xf numFmtId="0" fontId="12" fillId="3" borderId="7" xfId="109" applyNumberFormat="1" applyFont="1" applyFill="1" applyBorder="1" applyAlignment="1" applyProtection="1">
      <alignment horizontal="center" vertical="center"/>
      <protection hidden="1"/>
    </xf>
    <xf numFmtId="0" fontId="12" fillId="3" borderId="8" xfId="109" applyNumberFormat="1" applyFont="1" applyFill="1" applyBorder="1" applyAlignment="1" applyProtection="1">
      <alignment horizontal="center" vertical="center"/>
      <protection hidden="1"/>
    </xf>
    <xf numFmtId="0" fontId="23" fillId="13" borderId="37" xfId="0" applyFont="1" applyFill="1" applyBorder="1" applyAlignment="1">
      <alignment horizontal="center"/>
    </xf>
    <xf numFmtId="0" fontId="12" fillId="3" borderId="2" xfId="109" applyNumberFormat="1" applyFont="1" applyFill="1" applyBorder="1" applyAlignment="1" applyProtection="1">
      <alignment horizontal="center" vertical="center"/>
      <protection hidden="1"/>
    </xf>
    <xf numFmtId="0" fontId="12" fillId="3" borderId="3" xfId="109" applyNumberFormat="1" applyFont="1" applyFill="1" applyBorder="1" applyAlignment="1" applyProtection="1">
      <alignment horizontal="center" vertical="center"/>
      <protection hidden="1"/>
    </xf>
    <xf numFmtId="0" fontId="12" fillId="3" borderId="4" xfId="109" applyNumberFormat="1" applyFont="1" applyFill="1" applyBorder="1" applyAlignment="1" applyProtection="1">
      <alignment horizontal="center" vertical="center"/>
      <protection hidden="1"/>
    </xf>
    <xf numFmtId="0" fontId="14" fillId="9" borderId="23" xfId="109" applyFont="1" applyFill="1" applyBorder="1" applyAlignment="1" applyProtection="1">
      <alignment horizontal="center" vertical="top" wrapText="1"/>
      <protection locked="0"/>
    </xf>
    <xf numFmtId="0" fontId="14" fillId="9" borderId="24" xfId="109" applyFont="1" applyFill="1" applyBorder="1" applyAlignment="1" applyProtection="1">
      <alignment horizontal="center" vertical="top" wrapText="1"/>
      <protection locked="0"/>
    </xf>
    <xf numFmtId="0" fontId="14" fillId="9" borderId="25" xfId="109" applyFont="1" applyFill="1" applyBorder="1" applyAlignment="1" applyProtection="1">
      <alignment horizontal="center" vertical="top" wrapText="1"/>
      <protection locked="0"/>
    </xf>
    <xf numFmtId="0" fontId="14" fillId="0" borderId="23" xfId="109" applyFont="1" applyBorder="1" applyAlignment="1" applyProtection="1">
      <alignment horizontal="center" vertical="top" wrapText="1"/>
      <protection locked="0"/>
    </xf>
    <xf numFmtId="0" fontId="14" fillId="0" borderId="24" xfId="109" applyFont="1" applyBorder="1" applyAlignment="1" applyProtection="1">
      <alignment horizontal="center" vertical="top" wrapText="1"/>
      <protection locked="0"/>
    </xf>
    <xf numFmtId="0" fontId="14" fillId="0" borderId="25" xfId="109" applyFont="1" applyBorder="1" applyAlignment="1" applyProtection="1">
      <alignment horizontal="center" vertical="top" wrapText="1"/>
      <protection locked="0"/>
    </xf>
    <xf numFmtId="0" fontId="14" fillId="10" borderId="35" xfId="109" applyFont="1" applyFill="1" applyBorder="1" applyAlignment="1" applyProtection="1">
      <alignment horizontal="left"/>
      <protection hidden="1"/>
    </xf>
    <xf numFmtId="0" fontId="14" fillId="10" borderId="30" xfId="109" applyFont="1" applyFill="1" applyBorder="1" applyAlignment="1" applyProtection="1">
      <alignment horizontal="left"/>
      <protection hidden="1"/>
    </xf>
    <xf numFmtId="0" fontId="14" fillId="10" borderId="35" xfId="109" applyFont="1" applyFill="1" applyBorder="1" applyAlignment="1" applyProtection="1">
      <alignment horizontal="left" vertical="center"/>
      <protection hidden="1"/>
    </xf>
    <xf numFmtId="0" fontId="14" fillId="10" borderId="5" xfId="109" applyFont="1" applyFill="1" applyBorder="1" applyAlignment="1" applyProtection="1">
      <alignment horizontal="left" vertical="center"/>
      <protection hidden="1"/>
    </xf>
    <xf numFmtId="0" fontId="14" fillId="10" borderId="30" xfId="109" applyFont="1" applyFill="1" applyBorder="1" applyAlignment="1" applyProtection="1">
      <alignment horizontal="left" vertical="center"/>
      <protection hidden="1"/>
    </xf>
    <xf numFmtId="10" fontId="11" fillId="10" borderId="35" xfId="109" applyNumberFormat="1" applyFont="1" applyFill="1" applyBorder="1" applyAlignment="1" applyProtection="1">
      <alignment horizontal="left" vertical="center"/>
      <protection hidden="1"/>
    </xf>
    <xf numFmtId="10" fontId="11" fillId="10" borderId="30" xfId="109" applyNumberFormat="1" applyFont="1" applyFill="1" applyBorder="1" applyAlignment="1" applyProtection="1">
      <alignment horizontal="left" vertical="center"/>
      <protection hidden="1"/>
    </xf>
    <xf numFmtId="0" fontId="14" fillId="8" borderId="2" xfId="109" applyFont="1" applyFill="1" applyBorder="1" applyAlignment="1" applyProtection="1">
      <alignment horizontal="center" vertical="center" wrapText="1"/>
      <protection hidden="1"/>
    </xf>
    <xf numFmtId="0" fontId="14" fillId="8" borderId="3" xfId="109" applyFont="1" applyFill="1" applyBorder="1" applyAlignment="1" applyProtection="1">
      <alignment horizontal="center" vertical="center" wrapText="1"/>
      <protection hidden="1"/>
    </xf>
    <xf numFmtId="0" fontId="14" fillId="8" borderId="4" xfId="109" applyFont="1" applyFill="1" applyBorder="1" applyAlignment="1" applyProtection="1">
      <alignment horizontal="center" vertical="center" wrapText="1"/>
      <protection hidden="1"/>
    </xf>
    <xf numFmtId="0" fontId="19" fillId="0" borderId="23" xfId="109" applyFont="1" applyFill="1" applyBorder="1" applyAlignment="1" applyProtection="1">
      <alignment horizontal="center" vertical="top" wrapText="1"/>
      <protection locked="0"/>
    </xf>
    <xf numFmtId="0" fontId="19" fillId="0" borderId="24" xfId="109" applyFont="1" applyFill="1" applyBorder="1" applyAlignment="1" applyProtection="1">
      <alignment horizontal="center" vertical="top" wrapText="1"/>
      <protection locked="0"/>
    </xf>
    <xf numFmtId="0" fontId="19" fillId="0" borderId="25" xfId="109" applyFont="1" applyFill="1" applyBorder="1" applyAlignment="1" applyProtection="1">
      <alignment horizontal="center" vertical="top" wrapText="1"/>
      <protection locked="0"/>
    </xf>
    <xf numFmtId="0" fontId="7" fillId="13" borderId="1" xfId="0" applyFont="1" applyFill="1" applyBorder="1" applyAlignment="1">
      <alignment horizontal="center"/>
    </xf>
    <xf numFmtId="165" fontId="14" fillId="8" borderId="20" xfId="111" applyFont="1" applyFill="1" applyBorder="1" applyAlignment="1" applyProtection="1">
      <alignment horizontal="center" vertical="center" wrapText="1"/>
      <protection hidden="1"/>
    </xf>
    <xf numFmtId="0" fontId="18" fillId="14" borderId="36" xfId="109" applyFont="1" applyFill="1" applyBorder="1" applyAlignment="1" applyProtection="1">
      <alignment horizontal="center" vertical="center" wrapText="1"/>
      <protection hidden="1"/>
    </xf>
    <xf numFmtId="0" fontId="18" fillId="14" borderId="37" xfId="109" applyFont="1" applyFill="1" applyBorder="1" applyAlignment="1" applyProtection="1">
      <alignment horizontal="center" vertical="center" wrapText="1"/>
      <protection hidden="1"/>
    </xf>
    <xf numFmtId="0" fontId="1" fillId="15" borderId="1" xfId="0" applyFont="1" applyFill="1" applyBorder="1" applyAlignment="1">
      <alignment horizontal="left" vertical="top" wrapText="1"/>
    </xf>
    <xf numFmtId="0" fontId="14" fillId="3" borderId="1" xfId="109" applyFont="1" applyFill="1" applyBorder="1" applyAlignment="1" applyProtection="1">
      <alignment horizontal="center" wrapText="1"/>
    </xf>
    <xf numFmtId="0" fontId="7" fillId="15" borderId="1" xfId="0" applyFont="1" applyFill="1" applyBorder="1" applyAlignment="1">
      <alignment vertical="top" wrapText="1"/>
    </xf>
    <xf numFmtId="0" fontId="7" fillId="15" borderId="1" xfId="0" applyFont="1" applyFill="1" applyBorder="1" applyAlignment="1">
      <alignment horizontal="left" vertical="top" wrapText="1"/>
    </xf>
  </cellXfs>
  <cellStyles count="114">
    <cellStyle name="Comma" xfId="108" builtinId="3"/>
    <cellStyle name="Comma 2" xfId="111"/>
    <cellStyle name="Followed Hyperlink" xfId="71" builtinId="9" hidden="1"/>
    <cellStyle name="Followed Hyperlink" xfId="75" builtinId="9" hidden="1"/>
    <cellStyle name="Followed Hyperlink" xfId="79" builtinId="9" hidden="1"/>
    <cellStyle name="Followed Hyperlink" xfId="83" builtinId="9" hidden="1"/>
    <cellStyle name="Followed Hyperlink" xfId="87" builtinId="9" hidden="1"/>
    <cellStyle name="Followed Hyperlink" xfId="91" builtinId="9" hidden="1"/>
    <cellStyle name="Followed Hyperlink" xfId="95" builtinId="9" hidden="1"/>
    <cellStyle name="Followed Hyperlink" xfId="99" builtinId="9" hidden="1"/>
    <cellStyle name="Followed Hyperlink" xfId="103" builtinId="9" hidden="1"/>
    <cellStyle name="Followed Hyperlink" xfId="107" builtinId="9" hidden="1"/>
    <cellStyle name="Followed Hyperlink" xfId="105" builtinId="9" hidden="1"/>
    <cellStyle name="Followed Hyperlink" xfId="101" builtinId="9" hidden="1"/>
    <cellStyle name="Followed Hyperlink" xfId="97" builtinId="9" hidden="1"/>
    <cellStyle name="Followed Hyperlink" xfId="93" builtinId="9" hidden="1"/>
    <cellStyle name="Followed Hyperlink" xfId="89" builtinId="9" hidden="1"/>
    <cellStyle name="Followed Hyperlink" xfId="85" builtinId="9" hidden="1"/>
    <cellStyle name="Followed Hyperlink" xfId="81" builtinId="9" hidden="1"/>
    <cellStyle name="Followed Hyperlink" xfId="77" builtinId="9" hidden="1"/>
    <cellStyle name="Followed Hyperlink" xfId="73" builtinId="9" hidden="1"/>
    <cellStyle name="Followed Hyperlink" xfId="69" builtinId="9" hidden="1"/>
    <cellStyle name="Followed Hyperlink" xfId="25" builtinId="9" hidden="1"/>
    <cellStyle name="Followed Hyperlink" xfId="27" builtinId="9" hidden="1"/>
    <cellStyle name="Followed Hyperlink" xfId="31" builtinId="9" hidden="1"/>
    <cellStyle name="Followed Hyperlink" xfId="33" builtinId="9" hidden="1"/>
    <cellStyle name="Followed Hyperlink" xfId="35"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3" builtinId="9" hidden="1"/>
    <cellStyle name="Followed Hyperlink" xfId="65" builtinId="9" hidden="1"/>
    <cellStyle name="Followed Hyperlink" xfId="67" builtinId="9" hidden="1"/>
    <cellStyle name="Followed Hyperlink" xfId="61" builtinId="9" hidden="1"/>
    <cellStyle name="Followed Hyperlink" xfId="53" builtinId="9" hidden="1"/>
    <cellStyle name="Followed Hyperlink" xfId="45" builtinId="9" hidden="1"/>
    <cellStyle name="Followed Hyperlink" xfId="37" builtinId="9" hidden="1"/>
    <cellStyle name="Followed Hyperlink" xfId="29" builtinId="9" hidden="1"/>
    <cellStyle name="Followed Hyperlink" xfId="11"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13" builtinId="9" hidden="1"/>
    <cellStyle name="Followed Hyperlink" xfId="7" builtinId="9" hidden="1"/>
    <cellStyle name="Followed Hyperlink" xfId="9" builtinId="9" hidden="1"/>
    <cellStyle name="Followed Hyperlink" xfId="5" builtinId="9" hidden="1"/>
    <cellStyle name="Followed Hyperlink" xfId="3" builtinId="9" hidden="1"/>
    <cellStyle name="Hyperlink" xfId="64" builtinId="8" hidden="1"/>
    <cellStyle name="Hyperlink" xfId="66" builtinId="8" hidden="1"/>
    <cellStyle name="Hyperlink" xfId="68"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8" builtinId="8" hidden="1"/>
    <cellStyle name="Hyperlink" xfId="90" builtinId="8" hidden="1"/>
    <cellStyle name="Hyperlink" xfId="92" builtinId="8" hidden="1"/>
    <cellStyle name="Hyperlink" xfId="96" builtinId="8" hidden="1"/>
    <cellStyle name="Hyperlink" xfId="98" builtinId="8" hidden="1"/>
    <cellStyle name="Hyperlink" xfId="100" builtinId="8" hidden="1"/>
    <cellStyle name="Hyperlink" xfId="104" builtinId="8" hidden="1"/>
    <cellStyle name="Hyperlink" xfId="106" builtinId="8" hidden="1"/>
    <cellStyle name="Hyperlink" xfId="102" builtinId="8" hidden="1"/>
    <cellStyle name="Hyperlink" xfId="94" builtinId="8" hidden="1"/>
    <cellStyle name="Hyperlink" xfId="86" builtinId="8" hidden="1"/>
    <cellStyle name="Hyperlink" xfId="78" builtinId="8" hidden="1"/>
    <cellStyle name="Hyperlink" xfId="70" builtinId="8" hidden="1"/>
    <cellStyle name="Hyperlink" xfId="62"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6" builtinId="8" hidden="1"/>
    <cellStyle name="Hyperlink" xfId="58" builtinId="8" hidden="1"/>
    <cellStyle name="Hyperlink" xfId="60" builtinId="8" hidden="1"/>
    <cellStyle name="Hyperlink" xfId="54" builtinId="8" hidden="1"/>
    <cellStyle name="Hyperlink" xfId="38"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2" builtinId="8" hidden="1"/>
    <cellStyle name="Nor}al 2" xfId="109"/>
    <cellStyle name="Normal" xfId="0" builtinId="0"/>
    <cellStyle name="Normal 10" xfId="110"/>
    <cellStyle name="Normal 2" xfId="1"/>
    <cellStyle name="Percent" xfId="113" builtinId="5"/>
    <cellStyle name="Percent 2" xfId="11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147410</xdr:colOff>
      <xdr:row>4</xdr:row>
      <xdr:rowOff>433615</xdr:rowOff>
    </xdr:from>
    <xdr:to>
      <xdr:col>12</xdr:col>
      <xdr:colOff>148998</xdr:colOff>
      <xdr:row>7</xdr:row>
      <xdr:rowOff>117930</xdr:rowOff>
    </xdr:to>
    <xdr:sp macro="" textlink="">
      <xdr:nvSpPr>
        <xdr:cNvPr id="48" name="Text Box 2">
          <a:extLst>
            <a:ext uri="{FF2B5EF4-FFF2-40B4-BE49-F238E27FC236}">
              <a16:creationId xmlns:a16="http://schemas.microsoft.com/office/drawing/2014/main" id="{00000000-0008-0000-0000-000030000000}"/>
            </a:ext>
          </a:extLst>
        </xdr:cNvPr>
        <xdr:cNvSpPr txBox="1">
          <a:spLocks noChangeArrowheads="1"/>
        </xdr:cNvSpPr>
      </xdr:nvSpPr>
      <xdr:spPr bwMode="auto">
        <a:xfrm>
          <a:off x="10525124" y="2111829"/>
          <a:ext cx="5517017" cy="1416958"/>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457200" marR="0" lvl="1" algn="ctr">
            <a:lnSpc>
              <a:spcPct val="107000"/>
            </a:lnSpc>
            <a:spcBef>
              <a:spcPts val="0"/>
            </a:spcBef>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Landing Screen</a:t>
          </a:r>
          <a:endParaRPr lang="en-US" sz="1100" b="0">
            <a:effectLst/>
            <a:latin typeface="Calibri" panose="020F0502020204030204" pitchFamily="34" charset="0"/>
            <a:ea typeface="Calibri" panose="020F0502020204030204" pitchFamily="34" charset="0"/>
            <a:cs typeface="Times New Roman" panose="02020603050405020304" pitchFamily="18" charset="0"/>
          </a:endParaRPr>
        </a:p>
        <a:p>
          <a:pPr marL="457200" marR="0" lvl="1" indent="0" algn="l">
            <a:lnSpc>
              <a:spcPct val="107000"/>
            </a:lnSpc>
            <a:spcBef>
              <a:spcPts val="0"/>
            </a:spcBef>
            <a:spcAft>
              <a:spcPts val="800"/>
            </a:spcAft>
          </a:pPr>
          <a:r>
            <a:rPr lang="en-US" sz="1100" b="0">
              <a:effectLst/>
              <a:latin typeface="Calibri" panose="020F0502020204030204" pitchFamily="34" charset="0"/>
              <a:ea typeface="Calibri" panose="020F0502020204030204" pitchFamily="34" charset="0"/>
              <a:cs typeface="Times New Roman" panose="02020603050405020304" pitchFamily="18" charset="0"/>
            </a:rPr>
            <a:t>1. Form will have prepopulated Banking Details section,</a:t>
          </a:r>
          <a:r>
            <a:rPr lang="en-US" sz="1100" b="0" baseline="0">
              <a:effectLst/>
              <a:latin typeface="Calibri" panose="020F0502020204030204" pitchFamily="34" charset="0"/>
              <a:ea typeface="Calibri" panose="020F0502020204030204" pitchFamily="34" charset="0"/>
              <a:cs typeface="Times New Roman" panose="02020603050405020304" pitchFamily="18" charset="0"/>
            </a:rPr>
            <a:t> OD Details Section, AML Section &amp; ABB Section at the top. This will display aggregate data entered for different banks as per the defined logic in Data Mapping sheet.</a:t>
          </a:r>
          <a:endParaRPr lang="en-US"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9</xdr:col>
      <xdr:colOff>352652</xdr:colOff>
      <xdr:row>7</xdr:row>
      <xdr:rowOff>117930</xdr:rowOff>
    </xdr:from>
    <xdr:to>
      <xdr:col>9</xdr:col>
      <xdr:colOff>384062</xdr:colOff>
      <xdr:row>8</xdr:row>
      <xdr:rowOff>561295</xdr:rowOff>
    </xdr:to>
    <xdr:cxnSp macro="">
      <xdr:nvCxnSpPr>
        <xdr:cNvPr id="59" name="Straight Arrow Connector 58">
          <a:extLst>
            <a:ext uri="{FF2B5EF4-FFF2-40B4-BE49-F238E27FC236}">
              <a16:creationId xmlns:a16="http://schemas.microsoft.com/office/drawing/2014/main" id="{00000000-0008-0000-0000-00003B000000}"/>
            </a:ext>
          </a:extLst>
        </xdr:cNvPr>
        <xdr:cNvCxnSpPr>
          <a:stCxn id="48" idx="2"/>
        </xdr:cNvCxnSpPr>
      </xdr:nvCxnSpPr>
      <xdr:spPr>
        <a:xfrm flipH="1">
          <a:off x="13252223" y="3528787"/>
          <a:ext cx="31410" cy="733651"/>
        </a:xfrm>
        <a:prstGeom prst="straightConnector1">
          <a:avLst/>
        </a:prstGeom>
        <a:noFill/>
        <a:ln w="9525" cap="flat" cmpd="sng" algn="ctr">
          <a:solidFill>
            <a:srgbClr val="5B9BD5"/>
          </a:solidFill>
          <a:prstDash val="solid"/>
          <a:tailEnd type="triangle"/>
        </a:ln>
        <a:effectLst/>
      </xdr:spPr>
    </xdr:cxnSp>
    <xdr:clientData/>
  </xdr:twoCellAnchor>
  <xdr:twoCellAnchor>
    <xdr:from>
      <xdr:col>13</xdr:col>
      <xdr:colOff>341311</xdr:colOff>
      <xdr:row>26</xdr:row>
      <xdr:rowOff>249237</xdr:rowOff>
    </xdr:from>
    <xdr:to>
      <xdr:col>17</xdr:col>
      <xdr:colOff>528636</xdr:colOff>
      <xdr:row>29</xdr:row>
      <xdr:rowOff>55562</xdr:rowOff>
    </xdr:to>
    <xdr:sp macro="" textlink="">
      <xdr:nvSpPr>
        <xdr:cNvPr id="25" name="Text Box 2">
          <a:extLst>
            <a:ext uri="{FF2B5EF4-FFF2-40B4-BE49-F238E27FC236}">
              <a16:creationId xmlns:a16="http://schemas.microsoft.com/office/drawing/2014/main" id="{00000000-0008-0000-0000-000019000000}"/>
            </a:ext>
          </a:extLst>
        </xdr:cNvPr>
        <xdr:cNvSpPr txBox="1">
          <a:spLocks noChangeArrowheads="1"/>
        </xdr:cNvSpPr>
      </xdr:nvSpPr>
      <xdr:spPr bwMode="auto">
        <a:xfrm>
          <a:off x="17660936" y="8797925"/>
          <a:ext cx="3362325" cy="655637"/>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457200" marR="0" lvl="1" algn="l">
            <a:lnSpc>
              <a:spcPct val="107000"/>
            </a:lnSpc>
            <a:spcBef>
              <a:spcPts val="0"/>
            </a:spcBef>
            <a:spcAft>
              <a:spcPts val="800"/>
            </a:spcAft>
          </a:pPr>
          <a:r>
            <a:rPr lang="en-US" sz="1100" b="0">
              <a:effectLst/>
              <a:latin typeface="Calibri" panose="020F0502020204030204" pitchFamily="34" charset="0"/>
              <a:ea typeface="Calibri" panose="020F0502020204030204" pitchFamily="34" charset="0"/>
              <a:cs typeface="Times New Roman" panose="02020603050405020304" pitchFamily="18" charset="0"/>
            </a:rPr>
            <a:t>Once the Verify  button is clicked the details updated</a:t>
          </a:r>
          <a:r>
            <a:rPr lang="en-US" sz="1100" b="0" baseline="0">
              <a:effectLst/>
              <a:latin typeface="Calibri" panose="020F0502020204030204" pitchFamily="34" charset="0"/>
              <a:ea typeface="Calibri" panose="020F0502020204030204" pitchFamily="34" charset="0"/>
              <a:cs typeface="Times New Roman" panose="02020603050405020304" pitchFamily="18" charset="0"/>
            </a:rPr>
            <a:t> in the form would be freezed for the customer in the system.</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9</xdr:col>
      <xdr:colOff>539750</xdr:colOff>
      <xdr:row>18</xdr:row>
      <xdr:rowOff>79376</xdr:rowOff>
    </xdr:from>
    <xdr:to>
      <xdr:col>12</xdr:col>
      <xdr:colOff>925512</xdr:colOff>
      <xdr:row>20</xdr:row>
      <xdr:rowOff>125413</xdr:rowOff>
    </xdr:to>
    <xdr:sp macro="" textlink="">
      <xdr:nvSpPr>
        <xdr:cNvPr id="11" name="Text Box 2">
          <a:extLst>
            <a:ext uri="{FF2B5EF4-FFF2-40B4-BE49-F238E27FC236}">
              <a16:creationId xmlns:a16="http://schemas.microsoft.com/office/drawing/2014/main" id="{00000000-0008-0000-0000-00000B000000}"/>
            </a:ext>
          </a:extLst>
        </xdr:cNvPr>
        <xdr:cNvSpPr txBox="1">
          <a:spLocks noChangeArrowheads="1"/>
        </xdr:cNvSpPr>
      </xdr:nvSpPr>
      <xdr:spPr bwMode="auto">
        <a:xfrm>
          <a:off x="13446125" y="6294439"/>
          <a:ext cx="3362325" cy="784224"/>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r>
            <a:rPr lang="en-US" sz="1100" b="1" baseline="0">
              <a:solidFill>
                <a:srgbClr val="0070C0"/>
              </a:solidFill>
              <a:effectLst/>
              <a:latin typeface="+mn-lt"/>
              <a:ea typeface="+mn-ea"/>
              <a:cs typeface="+mn-cs"/>
            </a:rPr>
            <a:t>Save/Update </a:t>
          </a:r>
          <a:r>
            <a:rPr lang="en-US" sz="1100" baseline="0">
              <a:effectLst/>
              <a:latin typeface="+mn-lt"/>
              <a:ea typeface="+mn-ea"/>
              <a:cs typeface="+mn-cs"/>
            </a:rPr>
            <a:t>: This button would be present so user should be able to save whatever updates he has made.</a:t>
          </a:r>
          <a:endParaRPr lang="en-US">
            <a:effectLst/>
          </a:endParaRPr>
        </a:p>
        <a:p>
          <a:pPr marL="457200" marR="0" lvl="1">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9</xdr:col>
      <xdr:colOff>531811</xdr:colOff>
      <xdr:row>26</xdr:row>
      <xdr:rowOff>255584</xdr:rowOff>
    </xdr:from>
    <xdr:to>
      <xdr:col>12</xdr:col>
      <xdr:colOff>917573</xdr:colOff>
      <xdr:row>29</xdr:row>
      <xdr:rowOff>226786</xdr:rowOff>
    </xdr:to>
    <xdr:sp macro="" textlink="">
      <xdr:nvSpPr>
        <xdr:cNvPr id="12" name="Text Box 2">
          <a:extLst>
            <a:ext uri="{FF2B5EF4-FFF2-40B4-BE49-F238E27FC236}">
              <a16:creationId xmlns:a16="http://schemas.microsoft.com/office/drawing/2014/main" id="{00000000-0008-0000-0000-00000C000000}"/>
            </a:ext>
          </a:extLst>
        </xdr:cNvPr>
        <xdr:cNvSpPr txBox="1">
          <a:spLocks noChangeArrowheads="1"/>
        </xdr:cNvSpPr>
      </xdr:nvSpPr>
      <xdr:spPr bwMode="auto">
        <a:xfrm>
          <a:off x="13431382" y="10987084"/>
          <a:ext cx="3379334" cy="823916"/>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r>
            <a:rPr lang="en-US" sz="1100" b="1" baseline="0">
              <a:solidFill>
                <a:srgbClr val="0070C0"/>
              </a:solidFill>
              <a:effectLst/>
              <a:latin typeface="+mn-lt"/>
              <a:ea typeface="+mn-ea"/>
              <a:cs typeface="+mn-cs"/>
            </a:rPr>
            <a:t>Freeze</a:t>
          </a:r>
          <a:r>
            <a:rPr lang="en-US" sz="1100" baseline="0">
              <a:effectLst/>
              <a:latin typeface="+mn-lt"/>
              <a:ea typeface="+mn-ea"/>
              <a:cs typeface="+mn-cs"/>
            </a:rPr>
            <a:t> : Once the form is freezed the form will not accept any update in data coming in from other forms. And will be ineditable. This will only happen after the form has been confirmed.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11</xdr:col>
      <xdr:colOff>801687</xdr:colOff>
      <xdr:row>16</xdr:row>
      <xdr:rowOff>55561</xdr:rowOff>
    </xdr:from>
    <xdr:to>
      <xdr:col>11</xdr:col>
      <xdr:colOff>817562</xdr:colOff>
      <xdr:row>18</xdr:row>
      <xdr:rowOff>71437</xdr:rowOff>
    </xdr:to>
    <xdr:cxnSp macro="">
      <xdr:nvCxnSpPr>
        <xdr:cNvPr id="21" name="Straight Arrow Connector 20">
          <a:extLst>
            <a:ext uri="{FF2B5EF4-FFF2-40B4-BE49-F238E27FC236}">
              <a16:creationId xmlns:a16="http://schemas.microsoft.com/office/drawing/2014/main" id="{00000000-0008-0000-0000-000015000000}"/>
            </a:ext>
          </a:extLst>
        </xdr:cNvPr>
        <xdr:cNvCxnSpPr/>
      </xdr:nvCxnSpPr>
      <xdr:spPr>
        <a:xfrm>
          <a:off x="15113000" y="5810249"/>
          <a:ext cx="15875" cy="476251"/>
        </a:xfrm>
        <a:prstGeom prst="straightConnector1">
          <a:avLst/>
        </a:prstGeom>
        <a:noFill/>
        <a:ln w="9525" cap="flat" cmpd="sng" algn="ctr">
          <a:solidFill>
            <a:srgbClr val="5B9BD5"/>
          </a:solidFill>
          <a:prstDash val="solid"/>
          <a:tailEnd type="triangle"/>
        </a:ln>
        <a:effectLst/>
      </xdr:spPr>
    </xdr:cxnSp>
    <xdr:clientData/>
  </xdr:twoCellAnchor>
  <xdr:twoCellAnchor>
    <xdr:from>
      <xdr:col>6</xdr:col>
      <xdr:colOff>134937</xdr:colOff>
      <xdr:row>9</xdr:row>
      <xdr:rowOff>0</xdr:rowOff>
    </xdr:from>
    <xdr:to>
      <xdr:col>12</xdr:col>
      <xdr:colOff>134937</xdr:colOff>
      <xdr:row>16</xdr:row>
      <xdr:rowOff>7937</xdr:rowOff>
    </xdr:to>
    <xdr:sp macro="" textlink="">
      <xdr:nvSpPr>
        <xdr:cNvPr id="34" name="Text Box 2">
          <a:extLst>
            <a:ext uri="{FF2B5EF4-FFF2-40B4-BE49-F238E27FC236}">
              <a16:creationId xmlns:a16="http://schemas.microsoft.com/office/drawing/2014/main" id="{00000000-0008-0000-0000-000022000000}"/>
            </a:ext>
          </a:extLst>
        </xdr:cNvPr>
        <xdr:cNvSpPr txBox="1">
          <a:spLocks noChangeArrowheads="1"/>
        </xdr:cNvSpPr>
      </xdr:nvSpPr>
      <xdr:spPr bwMode="auto">
        <a:xfrm>
          <a:off x="10509250" y="4143375"/>
          <a:ext cx="5508625" cy="1619250"/>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457200" marR="0" lvl="1" algn="ctr">
            <a:lnSpc>
              <a:spcPct val="107000"/>
            </a:lnSpc>
            <a:spcBef>
              <a:spcPts val="0"/>
            </a:spcBef>
            <a:spcAft>
              <a:spcPts val="800"/>
            </a:spcAft>
          </a:pPr>
          <a:r>
            <a:rPr lang="en-US" sz="1100" b="1">
              <a:effectLst/>
              <a:latin typeface="Calibri" panose="020F0502020204030204" pitchFamily="34" charset="0"/>
              <a:ea typeface="Calibri" panose="020F0502020204030204" pitchFamily="34" charset="0"/>
              <a:cs typeface="Times New Roman" panose="02020603050405020304" pitchFamily="18" charset="0"/>
            </a:rPr>
            <a:t>Data Entry</a:t>
          </a:r>
        </a:p>
        <a:p>
          <a:pPr marL="457200" marR="0" lvl="1" algn="l">
            <a:lnSpc>
              <a:spcPct val="107000"/>
            </a:lnSpc>
            <a:spcBef>
              <a:spcPts val="0"/>
            </a:spcBef>
            <a:spcAft>
              <a:spcPts val="800"/>
            </a:spcAft>
          </a:pPr>
          <a:r>
            <a:rPr lang="en-US" sz="1100" b="0">
              <a:effectLst/>
              <a:latin typeface="Calibri" panose="020F0502020204030204" pitchFamily="34" charset="0"/>
              <a:ea typeface="Calibri" panose="020F0502020204030204" pitchFamily="34" charset="0"/>
              <a:cs typeface="Times New Roman" panose="02020603050405020304" pitchFamily="18" charset="0"/>
            </a:rPr>
            <a:t>1.</a:t>
          </a:r>
          <a:r>
            <a:rPr lang="en-US" sz="1100" b="0" baseline="0">
              <a:effectLst/>
              <a:latin typeface="Calibri" panose="020F0502020204030204" pitchFamily="34" charset="0"/>
              <a:ea typeface="Calibri" panose="020F0502020204030204" pitchFamily="34" charset="0"/>
              <a:cs typeface="Times New Roman" panose="02020603050405020304" pitchFamily="18" charset="0"/>
            </a:rPr>
            <a:t> Manual fields would be filled by user for bank transaction details in grids on clicking 'Add Bank Data' after filling Bank Stt Date.</a:t>
          </a:r>
        </a:p>
        <a:p>
          <a:pPr marL="457200" marR="0" lvl="1" algn="l">
            <a:lnSpc>
              <a:spcPct val="107000"/>
            </a:lnSpc>
            <a:spcBef>
              <a:spcPts val="0"/>
            </a:spcBef>
            <a:spcAft>
              <a:spcPts val="800"/>
            </a:spcAft>
          </a:pPr>
          <a:r>
            <a:rPr lang="en-US" sz="1100" b="0" baseline="0">
              <a:effectLst/>
              <a:latin typeface="Calibri" panose="020F0502020204030204" pitchFamily="34" charset="0"/>
              <a:ea typeface="Calibri" panose="020F0502020204030204" pitchFamily="34" charset="0"/>
              <a:cs typeface="Times New Roman" panose="02020603050405020304" pitchFamily="18" charset="0"/>
            </a:rPr>
            <a:t>2. User should have option of adding multiple bank transaction grids.</a:t>
          </a:r>
        </a:p>
        <a:p>
          <a:pPr marL="457200" marR="0" lvl="1" algn="l">
            <a:lnSpc>
              <a:spcPct val="107000"/>
            </a:lnSpc>
            <a:spcBef>
              <a:spcPts val="0"/>
            </a:spcBef>
            <a:spcAft>
              <a:spcPts val="800"/>
            </a:spcAft>
          </a:pPr>
          <a:r>
            <a:rPr lang="en-US" sz="1100" b="0" baseline="0">
              <a:effectLst/>
              <a:latin typeface="Calibri" panose="020F0502020204030204" pitchFamily="34" charset="0"/>
              <a:ea typeface="Calibri" panose="020F0502020204030204" pitchFamily="34" charset="0"/>
              <a:cs typeface="Times New Roman" panose="02020603050405020304" pitchFamily="18" charset="0"/>
            </a:rPr>
            <a:t>2. The calculated fields would then show the calculated values based on the pre-defined formulas</a:t>
          </a:r>
          <a:endParaRPr lang="en-US" sz="11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9</xdr:col>
      <xdr:colOff>523875</xdr:colOff>
      <xdr:row>22</xdr:row>
      <xdr:rowOff>23813</xdr:rowOff>
    </xdr:from>
    <xdr:to>
      <xdr:col>12</xdr:col>
      <xdr:colOff>909637</xdr:colOff>
      <xdr:row>24</xdr:row>
      <xdr:rowOff>315916</xdr:rowOff>
    </xdr:to>
    <xdr:sp macro="" textlink="">
      <xdr:nvSpPr>
        <xdr:cNvPr id="22" name="Text Box 2">
          <a:extLst>
            <a:ext uri="{FF2B5EF4-FFF2-40B4-BE49-F238E27FC236}">
              <a16:creationId xmlns:a16="http://schemas.microsoft.com/office/drawing/2014/main" id="{00000000-0008-0000-0000-000016000000}"/>
            </a:ext>
          </a:extLst>
        </xdr:cNvPr>
        <xdr:cNvSpPr txBox="1">
          <a:spLocks noChangeArrowheads="1"/>
        </xdr:cNvSpPr>
      </xdr:nvSpPr>
      <xdr:spPr bwMode="auto">
        <a:xfrm>
          <a:off x="13430250" y="7588251"/>
          <a:ext cx="3362325" cy="696915"/>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r>
            <a:rPr lang="en-US" sz="1100" b="1" baseline="0">
              <a:solidFill>
                <a:srgbClr val="0070C0"/>
              </a:solidFill>
              <a:effectLst/>
              <a:latin typeface="+mn-lt"/>
              <a:ea typeface="+mn-ea"/>
              <a:cs typeface="+mn-cs"/>
            </a:rPr>
            <a:t>Confirm</a:t>
          </a:r>
          <a:r>
            <a:rPr lang="en-US" sz="1100" baseline="0">
              <a:effectLst/>
              <a:latin typeface="+mn-lt"/>
              <a:ea typeface="+mn-ea"/>
              <a:cs typeface="+mn-cs"/>
            </a:rPr>
            <a:t> : This button will be present at top of the screen. After clicking Confirm the details in Banking Analysis would flow to other forms/reports. Form will be uneditable once it is confirmed. User will have to click Re-Enter to make any changes.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13</xdr:col>
      <xdr:colOff>285749</xdr:colOff>
      <xdr:row>22</xdr:row>
      <xdr:rowOff>23813</xdr:rowOff>
    </xdr:from>
    <xdr:to>
      <xdr:col>17</xdr:col>
      <xdr:colOff>473074</xdr:colOff>
      <xdr:row>24</xdr:row>
      <xdr:rowOff>274638</xdr:rowOff>
    </xdr:to>
    <xdr:sp macro="" textlink="">
      <xdr:nvSpPr>
        <xdr:cNvPr id="24" name="Text Box 2">
          <a:extLst>
            <a:ext uri="{FF2B5EF4-FFF2-40B4-BE49-F238E27FC236}">
              <a16:creationId xmlns:a16="http://schemas.microsoft.com/office/drawing/2014/main" id="{00000000-0008-0000-0000-000018000000}"/>
            </a:ext>
          </a:extLst>
        </xdr:cNvPr>
        <xdr:cNvSpPr txBox="1">
          <a:spLocks noChangeArrowheads="1"/>
        </xdr:cNvSpPr>
      </xdr:nvSpPr>
      <xdr:spPr bwMode="auto">
        <a:xfrm>
          <a:off x="17605374" y="7588251"/>
          <a:ext cx="3362325" cy="655637"/>
        </a:xfrm>
        <a:prstGeom prst="rect">
          <a:avLst/>
        </a:prstGeom>
        <a:solidFill>
          <a:schemeClr val="accent2">
            <a:lumMod val="20000"/>
            <a:lumOff val="80000"/>
          </a:schemeClr>
        </a:solidFill>
        <a:ln w="9525">
          <a:solidFill>
            <a:srgbClr val="000000"/>
          </a:solidFill>
          <a:miter lim="800000"/>
          <a:headEnd/>
          <a:tailEnd/>
        </a:ln>
      </xdr:spPr>
      <xdr:txBody>
        <a:bodyPr rot="0" vert="horz" wrap="square" lIns="91440" tIns="45720" rIns="91440" bIns="45720" anchor="t" anchorCtr="0">
          <a:noAutofit/>
        </a:bodyPr>
        <a:lstStyle/>
        <a:p>
          <a:pPr marL="457200" marR="0" lvl="1" algn="l">
            <a:lnSpc>
              <a:spcPct val="107000"/>
            </a:lnSpc>
            <a:spcBef>
              <a:spcPts val="0"/>
            </a:spcBef>
            <a:spcAft>
              <a:spcPts val="800"/>
            </a:spcAft>
          </a:pPr>
          <a:r>
            <a:rPr lang="en-US" sz="1100" b="0">
              <a:effectLst/>
              <a:latin typeface="Calibri" panose="020F0502020204030204" pitchFamily="34" charset="0"/>
              <a:ea typeface="Calibri" panose="020F0502020204030204" pitchFamily="34" charset="0"/>
              <a:cs typeface="Times New Roman" panose="02020603050405020304" pitchFamily="18" charset="0"/>
            </a:rPr>
            <a:t>Once the Confirm  button is clicked the details updated</a:t>
          </a:r>
          <a:r>
            <a:rPr lang="en-US" sz="1100" b="0" baseline="0">
              <a:effectLst/>
              <a:latin typeface="Calibri" panose="020F0502020204030204" pitchFamily="34" charset="0"/>
              <a:ea typeface="Calibri" panose="020F0502020204030204" pitchFamily="34" charset="0"/>
              <a:cs typeface="Times New Roman" panose="02020603050405020304" pitchFamily="18" charset="0"/>
            </a:rPr>
            <a:t> in the form would be available for use in RTR Form, Ratings Master and  Data Viewing Screens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12</xdr:col>
      <xdr:colOff>976313</xdr:colOff>
      <xdr:row>28</xdr:row>
      <xdr:rowOff>39688</xdr:rowOff>
    </xdr:from>
    <xdr:to>
      <xdr:col>13</xdr:col>
      <xdr:colOff>214314</xdr:colOff>
      <xdr:row>28</xdr:row>
      <xdr:rowOff>47626</xdr:rowOff>
    </xdr:to>
    <xdr:cxnSp macro="">
      <xdr:nvCxnSpPr>
        <xdr:cNvPr id="27" name="Straight Arrow Connector 26">
          <a:extLst>
            <a:ext uri="{FF2B5EF4-FFF2-40B4-BE49-F238E27FC236}">
              <a16:creationId xmlns:a16="http://schemas.microsoft.com/office/drawing/2014/main" id="{00000000-0008-0000-0000-00001B000000}"/>
            </a:ext>
          </a:extLst>
        </xdr:cNvPr>
        <xdr:cNvCxnSpPr/>
      </xdr:nvCxnSpPr>
      <xdr:spPr>
        <a:xfrm flipV="1">
          <a:off x="16859251" y="9167813"/>
          <a:ext cx="674688" cy="7938"/>
        </a:xfrm>
        <a:prstGeom prst="straightConnector1">
          <a:avLst/>
        </a:prstGeom>
        <a:noFill/>
        <a:ln w="9525" cap="flat" cmpd="sng" algn="ctr">
          <a:solidFill>
            <a:srgbClr val="5B9BD5"/>
          </a:solidFill>
          <a:prstDash val="solid"/>
          <a:tailEnd type="triangle"/>
        </a:ln>
        <a:effectLst/>
      </xdr:spPr>
    </xdr:cxnSp>
    <xdr:clientData/>
  </xdr:twoCellAnchor>
  <xdr:twoCellAnchor>
    <xdr:from>
      <xdr:col>12</xdr:col>
      <xdr:colOff>904874</xdr:colOff>
      <xdr:row>23</xdr:row>
      <xdr:rowOff>103188</xdr:rowOff>
    </xdr:from>
    <xdr:to>
      <xdr:col>13</xdr:col>
      <xdr:colOff>285749</xdr:colOff>
      <xdr:row>23</xdr:row>
      <xdr:rowOff>121445</xdr:rowOff>
    </xdr:to>
    <xdr:cxnSp macro="">
      <xdr:nvCxnSpPr>
        <xdr:cNvPr id="28" name="Straight Arrow Connector 27">
          <a:extLst>
            <a:ext uri="{FF2B5EF4-FFF2-40B4-BE49-F238E27FC236}">
              <a16:creationId xmlns:a16="http://schemas.microsoft.com/office/drawing/2014/main" id="{00000000-0008-0000-0000-00001C000000}"/>
            </a:ext>
          </a:extLst>
        </xdr:cNvPr>
        <xdr:cNvCxnSpPr>
          <a:endCxn id="24" idx="1"/>
        </xdr:cNvCxnSpPr>
      </xdr:nvCxnSpPr>
      <xdr:spPr>
        <a:xfrm>
          <a:off x="16787812" y="7897813"/>
          <a:ext cx="817562" cy="18257"/>
        </a:xfrm>
        <a:prstGeom prst="straightConnector1">
          <a:avLst/>
        </a:prstGeom>
        <a:noFill/>
        <a:ln w="9525" cap="flat" cmpd="sng" algn="ctr">
          <a:solidFill>
            <a:srgbClr val="5B9BD5"/>
          </a:solidFill>
          <a:prstDash val="solid"/>
          <a:tailEnd type="triangle"/>
        </a:ln>
        <a:effectLst/>
      </xdr:spPr>
    </xdr:cxnSp>
    <xdr:clientData/>
  </xdr:twoCellAnchor>
  <xdr:twoCellAnchor>
    <xdr:from>
      <xdr:col>11</xdr:col>
      <xdr:colOff>865187</xdr:colOff>
      <xdr:row>24</xdr:row>
      <xdr:rowOff>333375</xdr:rowOff>
    </xdr:from>
    <xdr:to>
      <xdr:col>11</xdr:col>
      <xdr:colOff>881062</xdr:colOff>
      <xdr:row>26</xdr:row>
      <xdr:rowOff>230188</xdr:rowOff>
    </xdr:to>
    <xdr:cxnSp macro="">
      <xdr:nvCxnSpPr>
        <xdr:cNvPr id="32" name="Straight Arrow Connector 31">
          <a:extLst>
            <a:ext uri="{FF2B5EF4-FFF2-40B4-BE49-F238E27FC236}">
              <a16:creationId xmlns:a16="http://schemas.microsoft.com/office/drawing/2014/main" id="{00000000-0008-0000-0000-000020000000}"/>
            </a:ext>
          </a:extLst>
        </xdr:cNvPr>
        <xdr:cNvCxnSpPr/>
      </xdr:nvCxnSpPr>
      <xdr:spPr>
        <a:xfrm>
          <a:off x="15176500" y="8302625"/>
          <a:ext cx="15875" cy="476251"/>
        </a:xfrm>
        <a:prstGeom prst="straightConnector1">
          <a:avLst/>
        </a:prstGeom>
        <a:noFill/>
        <a:ln w="9525" cap="flat" cmpd="sng" algn="ctr">
          <a:solidFill>
            <a:srgbClr val="5B9BD5"/>
          </a:solidFill>
          <a:prstDash val="solid"/>
          <a:tailEnd type="triangle"/>
        </a:ln>
        <a:effectLst/>
      </xdr:spPr>
    </xdr:cxnSp>
    <xdr:clientData/>
  </xdr:twoCellAnchor>
  <xdr:twoCellAnchor>
    <xdr:from>
      <xdr:col>11</xdr:col>
      <xdr:colOff>825500</xdr:colOff>
      <xdr:row>20</xdr:row>
      <xdr:rowOff>150813</xdr:rowOff>
    </xdr:from>
    <xdr:to>
      <xdr:col>11</xdr:col>
      <xdr:colOff>841375</xdr:colOff>
      <xdr:row>22</xdr:row>
      <xdr:rowOff>39687</xdr:rowOff>
    </xdr:to>
    <xdr:cxnSp macro="">
      <xdr:nvCxnSpPr>
        <xdr:cNvPr id="37" name="Straight Arrow Connector 36">
          <a:extLst>
            <a:ext uri="{FF2B5EF4-FFF2-40B4-BE49-F238E27FC236}">
              <a16:creationId xmlns:a16="http://schemas.microsoft.com/office/drawing/2014/main" id="{00000000-0008-0000-0000-000025000000}"/>
            </a:ext>
          </a:extLst>
        </xdr:cNvPr>
        <xdr:cNvCxnSpPr/>
      </xdr:nvCxnSpPr>
      <xdr:spPr>
        <a:xfrm>
          <a:off x="15136813" y="7104063"/>
          <a:ext cx="15875" cy="500062"/>
        </a:xfrm>
        <a:prstGeom prst="straightConnector1">
          <a:avLst/>
        </a:prstGeom>
        <a:noFill/>
        <a:ln w="9525" cap="flat" cmpd="sng" algn="ctr">
          <a:solidFill>
            <a:srgbClr val="5B9BD5"/>
          </a:solidFill>
          <a:prstDash val="solid"/>
          <a:tailEnd type="triangle"/>
        </a:ln>
        <a:effectLst/>
      </xdr:spPr>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7</xdr:col>
      <xdr:colOff>125095</xdr:colOff>
      <xdr:row>25</xdr:row>
      <xdr:rowOff>135890</xdr:rowOff>
    </xdr:to>
    <xdr:pic>
      <xdr:nvPicPr>
        <xdr:cNvPr id="23" name="Picture 22" descr="C:\Users\User\AppData\Local\Microsoft\Windows\INetCacheContent.Word\Snapshot1.png">
          <a:extLst>
            <a:ext uri="{FF2B5EF4-FFF2-40B4-BE49-F238E27FC236}">
              <a16:creationId xmlns:a16="http://schemas.microsoft.com/office/drawing/2014/main" id="{40B8E2E5-C489-4B28-A603-43294E1E273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3550"/>
          <a:ext cx="4747895" cy="4663440"/>
        </a:xfrm>
        <a:prstGeom prst="rect">
          <a:avLst/>
        </a:prstGeom>
        <a:noFill/>
        <a:ln>
          <a:noFill/>
        </a:ln>
      </xdr:spPr>
    </xdr:pic>
    <xdr:clientData/>
  </xdr:twoCellAnchor>
  <xdr:twoCellAnchor editAs="oneCell">
    <xdr:from>
      <xdr:col>0</xdr:col>
      <xdr:colOff>0</xdr:colOff>
      <xdr:row>51</xdr:row>
      <xdr:rowOff>0</xdr:rowOff>
    </xdr:from>
    <xdr:to>
      <xdr:col>5</xdr:col>
      <xdr:colOff>285115</xdr:colOff>
      <xdr:row>57</xdr:row>
      <xdr:rowOff>30480</xdr:rowOff>
    </xdr:to>
    <xdr:pic>
      <xdr:nvPicPr>
        <xdr:cNvPr id="24" name="Picture 23">
          <a:extLst>
            <a:ext uri="{FF2B5EF4-FFF2-40B4-BE49-F238E27FC236}">
              <a16:creationId xmlns:a16="http://schemas.microsoft.com/office/drawing/2014/main" id="{9F07D355-0CFA-4B55-85C1-A361E43342EA}"/>
            </a:ext>
          </a:extLst>
        </xdr:cNvPr>
        <xdr:cNvPicPr/>
      </xdr:nvPicPr>
      <xdr:blipFill>
        <a:blip xmlns:r="http://schemas.openxmlformats.org/officeDocument/2006/relationships" r:embed="rId2"/>
        <a:stretch>
          <a:fillRect/>
        </a:stretch>
      </xdr:blipFill>
      <xdr:spPr>
        <a:xfrm>
          <a:off x="0" y="10128250"/>
          <a:ext cx="3587115" cy="12115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Desktop/X-10/Excel%20Model%20For%20Sco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project%20docs/X10/Docs%20received%20from%20X10/Excel%20Model%20For%20Sco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Financial Templet"/>
      <sheetName val="Financial templet primary inpu"/>
      <sheetName val="Sheet1"/>
      <sheetName val="Approval Templet - CAM"/>
      <sheetName val="Approval Note"/>
      <sheetName val="Ratio"/>
      <sheetName val="Ratio (Inputs)"/>
      <sheetName val="RTR Sheet"/>
      <sheetName val="Banking New"/>
      <sheetName val="Rating"/>
      <sheetName val="Query"/>
      <sheetName val="Combine Financials"/>
      <sheetName val="FY15"/>
      <sheetName val="FY14"/>
      <sheetName val="FY13"/>
      <sheetName val="FY12"/>
      <sheetName val="EACIIT Queries"/>
      <sheetName val="Rating Master"/>
    </sheetNames>
    <sheetDataSet>
      <sheetData sheetId="0">
        <row r="34">
          <cell r="N34">
            <v>5.8588773607500901E-2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CAT Primary inputs"/>
      <sheetName val="Sheet8"/>
      <sheetName val="Financial Templet"/>
      <sheetName val="Financial templet primary inpu"/>
      <sheetName val="Financial templet primary i (2)"/>
      <sheetName val="Sheet1"/>
      <sheetName val="Approval Templet - CAM"/>
      <sheetName val="Approval Note"/>
      <sheetName val="Ratio"/>
      <sheetName val="Ratio (Inputs)"/>
      <sheetName val="Ratio (Outputs)"/>
      <sheetName val="Ratio (rough)"/>
      <sheetName val="RTR Sheet"/>
      <sheetName val="Banking New"/>
      <sheetName val="Rating"/>
      <sheetName val="Query"/>
      <sheetName val="Combine Financials"/>
      <sheetName val="FY15"/>
      <sheetName val="FY14"/>
      <sheetName val="FY13"/>
      <sheetName val="FY12"/>
      <sheetName val="XBRL Format Balancesheet"/>
    </sheetNames>
    <sheetDataSet>
      <sheetData sheetId="0" refreshError="1"/>
      <sheetData sheetId="1" refreshError="1"/>
      <sheetData sheetId="2" refreshError="1"/>
      <sheetData sheetId="3">
        <row r="4">
          <cell r="C4" t="str">
            <v xml:space="preserve">INFLOW TECHNOLOGIES PVT LTD </v>
          </cell>
        </row>
        <row r="8">
          <cell r="C8">
            <v>2</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98"/>
  <sheetViews>
    <sheetView zoomScale="70" zoomScaleNormal="70" zoomScalePageLayoutView="80" workbookViewId="0">
      <selection activeCell="D5" sqref="D5"/>
    </sheetView>
  </sheetViews>
  <sheetFormatPr defaultColWidth="10.58203125" defaultRowHeight="15.5" x14ac:dyDescent="0.35"/>
  <cols>
    <col min="1" max="1" width="4.33203125" customWidth="1"/>
    <col min="2" max="2" width="28.08203125" customWidth="1"/>
    <col min="3" max="3" width="3" customWidth="1"/>
    <col min="4" max="4" width="79.83203125" customWidth="1"/>
    <col min="5" max="5" width="4.58203125" customWidth="1"/>
    <col min="6" max="6" width="16.08203125" customWidth="1"/>
    <col min="7" max="7" width="2.83203125" customWidth="1"/>
    <col min="8" max="9" width="15.08203125" customWidth="1"/>
    <col min="10" max="10" width="14.83203125" customWidth="1"/>
    <col min="11" max="11" width="3.58203125" customWidth="1"/>
    <col min="12" max="12" width="20.58203125" customWidth="1"/>
    <col min="13" max="13" width="18.83203125" customWidth="1"/>
    <col min="14" max="14" width="17.33203125" customWidth="1"/>
    <col min="15" max="15" width="3.08203125" customWidth="1"/>
  </cols>
  <sheetData>
    <row r="1" spans="1:43" ht="34" customHeight="1" x14ac:dyDescent="0.35">
      <c r="B1" s="19" t="s">
        <v>0</v>
      </c>
      <c r="C1" s="11"/>
      <c r="D1" s="11" t="s">
        <v>1</v>
      </c>
      <c r="E1" s="11"/>
      <c r="F1" s="2"/>
      <c r="G1" s="2"/>
      <c r="H1" s="2"/>
      <c r="I1" s="2"/>
      <c r="J1" s="2"/>
      <c r="K1" s="2"/>
      <c r="L1" s="2"/>
      <c r="M1" s="2"/>
      <c r="N1" s="2"/>
      <c r="O1" s="2"/>
      <c r="P1" s="6"/>
      <c r="Q1" s="6"/>
      <c r="R1" s="6"/>
      <c r="S1" s="6"/>
      <c r="T1" s="6"/>
      <c r="U1" s="6"/>
      <c r="V1" s="6"/>
      <c r="W1" s="6"/>
      <c r="X1" s="6"/>
      <c r="Y1" s="6"/>
      <c r="Z1" s="6"/>
      <c r="AA1" s="6"/>
      <c r="AB1" s="6"/>
      <c r="AC1" s="6"/>
      <c r="AD1" s="6"/>
      <c r="AE1" s="6"/>
      <c r="AF1" s="6"/>
      <c r="AG1" s="6"/>
      <c r="AH1" s="6"/>
      <c r="AI1" s="17"/>
      <c r="AJ1" s="17"/>
      <c r="AK1" s="17"/>
      <c r="AL1" s="17"/>
      <c r="AM1" s="17"/>
      <c r="AN1" s="17"/>
      <c r="AO1" s="17"/>
      <c r="AP1" s="17"/>
      <c r="AQ1" s="17"/>
    </row>
    <row r="2" spans="1:43" ht="55" customHeight="1" x14ac:dyDescent="0.35">
      <c r="B2" s="9" t="s">
        <v>2</v>
      </c>
      <c r="C2" s="4"/>
      <c r="D2" s="9" t="s">
        <v>3</v>
      </c>
      <c r="E2" s="6"/>
      <c r="F2" s="165" t="s">
        <v>4</v>
      </c>
      <c r="G2" s="166"/>
      <c r="H2" s="166"/>
      <c r="I2" s="166"/>
      <c r="J2" s="166"/>
      <c r="K2" s="166"/>
      <c r="L2" s="166"/>
      <c r="M2" s="166"/>
      <c r="N2" s="167"/>
      <c r="O2" s="20"/>
      <c r="P2" s="6"/>
      <c r="Q2" s="6"/>
      <c r="R2" s="6"/>
      <c r="S2" s="6"/>
      <c r="T2" s="6"/>
      <c r="U2" s="6"/>
      <c r="V2" s="6"/>
      <c r="W2" s="6"/>
      <c r="X2" s="6"/>
      <c r="Y2" s="6"/>
      <c r="Z2" s="6"/>
      <c r="AA2" s="6"/>
      <c r="AB2" s="6"/>
      <c r="AC2" s="6"/>
      <c r="AD2" s="6"/>
      <c r="AE2" s="6"/>
      <c r="AF2" s="6"/>
      <c r="AG2" s="6"/>
      <c r="AH2" s="6"/>
      <c r="AI2" s="17"/>
      <c r="AJ2" s="17"/>
      <c r="AK2" s="17"/>
      <c r="AL2" s="17"/>
      <c r="AM2" s="17"/>
      <c r="AN2" s="17"/>
      <c r="AO2" s="17"/>
      <c r="AP2" s="17"/>
      <c r="AQ2" s="17"/>
    </row>
    <row r="3" spans="1:43" ht="11.15" customHeight="1" x14ac:dyDescent="0.35">
      <c r="A3" s="6"/>
      <c r="B3" s="6"/>
      <c r="C3" s="6"/>
      <c r="D3" s="6"/>
      <c r="E3" s="6"/>
      <c r="F3" s="3"/>
      <c r="G3" s="3"/>
      <c r="H3" s="3"/>
      <c r="I3" s="3"/>
      <c r="J3" s="3"/>
      <c r="K3" s="3"/>
      <c r="L3" s="3"/>
      <c r="M3" s="3"/>
      <c r="N3" s="3"/>
      <c r="O3" s="6"/>
      <c r="P3" s="6"/>
      <c r="Q3" s="6"/>
      <c r="R3" s="6"/>
      <c r="S3" s="6"/>
      <c r="T3" s="6"/>
      <c r="U3" s="6"/>
      <c r="V3" s="6"/>
      <c r="W3" s="6"/>
      <c r="X3" s="6"/>
      <c r="Y3" s="6"/>
      <c r="Z3" s="6"/>
      <c r="AA3" s="6"/>
      <c r="AB3" s="6"/>
      <c r="AC3" s="6"/>
      <c r="AD3" s="6"/>
      <c r="AE3" s="6"/>
      <c r="AF3" s="6"/>
      <c r="AG3" s="6"/>
      <c r="AH3" s="6"/>
      <c r="AI3" s="17"/>
      <c r="AJ3" s="17"/>
      <c r="AK3" s="17"/>
      <c r="AL3" s="17"/>
      <c r="AM3" s="17"/>
      <c r="AN3" s="17"/>
      <c r="AO3" s="17"/>
      <c r="AP3" s="17"/>
      <c r="AQ3" s="17"/>
    </row>
    <row r="4" spans="1:43" ht="32.15" customHeight="1" x14ac:dyDescent="0.35">
      <c r="B4" s="10" t="s">
        <v>5</v>
      </c>
      <c r="C4" s="4"/>
      <c r="D4" s="5" t="s">
        <v>6</v>
      </c>
      <c r="E4" s="6"/>
      <c r="F4" s="111"/>
      <c r="G4" s="112"/>
      <c r="H4" s="112"/>
      <c r="I4" s="112"/>
      <c r="J4" s="112"/>
      <c r="K4" s="112"/>
      <c r="L4" s="112"/>
      <c r="M4" s="112"/>
      <c r="N4" s="113"/>
      <c r="O4" s="18"/>
      <c r="P4" s="1"/>
      <c r="Q4" s="1"/>
      <c r="R4" s="1"/>
      <c r="S4" s="1"/>
      <c r="T4" s="6"/>
      <c r="U4" s="6"/>
      <c r="V4" s="6"/>
      <c r="W4" s="6"/>
      <c r="X4" s="6"/>
      <c r="Y4" s="6"/>
      <c r="Z4" s="6"/>
      <c r="AA4" s="6"/>
      <c r="AB4" s="6"/>
      <c r="AC4" s="6"/>
      <c r="AD4" s="6"/>
      <c r="AE4" s="6"/>
      <c r="AF4" s="6"/>
      <c r="AG4" s="6"/>
      <c r="AH4" s="6"/>
      <c r="AI4" s="17"/>
      <c r="AJ4" s="17"/>
      <c r="AK4" s="17"/>
      <c r="AL4" s="17"/>
      <c r="AM4" s="17"/>
      <c r="AN4" s="17"/>
      <c r="AO4" s="17"/>
      <c r="AP4" s="17"/>
      <c r="AQ4" s="17"/>
    </row>
    <row r="5" spans="1:43" ht="46.5" customHeight="1" x14ac:dyDescent="0.35">
      <c r="B5" s="10"/>
      <c r="C5" s="4"/>
      <c r="D5" s="119" t="s">
        <v>7</v>
      </c>
      <c r="E5" s="6"/>
      <c r="F5" s="21"/>
      <c r="G5" s="21"/>
      <c r="H5" s="21"/>
      <c r="I5" s="21"/>
      <c r="J5" s="21"/>
      <c r="K5" s="21"/>
      <c r="L5" s="21"/>
      <c r="M5" s="21"/>
      <c r="N5" s="21"/>
      <c r="O5" s="18"/>
      <c r="P5" s="1"/>
      <c r="Q5" s="1"/>
      <c r="R5" s="1"/>
      <c r="S5" s="1"/>
      <c r="T5" s="6"/>
      <c r="U5" s="6"/>
      <c r="V5" s="6"/>
      <c r="W5" s="6"/>
      <c r="X5" s="6"/>
      <c r="Y5" s="6"/>
      <c r="Z5" s="6"/>
      <c r="AA5" s="6"/>
      <c r="AB5" s="6"/>
      <c r="AC5" s="6"/>
      <c r="AD5" s="6"/>
      <c r="AE5" s="6"/>
      <c r="AF5" s="6"/>
      <c r="AG5" s="6"/>
      <c r="AH5" s="6"/>
      <c r="AI5" s="17"/>
      <c r="AJ5" s="17"/>
      <c r="AK5" s="17"/>
      <c r="AL5" s="17"/>
      <c r="AM5" s="17"/>
      <c r="AN5" s="17"/>
      <c r="AO5" s="17"/>
      <c r="AP5" s="17"/>
      <c r="AQ5" s="17"/>
    </row>
    <row r="6" spans="1:43" ht="40" customHeight="1" x14ac:dyDescent="0.35">
      <c r="B6" s="10"/>
      <c r="C6" s="4"/>
      <c r="D6" s="5" t="s">
        <v>8</v>
      </c>
      <c r="E6" s="6"/>
      <c r="F6" s="168"/>
      <c r="G6" s="168"/>
      <c r="H6" s="168"/>
      <c r="I6" s="168"/>
      <c r="J6" s="168"/>
      <c r="K6" s="168"/>
      <c r="L6" s="168"/>
      <c r="M6" s="168"/>
      <c r="N6" s="168"/>
      <c r="O6" s="18"/>
      <c r="P6" s="1"/>
      <c r="Q6" s="1"/>
      <c r="R6" s="1"/>
      <c r="S6" s="1"/>
      <c r="T6" s="6"/>
      <c r="U6" s="6"/>
      <c r="V6" s="6"/>
      <c r="W6" s="6"/>
      <c r="X6" s="6"/>
      <c r="Y6" s="6"/>
      <c r="Z6" s="6"/>
      <c r="AA6" s="6"/>
      <c r="AB6" s="6"/>
      <c r="AC6" s="6"/>
      <c r="AD6" s="6"/>
      <c r="AE6" s="6"/>
      <c r="AF6" s="6"/>
      <c r="AG6" s="6"/>
      <c r="AH6" s="6"/>
      <c r="AI6" s="17"/>
      <c r="AJ6" s="17"/>
      <c r="AK6" s="17"/>
      <c r="AL6" s="17"/>
      <c r="AM6" s="17"/>
      <c r="AN6" s="17"/>
      <c r="AO6" s="17"/>
      <c r="AP6" s="17"/>
      <c r="AQ6" s="17"/>
    </row>
    <row r="7" spans="1:43" ht="50.15" customHeight="1" x14ac:dyDescent="0.35">
      <c r="B7" s="4"/>
      <c r="C7" s="4"/>
      <c r="D7" s="5" t="s">
        <v>9</v>
      </c>
      <c r="E7" s="6"/>
      <c r="F7" s="169"/>
      <c r="G7" s="169"/>
      <c r="H7" s="169"/>
      <c r="I7" s="169"/>
      <c r="J7" s="169"/>
      <c r="K7" s="169"/>
      <c r="L7" s="169"/>
      <c r="M7" s="169"/>
      <c r="N7" s="169"/>
      <c r="O7" s="18"/>
      <c r="P7" s="1"/>
      <c r="Q7" s="1"/>
      <c r="R7" s="1"/>
      <c r="S7" s="1"/>
      <c r="T7" s="6"/>
      <c r="U7" s="6"/>
      <c r="V7" s="6"/>
      <c r="W7" s="6"/>
      <c r="X7" s="6"/>
      <c r="Y7" s="6"/>
      <c r="Z7" s="6"/>
      <c r="AA7" s="6"/>
      <c r="AB7" s="6"/>
      <c r="AC7" s="6"/>
      <c r="AD7" s="6"/>
      <c r="AE7" s="6"/>
      <c r="AF7" s="6"/>
      <c r="AG7" s="6"/>
      <c r="AH7" s="6"/>
      <c r="AI7" s="17"/>
      <c r="AJ7" s="17"/>
      <c r="AK7" s="17"/>
      <c r="AL7" s="17"/>
      <c r="AM7" s="17"/>
      <c r="AN7" s="17"/>
      <c r="AO7" s="17"/>
      <c r="AP7" s="17"/>
      <c r="AQ7" s="17"/>
    </row>
    <row r="8" spans="1:43" ht="23.15" customHeight="1" x14ac:dyDescent="0.35">
      <c r="B8" s="8"/>
      <c r="C8" s="8"/>
      <c r="D8" s="8"/>
      <c r="E8" s="8"/>
      <c r="F8" s="169"/>
      <c r="G8" s="169"/>
      <c r="H8" s="169"/>
      <c r="I8" s="169"/>
      <c r="J8" s="169"/>
      <c r="K8" s="169"/>
      <c r="L8" s="169"/>
      <c r="M8" s="169"/>
      <c r="N8" s="169"/>
      <c r="O8" s="18"/>
      <c r="P8" s="1"/>
      <c r="Q8" s="1"/>
      <c r="R8" s="1"/>
      <c r="S8" s="1"/>
      <c r="T8" s="6"/>
      <c r="U8" s="6"/>
      <c r="V8" s="6"/>
      <c r="W8" s="6"/>
      <c r="X8" s="6"/>
      <c r="Y8" s="6"/>
      <c r="Z8" s="6"/>
      <c r="AA8" s="6"/>
      <c r="AB8" s="6"/>
      <c r="AC8" s="6"/>
      <c r="AD8" s="6"/>
      <c r="AE8" s="6"/>
      <c r="AF8" s="6"/>
      <c r="AG8" s="6"/>
      <c r="AH8" s="6"/>
      <c r="AI8" s="17"/>
      <c r="AJ8" s="17"/>
      <c r="AK8" s="17"/>
      <c r="AL8" s="17"/>
      <c r="AM8" s="17"/>
      <c r="AN8" s="17"/>
      <c r="AO8" s="17"/>
      <c r="AP8" s="17"/>
      <c r="AQ8" s="17"/>
    </row>
    <row r="9" spans="1:43" ht="44.15" customHeight="1" x14ac:dyDescent="0.35">
      <c r="B9" s="16" t="s">
        <v>10</v>
      </c>
      <c r="C9" s="5"/>
      <c r="D9" s="10" t="s">
        <v>11</v>
      </c>
      <c r="E9" s="8"/>
      <c r="F9" s="169"/>
      <c r="G9" s="169"/>
      <c r="H9" s="169"/>
      <c r="I9" s="169"/>
      <c r="J9" s="169"/>
      <c r="K9" s="169"/>
      <c r="L9" s="169"/>
      <c r="M9" s="169"/>
      <c r="N9" s="169"/>
      <c r="O9" s="18"/>
      <c r="P9" s="1"/>
      <c r="Q9" s="1"/>
      <c r="R9" s="1"/>
      <c r="S9" s="1"/>
      <c r="T9" s="6"/>
      <c r="U9" s="6"/>
      <c r="V9" s="6"/>
      <c r="W9" s="6"/>
      <c r="X9" s="6"/>
      <c r="Y9" s="6"/>
      <c r="Z9" s="6"/>
      <c r="AA9" s="6"/>
      <c r="AB9" s="6"/>
      <c r="AC9" s="6"/>
      <c r="AD9" s="6"/>
      <c r="AE9" s="6"/>
      <c r="AF9" s="6"/>
      <c r="AG9" s="6"/>
      <c r="AH9" s="6"/>
      <c r="AI9" s="17"/>
      <c r="AJ9" s="17"/>
      <c r="AK9" s="17"/>
      <c r="AL9" s="17"/>
      <c r="AM9" s="17"/>
      <c r="AN9" s="17"/>
      <c r="AO9" s="17"/>
      <c r="AP9" s="17"/>
      <c r="AQ9" s="17"/>
    </row>
    <row r="10" spans="1:43" ht="117" customHeight="1" x14ac:dyDescent="0.35">
      <c r="B10" s="10"/>
      <c r="C10" s="5"/>
      <c r="D10" s="5" t="s">
        <v>12</v>
      </c>
      <c r="E10" s="8"/>
      <c r="F10" s="169"/>
      <c r="G10" s="169"/>
      <c r="H10" s="169"/>
      <c r="I10" s="169"/>
      <c r="J10" s="169"/>
      <c r="K10" s="169"/>
      <c r="L10" s="169"/>
      <c r="M10" s="169"/>
      <c r="N10" s="169"/>
      <c r="O10" s="18"/>
      <c r="P10" s="1"/>
      <c r="Q10" s="1"/>
      <c r="R10" s="1"/>
      <c r="S10" s="1"/>
      <c r="T10" s="6"/>
      <c r="U10" s="6"/>
      <c r="V10" s="6"/>
      <c r="W10" s="6"/>
      <c r="X10" s="6"/>
      <c r="Y10" s="6"/>
      <c r="Z10" s="6"/>
      <c r="AA10" s="6"/>
      <c r="AB10" s="6"/>
      <c r="AC10" s="6"/>
      <c r="AD10" s="6"/>
      <c r="AE10" s="6"/>
      <c r="AF10" s="6"/>
      <c r="AG10" s="6"/>
      <c r="AH10" s="6"/>
      <c r="AI10" s="17"/>
      <c r="AJ10" s="17"/>
      <c r="AK10" s="17"/>
      <c r="AL10" s="17"/>
      <c r="AM10" s="17"/>
      <c r="AN10" s="17"/>
      <c r="AO10" s="17"/>
      <c r="AP10" s="17"/>
      <c r="AQ10" s="17"/>
    </row>
    <row r="11" spans="1:43" ht="4.5" customHeight="1" x14ac:dyDescent="0.35">
      <c r="B11" s="10"/>
      <c r="C11" s="5"/>
      <c r="D11" s="5"/>
      <c r="E11" s="8"/>
      <c r="F11" s="169"/>
      <c r="G11" s="169"/>
      <c r="H11" s="169"/>
      <c r="I11" s="169"/>
      <c r="J11" s="169"/>
      <c r="K11" s="169"/>
      <c r="L11" s="169"/>
      <c r="M11" s="169"/>
      <c r="N11" s="169"/>
      <c r="O11" s="18"/>
      <c r="P11" s="1"/>
      <c r="Q11" s="1"/>
      <c r="R11" s="1"/>
      <c r="S11" s="1"/>
      <c r="T11" s="6"/>
      <c r="U11" s="6"/>
      <c r="V11" s="6"/>
      <c r="W11" s="6"/>
      <c r="X11" s="6"/>
      <c r="Y11" s="6"/>
      <c r="Z11" s="6"/>
      <c r="AA11" s="6"/>
      <c r="AB11" s="6"/>
      <c r="AC11" s="6"/>
      <c r="AD11" s="6"/>
      <c r="AE11" s="6"/>
      <c r="AF11" s="6"/>
      <c r="AG11" s="6"/>
      <c r="AH11" s="6"/>
      <c r="AI11" s="17"/>
      <c r="AJ11" s="17"/>
      <c r="AK11" s="17"/>
      <c r="AL11" s="17"/>
      <c r="AM11" s="17"/>
      <c r="AN11" s="17"/>
      <c r="AO11" s="17"/>
      <c r="AP11" s="17"/>
      <c r="AQ11" s="17"/>
    </row>
    <row r="12" spans="1:43" ht="13" customHeight="1" x14ac:dyDescent="0.35">
      <c r="A12" s="6"/>
      <c r="B12" s="13"/>
      <c r="C12" s="14"/>
      <c r="D12" s="14"/>
      <c r="E12" s="6"/>
      <c r="F12" s="169"/>
      <c r="G12" s="169"/>
      <c r="H12" s="169"/>
      <c r="I12" s="169"/>
      <c r="J12" s="169"/>
      <c r="K12" s="169"/>
      <c r="L12" s="169"/>
      <c r="M12" s="169"/>
      <c r="N12" s="169"/>
      <c r="O12" s="18"/>
      <c r="P12" s="1"/>
      <c r="Q12" s="1"/>
      <c r="R12" s="1"/>
      <c r="S12" s="1"/>
      <c r="T12" s="6"/>
      <c r="U12" s="6"/>
      <c r="V12" s="6"/>
      <c r="W12" s="6"/>
      <c r="X12" s="6"/>
      <c r="Y12" s="6"/>
      <c r="Z12" s="6"/>
      <c r="AA12" s="6"/>
      <c r="AB12" s="6"/>
      <c r="AC12" s="6"/>
      <c r="AD12" s="6"/>
      <c r="AE12" s="6"/>
      <c r="AF12" s="6"/>
      <c r="AG12" s="6"/>
      <c r="AH12" s="6"/>
      <c r="AI12" s="17"/>
      <c r="AJ12" s="17"/>
      <c r="AK12" s="17"/>
      <c r="AL12" s="17"/>
      <c r="AM12" s="17"/>
      <c r="AN12" s="17"/>
      <c r="AO12" s="17"/>
      <c r="AP12" s="17"/>
      <c r="AQ12" s="17"/>
    </row>
    <row r="13" spans="1:43" ht="33" customHeight="1" x14ac:dyDescent="0.35">
      <c r="B13" s="164" t="s">
        <v>13</v>
      </c>
      <c r="C13" s="15"/>
      <c r="D13" s="170" t="s">
        <v>14</v>
      </c>
      <c r="E13" s="6"/>
      <c r="F13" s="169"/>
      <c r="G13" s="169"/>
      <c r="H13" s="169"/>
      <c r="I13" s="169"/>
      <c r="J13" s="169"/>
      <c r="K13" s="169"/>
      <c r="L13" s="169"/>
      <c r="M13" s="169"/>
      <c r="N13" s="169"/>
      <c r="O13" s="18"/>
      <c r="P13" s="1"/>
      <c r="Q13" s="1"/>
      <c r="R13" s="1"/>
      <c r="S13" s="1"/>
      <c r="T13" s="6"/>
      <c r="U13" s="6"/>
      <c r="V13" s="6"/>
      <c r="W13" s="6"/>
      <c r="X13" s="6"/>
      <c r="Y13" s="6"/>
      <c r="Z13" s="6"/>
      <c r="AA13" s="6"/>
      <c r="AB13" s="6"/>
      <c r="AC13" s="6"/>
      <c r="AD13" s="6"/>
      <c r="AE13" s="6"/>
      <c r="AF13" s="6"/>
      <c r="AG13" s="6"/>
      <c r="AH13" s="6"/>
      <c r="AI13" s="17"/>
      <c r="AJ13" s="17"/>
      <c r="AK13" s="17"/>
      <c r="AL13" s="17"/>
      <c r="AM13" s="17"/>
      <c r="AN13" s="17"/>
      <c r="AO13" s="17"/>
      <c r="AP13" s="17"/>
      <c r="AQ13" s="17"/>
    </row>
    <row r="14" spans="1:43" ht="19" customHeight="1" x14ac:dyDescent="0.35">
      <c r="B14" s="164"/>
      <c r="C14" s="15"/>
      <c r="D14" s="170"/>
      <c r="E14" s="6"/>
      <c r="F14" s="169"/>
      <c r="G14" s="169"/>
      <c r="H14" s="169"/>
      <c r="I14" s="169"/>
      <c r="J14" s="169"/>
      <c r="K14" s="169"/>
      <c r="L14" s="169"/>
      <c r="M14" s="169"/>
      <c r="N14" s="169"/>
      <c r="O14" s="18"/>
      <c r="P14" s="1"/>
      <c r="Q14" s="1"/>
      <c r="R14" s="1"/>
      <c r="S14" s="1"/>
      <c r="T14" s="6"/>
      <c r="U14" s="6"/>
      <c r="V14" s="6"/>
      <c r="W14" s="6"/>
      <c r="X14" s="6"/>
      <c r="Y14" s="6"/>
      <c r="Z14" s="6"/>
      <c r="AA14" s="6"/>
      <c r="AB14" s="6"/>
      <c r="AC14" s="6"/>
      <c r="AD14" s="6"/>
      <c r="AE14" s="6"/>
      <c r="AF14" s="6"/>
      <c r="AG14" s="6"/>
      <c r="AH14" s="6"/>
      <c r="AI14" s="17"/>
      <c r="AJ14" s="17"/>
      <c r="AK14" s="17"/>
      <c r="AL14" s="17"/>
      <c r="AM14" s="17"/>
      <c r="AN14" s="17"/>
      <c r="AO14" s="17"/>
      <c r="AP14" s="17"/>
      <c r="AQ14" s="17"/>
    </row>
    <row r="15" spans="1:43" ht="97.5" customHeight="1" x14ac:dyDescent="0.35">
      <c r="B15" s="156"/>
      <c r="C15" s="15"/>
      <c r="D15" s="170"/>
      <c r="E15" s="6"/>
      <c r="F15" s="169"/>
      <c r="G15" s="169"/>
      <c r="H15" s="169"/>
      <c r="I15" s="169"/>
      <c r="J15" s="169"/>
      <c r="K15" s="169"/>
      <c r="L15" s="169"/>
      <c r="M15" s="169"/>
      <c r="N15" s="169"/>
      <c r="O15" s="18"/>
      <c r="P15" s="1"/>
      <c r="Q15" s="1"/>
      <c r="R15" s="1"/>
      <c r="S15" s="1"/>
      <c r="T15" s="6"/>
      <c r="U15" s="6"/>
      <c r="V15" s="6"/>
      <c r="W15" s="6"/>
      <c r="X15" s="6"/>
      <c r="Y15" s="6"/>
      <c r="Z15" s="6"/>
      <c r="AA15" s="6"/>
      <c r="AB15" s="6"/>
      <c r="AC15" s="6"/>
      <c r="AD15" s="6"/>
      <c r="AE15" s="6"/>
      <c r="AF15" s="6"/>
      <c r="AG15" s="6"/>
      <c r="AH15" s="6"/>
      <c r="AI15" s="17"/>
      <c r="AJ15" s="17"/>
      <c r="AK15" s="17"/>
      <c r="AL15" s="17"/>
      <c r="AM15" s="17"/>
      <c r="AN15" s="17"/>
      <c r="AO15" s="17"/>
      <c r="AP15" s="17"/>
      <c r="AQ15" s="17"/>
    </row>
    <row r="16" spans="1:43" ht="17.149999999999999" customHeight="1" x14ac:dyDescent="0.35">
      <c r="B16" s="6"/>
      <c r="C16" s="6"/>
      <c r="D16" s="1"/>
      <c r="E16" s="6"/>
      <c r="F16" s="169"/>
      <c r="G16" s="169"/>
      <c r="H16" s="169"/>
      <c r="I16" s="169"/>
      <c r="J16" s="169"/>
      <c r="K16" s="169"/>
      <c r="L16" s="169"/>
      <c r="M16" s="169"/>
      <c r="N16" s="169"/>
      <c r="O16" s="18"/>
      <c r="P16" s="1"/>
      <c r="Q16" s="1"/>
      <c r="R16" s="1"/>
      <c r="S16" s="1"/>
      <c r="T16" s="6"/>
      <c r="U16" s="6"/>
      <c r="V16" s="6"/>
      <c r="W16" s="6"/>
      <c r="X16" s="6"/>
      <c r="Y16" s="6"/>
      <c r="Z16" s="6"/>
      <c r="AA16" s="6"/>
      <c r="AB16" s="6"/>
      <c r="AC16" s="6"/>
      <c r="AD16" s="6"/>
      <c r="AE16" s="6"/>
      <c r="AF16" s="6"/>
      <c r="AG16" s="6"/>
      <c r="AH16" s="6"/>
      <c r="AI16" s="17"/>
      <c r="AJ16" s="17"/>
      <c r="AK16" s="17"/>
      <c r="AL16" s="17"/>
      <c r="AM16" s="17"/>
      <c r="AN16" s="17"/>
      <c r="AO16" s="17"/>
      <c r="AP16" s="17"/>
      <c r="AQ16" s="17"/>
    </row>
    <row r="17" spans="1:43" x14ac:dyDescent="0.35">
      <c r="B17" s="4" t="s">
        <v>15</v>
      </c>
      <c r="C17" s="4"/>
      <c r="D17" s="120" t="s">
        <v>16</v>
      </c>
      <c r="E17" s="6"/>
      <c r="F17" s="169"/>
      <c r="G17" s="169"/>
      <c r="H17" s="169"/>
      <c r="I17" s="169"/>
      <c r="J17" s="169"/>
      <c r="K17" s="169"/>
      <c r="L17" s="169"/>
      <c r="M17" s="169"/>
      <c r="N17" s="169"/>
      <c r="O17" s="18"/>
      <c r="P17" s="1"/>
      <c r="Q17" s="1"/>
      <c r="R17" s="1"/>
      <c r="S17" s="1"/>
      <c r="T17" s="6"/>
      <c r="U17" s="6"/>
      <c r="V17" s="6"/>
      <c r="W17" s="6"/>
      <c r="X17" s="6"/>
      <c r="Y17" s="6"/>
      <c r="Z17" s="6"/>
      <c r="AA17" s="6"/>
      <c r="AB17" s="6"/>
      <c r="AC17" s="6"/>
      <c r="AD17" s="6"/>
      <c r="AE17" s="6"/>
      <c r="AF17" s="6"/>
      <c r="AG17" s="6"/>
      <c r="AH17" s="6"/>
      <c r="AI17" s="17"/>
      <c r="AJ17" s="17"/>
      <c r="AK17" s="17"/>
      <c r="AL17" s="17"/>
      <c r="AM17" s="17"/>
      <c r="AN17" s="17"/>
      <c r="AO17" s="17"/>
      <c r="AP17" s="17"/>
      <c r="AQ17" s="17"/>
    </row>
    <row r="18" spans="1:43" ht="21" customHeight="1" x14ac:dyDescent="0.35">
      <c r="B18" s="4"/>
      <c r="C18" s="4"/>
      <c r="D18" s="7" t="s">
        <v>17</v>
      </c>
      <c r="E18" s="6"/>
      <c r="F18" s="169"/>
      <c r="G18" s="169"/>
      <c r="H18" s="169"/>
      <c r="I18" s="169"/>
      <c r="J18" s="169"/>
      <c r="K18" s="169"/>
      <c r="L18" s="169"/>
      <c r="M18" s="169"/>
      <c r="N18" s="169"/>
      <c r="O18" s="18"/>
      <c r="P18" s="1"/>
      <c r="Q18" s="1"/>
      <c r="R18" s="1"/>
      <c r="S18" s="1"/>
      <c r="T18" s="6"/>
      <c r="U18" s="6"/>
      <c r="V18" s="6"/>
      <c r="W18" s="6"/>
      <c r="X18" s="6"/>
      <c r="Y18" s="6"/>
      <c r="Z18" s="6"/>
      <c r="AA18" s="6"/>
      <c r="AB18" s="6"/>
      <c r="AC18" s="6"/>
      <c r="AD18" s="6"/>
      <c r="AE18" s="6"/>
      <c r="AF18" s="6"/>
      <c r="AG18" s="6"/>
      <c r="AH18" s="6"/>
      <c r="AI18" s="17"/>
      <c r="AJ18" s="17"/>
      <c r="AK18" s="17"/>
      <c r="AL18" s="17"/>
      <c r="AM18" s="17"/>
      <c r="AN18" s="17"/>
      <c r="AO18" s="17"/>
      <c r="AP18" s="17"/>
      <c r="AQ18" s="17"/>
    </row>
    <row r="19" spans="1:43" ht="45.65" customHeight="1" x14ac:dyDescent="0.35">
      <c r="B19" s="4"/>
      <c r="C19" s="4"/>
      <c r="D19" s="22" t="s">
        <v>18</v>
      </c>
      <c r="E19" s="6"/>
      <c r="F19" s="169"/>
      <c r="G19" s="169"/>
      <c r="H19" s="169"/>
      <c r="I19" s="169"/>
      <c r="J19" s="169"/>
      <c r="K19" s="169"/>
      <c r="L19" s="169"/>
      <c r="M19" s="169"/>
      <c r="N19" s="169"/>
      <c r="O19" s="18"/>
      <c r="P19" s="1"/>
      <c r="Q19" s="1"/>
      <c r="R19" s="1"/>
      <c r="S19" s="1"/>
      <c r="T19" s="6"/>
      <c r="U19" s="6"/>
      <c r="V19" s="6"/>
      <c r="W19" s="6"/>
      <c r="X19" s="6"/>
      <c r="Y19" s="6"/>
      <c r="Z19" s="6"/>
      <c r="AA19" s="6"/>
      <c r="AB19" s="6"/>
      <c r="AC19" s="6"/>
      <c r="AD19" s="6"/>
      <c r="AE19" s="6"/>
      <c r="AF19" s="6"/>
      <c r="AG19" s="6"/>
      <c r="AH19" s="6"/>
      <c r="AI19" s="17"/>
      <c r="AJ19" s="17"/>
      <c r="AK19" s="17"/>
      <c r="AL19" s="17"/>
      <c r="AM19" s="17"/>
      <c r="AN19" s="17"/>
      <c r="AO19" s="17"/>
      <c r="AP19" s="17"/>
      <c r="AQ19" s="17"/>
    </row>
    <row r="20" spans="1:43" ht="22" customHeight="1" x14ac:dyDescent="0.35">
      <c r="A20" s="6"/>
      <c r="B20" s="6"/>
      <c r="C20" s="6"/>
      <c r="D20" s="1"/>
      <c r="E20" s="6"/>
      <c r="F20" s="169"/>
      <c r="G20" s="169"/>
      <c r="H20" s="169"/>
      <c r="I20" s="169"/>
      <c r="J20" s="169"/>
      <c r="K20" s="169"/>
      <c r="L20" s="169"/>
      <c r="M20" s="169"/>
      <c r="N20" s="169"/>
      <c r="O20" s="18"/>
      <c r="P20" s="1"/>
      <c r="Q20" s="1"/>
      <c r="R20" s="1"/>
      <c r="S20" s="1"/>
      <c r="T20" s="6"/>
      <c r="U20" s="6"/>
      <c r="V20" s="6"/>
      <c r="W20" s="6"/>
      <c r="X20" s="6"/>
      <c r="Y20" s="6"/>
      <c r="Z20" s="6"/>
      <c r="AA20" s="6"/>
      <c r="AB20" s="6"/>
      <c r="AC20" s="6"/>
      <c r="AD20" s="6"/>
      <c r="AE20" s="6"/>
      <c r="AF20" s="6"/>
      <c r="AG20" s="6"/>
      <c r="AH20" s="6"/>
      <c r="AI20" s="17"/>
      <c r="AJ20" s="17"/>
      <c r="AK20" s="17"/>
      <c r="AL20" s="17"/>
      <c r="AM20" s="17"/>
      <c r="AN20" s="17"/>
      <c r="AO20" s="17"/>
      <c r="AP20" s="17"/>
      <c r="AQ20" s="17"/>
    </row>
    <row r="21" spans="1:43" ht="42" customHeight="1" x14ac:dyDescent="0.35">
      <c r="A21" s="6"/>
      <c r="B21" s="4" t="s">
        <v>19</v>
      </c>
      <c r="C21" s="4"/>
      <c r="D21" s="7" t="s">
        <v>20</v>
      </c>
      <c r="E21" s="6"/>
      <c r="F21" s="169"/>
      <c r="G21" s="169"/>
      <c r="H21" s="169"/>
      <c r="I21" s="169"/>
      <c r="J21" s="169"/>
      <c r="K21" s="169"/>
      <c r="L21" s="169"/>
      <c r="M21" s="169"/>
      <c r="N21" s="169"/>
      <c r="O21" s="18"/>
      <c r="P21" s="1"/>
      <c r="Q21" s="1"/>
      <c r="R21" s="1"/>
      <c r="S21" s="1"/>
      <c r="T21" s="6"/>
      <c r="U21" s="6"/>
      <c r="V21" s="6"/>
      <c r="W21" s="6"/>
      <c r="X21" s="6"/>
      <c r="Y21" s="6"/>
      <c r="Z21" s="6"/>
      <c r="AA21" s="6"/>
      <c r="AB21" s="6"/>
      <c r="AC21" s="6"/>
      <c r="AD21" s="6"/>
      <c r="AE21" s="6"/>
      <c r="AF21" s="6"/>
      <c r="AG21" s="6"/>
      <c r="AH21" s="6"/>
      <c r="AI21" s="17"/>
      <c r="AJ21" s="17"/>
      <c r="AK21" s="17"/>
      <c r="AL21" s="17"/>
      <c r="AM21" s="17"/>
      <c r="AN21" s="17"/>
      <c r="AO21" s="17"/>
      <c r="AP21" s="17"/>
      <c r="AQ21" s="17"/>
    </row>
    <row r="22" spans="1:43" ht="18" customHeight="1" x14ac:dyDescent="0.35">
      <c r="A22" s="6"/>
      <c r="B22" s="8"/>
      <c r="C22" s="8"/>
      <c r="D22" s="8"/>
      <c r="E22" s="6"/>
      <c r="F22" s="169"/>
      <c r="G22" s="169"/>
      <c r="H22" s="169"/>
      <c r="I22" s="169"/>
      <c r="J22" s="169"/>
      <c r="K22" s="169"/>
      <c r="L22" s="169"/>
      <c r="M22" s="169"/>
      <c r="N22" s="169"/>
      <c r="O22" s="18"/>
      <c r="P22" s="1"/>
      <c r="Q22" s="1"/>
      <c r="R22" s="1"/>
      <c r="S22" s="1"/>
      <c r="T22" s="6"/>
      <c r="U22" s="6"/>
      <c r="V22" s="6"/>
      <c r="W22" s="6"/>
      <c r="X22" s="6"/>
      <c r="Y22" s="6"/>
      <c r="Z22" s="6"/>
      <c r="AA22" s="6"/>
      <c r="AB22" s="6"/>
      <c r="AC22" s="6"/>
      <c r="AD22" s="6"/>
      <c r="AE22" s="6"/>
      <c r="AF22" s="6"/>
      <c r="AG22" s="6"/>
      <c r="AH22" s="6"/>
      <c r="AI22" s="17"/>
      <c r="AJ22" s="17"/>
      <c r="AK22" s="17"/>
      <c r="AL22" s="17"/>
      <c r="AM22" s="17"/>
      <c r="AN22" s="17"/>
      <c r="AO22" s="17"/>
      <c r="AP22" s="17"/>
      <c r="AQ22" s="17"/>
    </row>
    <row r="23" spans="1:43" ht="34" customHeight="1" x14ac:dyDescent="0.35">
      <c r="A23" s="6"/>
      <c r="B23" s="10" t="s">
        <v>21</v>
      </c>
      <c r="C23" s="5"/>
      <c r="D23" s="5" t="s">
        <v>22</v>
      </c>
      <c r="E23" s="6"/>
      <c r="F23" s="169"/>
      <c r="G23" s="169"/>
      <c r="H23" s="169"/>
      <c r="I23" s="169"/>
      <c r="J23" s="169"/>
      <c r="K23" s="169"/>
      <c r="L23" s="169"/>
      <c r="M23" s="169"/>
      <c r="N23" s="169"/>
      <c r="O23" s="18"/>
      <c r="P23" s="1"/>
      <c r="Q23" s="1"/>
      <c r="R23" s="1"/>
      <c r="S23" s="1"/>
      <c r="T23" s="6"/>
      <c r="U23" s="6"/>
      <c r="V23" s="6"/>
      <c r="W23" s="6"/>
      <c r="X23" s="6"/>
      <c r="Y23" s="6"/>
      <c r="Z23" s="6"/>
      <c r="AA23" s="6"/>
      <c r="AB23" s="6"/>
      <c r="AC23" s="6"/>
      <c r="AD23" s="6"/>
      <c r="AE23" s="6"/>
      <c r="AF23" s="6"/>
      <c r="AG23" s="6"/>
      <c r="AH23" s="17"/>
      <c r="AI23" s="17"/>
      <c r="AJ23" s="17"/>
      <c r="AK23" s="17"/>
      <c r="AL23" s="17"/>
      <c r="AM23" s="17"/>
      <c r="AN23" s="17"/>
      <c r="AO23" s="17"/>
      <c r="AP23" s="17"/>
      <c r="AQ23" s="17"/>
    </row>
    <row r="24" spans="1:43" ht="14.15" customHeight="1" x14ac:dyDescent="0.35">
      <c r="A24" s="6"/>
      <c r="E24" s="6"/>
      <c r="F24" s="169"/>
      <c r="G24" s="169"/>
      <c r="H24" s="169"/>
      <c r="I24" s="169"/>
      <c r="J24" s="169"/>
      <c r="K24" s="169"/>
      <c r="L24" s="169"/>
      <c r="M24" s="169"/>
      <c r="N24" s="169"/>
      <c r="O24" s="18"/>
      <c r="P24" s="1"/>
      <c r="Q24" s="1"/>
      <c r="R24" s="1"/>
      <c r="S24" s="1"/>
      <c r="T24" s="6"/>
      <c r="U24" s="6"/>
      <c r="V24" s="6"/>
      <c r="W24" s="6"/>
      <c r="X24" s="6"/>
      <c r="Y24" s="6"/>
      <c r="Z24" s="6"/>
      <c r="AA24" s="6"/>
      <c r="AB24" s="6"/>
      <c r="AC24" s="6"/>
      <c r="AD24" s="6"/>
      <c r="AE24" s="6"/>
      <c r="AF24" s="6"/>
      <c r="AG24" s="6"/>
      <c r="AH24" s="17"/>
      <c r="AI24" s="17"/>
      <c r="AJ24" s="17"/>
      <c r="AK24" s="17"/>
      <c r="AL24" s="17"/>
      <c r="AM24" s="17"/>
      <c r="AN24" s="17"/>
      <c r="AO24" s="17"/>
      <c r="AP24" s="17"/>
      <c r="AQ24" s="17"/>
    </row>
    <row r="25" spans="1:43" ht="29.5" customHeight="1" x14ac:dyDescent="0.35">
      <c r="A25" s="6"/>
      <c r="B25" s="10" t="s">
        <v>23</v>
      </c>
      <c r="C25" s="5"/>
      <c r="D25" s="5" t="s">
        <v>24</v>
      </c>
      <c r="E25" s="6"/>
      <c r="F25" s="169"/>
      <c r="G25" s="169"/>
      <c r="H25" s="169"/>
      <c r="I25" s="169"/>
      <c r="J25" s="169"/>
      <c r="K25" s="169"/>
      <c r="L25" s="169"/>
      <c r="M25" s="169"/>
      <c r="N25" s="169"/>
      <c r="O25" s="18"/>
      <c r="P25" s="1"/>
      <c r="Q25" s="1"/>
      <c r="R25" s="1"/>
      <c r="S25" s="1"/>
      <c r="T25" s="6"/>
      <c r="U25" s="6"/>
      <c r="V25" s="6"/>
      <c r="W25" s="6"/>
      <c r="X25" s="6"/>
      <c r="Y25" s="6"/>
      <c r="Z25" s="6"/>
      <c r="AA25" s="6"/>
      <c r="AB25" s="6"/>
      <c r="AC25" s="6"/>
      <c r="AD25" s="6"/>
      <c r="AE25" s="6"/>
      <c r="AF25" s="6"/>
      <c r="AG25" s="6"/>
      <c r="AH25" s="17"/>
      <c r="AI25" s="17"/>
      <c r="AJ25" s="17"/>
      <c r="AK25" s="17"/>
      <c r="AL25" s="17"/>
      <c r="AM25" s="17"/>
      <c r="AN25" s="17"/>
      <c r="AO25" s="17"/>
      <c r="AP25" s="17"/>
      <c r="AQ25" s="17"/>
    </row>
    <row r="26" spans="1:43" ht="16" customHeight="1" x14ac:dyDescent="0.35">
      <c r="A26" s="6"/>
      <c r="E26" s="6"/>
      <c r="F26" s="169"/>
      <c r="G26" s="169"/>
      <c r="H26" s="169"/>
      <c r="I26" s="169"/>
      <c r="J26" s="169"/>
      <c r="K26" s="169"/>
      <c r="L26" s="169"/>
      <c r="M26" s="169"/>
      <c r="N26" s="169"/>
      <c r="O26" s="18"/>
      <c r="P26" s="1"/>
      <c r="Q26" s="1"/>
      <c r="R26" s="1"/>
      <c r="S26" s="1"/>
      <c r="T26" s="6"/>
      <c r="U26" s="6"/>
      <c r="V26" s="6"/>
      <c r="W26" s="6"/>
      <c r="X26" s="6"/>
      <c r="Y26" s="6"/>
      <c r="Z26" s="6"/>
      <c r="AA26" s="6"/>
      <c r="AB26" s="6"/>
      <c r="AC26" s="6"/>
      <c r="AD26" s="6"/>
      <c r="AE26" s="6"/>
      <c r="AF26" s="6"/>
      <c r="AG26" s="6"/>
      <c r="AH26" s="17"/>
      <c r="AI26" s="17"/>
      <c r="AJ26" s="17"/>
      <c r="AK26" s="17"/>
      <c r="AL26" s="17"/>
      <c r="AM26" s="17"/>
      <c r="AN26" s="17"/>
      <c r="AO26" s="17"/>
      <c r="AP26" s="17"/>
      <c r="AQ26" s="17"/>
    </row>
    <row r="27" spans="1:43" ht="27.65" customHeight="1" x14ac:dyDescent="0.35">
      <c r="A27" s="6"/>
      <c r="B27" s="10" t="s">
        <v>25</v>
      </c>
      <c r="C27" s="5"/>
      <c r="D27" s="5" t="s">
        <v>22</v>
      </c>
      <c r="E27" s="6"/>
      <c r="F27" s="169"/>
      <c r="G27" s="169"/>
      <c r="H27" s="169"/>
      <c r="I27" s="169"/>
      <c r="J27" s="169"/>
      <c r="K27" s="169"/>
      <c r="L27" s="169"/>
      <c r="M27" s="169"/>
      <c r="N27" s="169"/>
      <c r="O27" s="18"/>
      <c r="P27" s="1"/>
      <c r="Q27" s="1"/>
      <c r="R27" s="1"/>
      <c r="S27" s="1"/>
      <c r="T27" s="6"/>
      <c r="U27" s="6"/>
      <c r="V27" s="6"/>
      <c r="W27" s="6"/>
      <c r="X27" s="6"/>
      <c r="Y27" s="6"/>
      <c r="Z27" s="6"/>
      <c r="AA27" s="6"/>
      <c r="AB27" s="6"/>
      <c r="AC27" s="6"/>
      <c r="AD27" s="6"/>
      <c r="AE27" s="6"/>
      <c r="AF27" s="6"/>
      <c r="AG27" s="6"/>
      <c r="AH27" s="17"/>
      <c r="AI27" s="17"/>
      <c r="AJ27" s="17"/>
      <c r="AK27" s="17"/>
      <c r="AL27" s="17"/>
      <c r="AM27" s="17"/>
      <c r="AN27" s="17"/>
      <c r="AO27" s="17"/>
      <c r="AP27" s="17"/>
      <c r="AQ27" s="17"/>
    </row>
    <row r="28" spans="1:43" ht="18" customHeight="1" x14ac:dyDescent="0.35">
      <c r="A28" s="6"/>
      <c r="B28" s="12"/>
      <c r="C28" s="8"/>
      <c r="D28" s="8"/>
      <c r="E28" s="6"/>
      <c r="F28" s="169"/>
      <c r="G28" s="169"/>
      <c r="H28" s="169"/>
      <c r="I28" s="169"/>
      <c r="J28" s="169"/>
      <c r="K28" s="169"/>
      <c r="L28" s="169"/>
      <c r="M28" s="169"/>
      <c r="N28" s="169"/>
      <c r="O28" s="18"/>
      <c r="P28" s="1"/>
      <c r="Q28" s="1"/>
      <c r="R28" s="1"/>
      <c r="S28" s="1"/>
      <c r="T28" s="6"/>
      <c r="U28" s="6"/>
      <c r="V28" s="6"/>
      <c r="W28" s="6"/>
      <c r="X28" s="6"/>
      <c r="Y28" s="6"/>
      <c r="Z28" s="6"/>
      <c r="AA28" s="6"/>
      <c r="AB28" s="6"/>
      <c r="AC28" s="6"/>
      <c r="AD28" s="6"/>
      <c r="AE28" s="6"/>
      <c r="AF28" s="6"/>
      <c r="AG28" s="6"/>
      <c r="AH28" s="17"/>
      <c r="AI28" s="17"/>
      <c r="AJ28" s="17"/>
      <c r="AK28" s="17"/>
      <c r="AL28" s="17"/>
      <c r="AM28" s="17"/>
      <c r="AN28" s="17"/>
      <c r="AO28" s="17"/>
      <c r="AP28" s="17"/>
      <c r="AQ28" s="17"/>
    </row>
    <row r="29" spans="1:43" ht="21.65" customHeight="1" x14ac:dyDescent="0.35">
      <c r="A29" s="6"/>
      <c r="B29" s="10" t="s">
        <v>26</v>
      </c>
      <c r="C29" s="5"/>
      <c r="D29" s="121" t="s">
        <v>27</v>
      </c>
      <c r="E29" s="6"/>
      <c r="F29" s="18"/>
      <c r="G29" s="18"/>
      <c r="H29" s="18"/>
      <c r="I29" s="18"/>
      <c r="J29" s="18"/>
      <c r="K29" s="18"/>
      <c r="L29" s="18"/>
      <c r="M29" s="18"/>
      <c r="N29" s="18"/>
      <c r="O29" s="18"/>
      <c r="P29" s="1"/>
      <c r="Q29" s="1"/>
      <c r="R29" s="1"/>
      <c r="S29" s="1"/>
      <c r="T29" s="6"/>
      <c r="U29" s="6"/>
      <c r="V29" s="6"/>
      <c r="W29" s="6"/>
      <c r="X29" s="6"/>
      <c r="Y29" s="6"/>
      <c r="Z29" s="6"/>
      <c r="AA29" s="6"/>
      <c r="AB29" s="6"/>
      <c r="AC29" s="6"/>
      <c r="AD29" s="6"/>
      <c r="AE29" s="6"/>
      <c r="AF29" s="6"/>
      <c r="AG29" s="6"/>
      <c r="AH29" s="17"/>
      <c r="AI29" s="17"/>
      <c r="AJ29" s="17"/>
      <c r="AK29" s="17"/>
      <c r="AL29" s="17"/>
      <c r="AM29" s="17"/>
      <c r="AN29" s="17"/>
      <c r="AO29" s="17"/>
      <c r="AP29" s="17"/>
      <c r="AQ29" s="17"/>
    </row>
    <row r="30" spans="1:43" ht="29.15" customHeight="1" x14ac:dyDescent="0.35">
      <c r="A30" s="6"/>
      <c r="E30" s="6"/>
      <c r="F30" s="18"/>
      <c r="G30" s="18"/>
      <c r="H30" s="18"/>
      <c r="I30" s="18"/>
      <c r="J30" s="18"/>
      <c r="K30" s="18"/>
      <c r="L30" s="18"/>
      <c r="M30" s="18"/>
      <c r="N30" s="18"/>
      <c r="O30" s="18"/>
      <c r="P30" s="1"/>
      <c r="Q30" s="1"/>
      <c r="R30" s="1"/>
      <c r="S30" s="1"/>
      <c r="T30" s="6"/>
      <c r="U30" s="6"/>
      <c r="V30" s="6"/>
      <c r="W30" s="6"/>
      <c r="X30" s="6"/>
      <c r="Y30" s="6"/>
      <c r="Z30" s="6"/>
      <c r="AA30" s="6"/>
      <c r="AB30" s="6"/>
      <c r="AC30" s="6"/>
      <c r="AD30" s="6"/>
      <c r="AE30" s="6"/>
      <c r="AF30" s="6"/>
      <c r="AG30" s="6"/>
      <c r="AH30" s="17"/>
      <c r="AI30" s="17"/>
      <c r="AJ30" s="17"/>
      <c r="AK30" s="17"/>
      <c r="AL30" s="17"/>
      <c r="AM30" s="17"/>
      <c r="AN30" s="17"/>
      <c r="AO30" s="17"/>
      <c r="AP30" s="17"/>
      <c r="AQ30" s="17"/>
    </row>
    <row r="31" spans="1:43" ht="14.15" customHeight="1" x14ac:dyDescent="0.35">
      <c r="A31" s="6"/>
      <c r="E31" s="6"/>
      <c r="F31" s="18"/>
      <c r="G31" s="18"/>
      <c r="H31" s="18"/>
      <c r="I31" s="18"/>
      <c r="J31" s="18"/>
      <c r="K31" s="18"/>
      <c r="L31" s="18"/>
      <c r="M31" s="18"/>
      <c r="N31" s="18"/>
      <c r="O31" s="18"/>
      <c r="P31" s="1"/>
      <c r="Q31" s="1"/>
      <c r="R31" s="1"/>
      <c r="S31" s="1"/>
      <c r="T31" s="6"/>
      <c r="U31" s="6"/>
      <c r="V31" s="6"/>
      <c r="W31" s="6"/>
      <c r="X31" s="6"/>
      <c r="Y31" s="6"/>
      <c r="Z31" s="6"/>
      <c r="AA31" s="6"/>
      <c r="AB31" s="6"/>
      <c r="AC31" s="6"/>
      <c r="AD31" s="6"/>
      <c r="AE31" s="6"/>
      <c r="AF31" s="6"/>
      <c r="AG31" s="6"/>
      <c r="AH31" s="17"/>
      <c r="AI31" s="17"/>
      <c r="AJ31" s="17"/>
      <c r="AK31" s="17"/>
      <c r="AL31" s="17"/>
      <c r="AM31" s="17"/>
      <c r="AN31" s="17"/>
      <c r="AO31" s="17"/>
      <c r="AP31" s="17"/>
      <c r="AQ31" s="17"/>
    </row>
    <row r="32" spans="1:43" ht="35.15" customHeight="1" x14ac:dyDescent="0.35">
      <c r="E32" s="6"/>
      <c r="F32" s="18"/>
      <c r="G32" s="18"/>
      <c r="H32" s="18"/>
      <c r="I32" s="18"/>
      <c r="J32" s="18"/>
      <c r="K32" s="18"/>
      <c r="L32" s="18"/>
      <c r="M32" s="18"/>
      <c r="N32" s="18"/>
      <c r="O32" s="18"/>
      <c r="P32" s="1"/>
      <c r="Q32" s="1"/>
      <c r="R32" s="1"/>
      <c r="S32" s="1"/>
      <c r="T32" s="6"/>
      <c r="U32" s="6"/>
      <c r="V32" s="6"/>
      <c r="W32" s="6"/>
      <c r="X32" s="6"/>
      <c r="Y32" s="6"/>
      <c r="Z32" s="6"/>
      <c r="AA32" s="6"/>
      <c r="AB32" s="6"/>
      <c r="AC32" s="6"/>
      <c r="AD32" s="6"/>
      <c r="AE32" s="6"/>
      <c r="AF32" s="6"/>
      <c r="AG32" s="6"/>
      <c r="AH32" s="17"/>
      <c r="AI32" s="17"/>
      <c r="AJ32" s="17"/>
      <c r="AK32" s="17"/>
      <c r="AL32" s="17"/>
      <c r="AM32" s="17"/>
      <c r="AN32" s="17"/>
      <c r="AO32" s="17"/>
      <c r="AP32" s="17"/>
      <c r="AQ32" s="17"/>
    </row>
    <row r="33" spans="1:43" ht="13" customHeight="1" x14ac:dyDescent="0.35">
      <c r="E33" s="8"/>
      <c r="F33" s="18"/>
      <c r="G33" s="18"/>
      <c r="H33" s="18"/>
      <c r="I33" s="18"/>
      <c r="J33" s="18"/>
      <c r="K33" s="18"/>
      <c r="L33" s="18"/>
      <c r="M33" s="18"/>
      <c r="N33" s="18"/>
      <c r="O33" s="18"/>
      <c r="P33" s="1"/>
      <c r="Q33" s="1"/>
      <c r="R33" s="1"/>
      <c r="S33" s="1"/>
      <c r="T33" s="6"/>
      <c r="U33" s="6"/>
      <c r="V33" s="6"/>
      <c r="W33" s="6"/>
      <c r="X33" s="6"/>
      <c r="Y33" s="6"/>
      <c r="Z33" s="6"/>
      <c r="AA33" s="6"/>
      <c r="AB33" s="6"/>
      <c r="AC33" s="6"/>
      <c r="AD33" s="6"/>
      <c r="AE33" s="6"/>
      <c r="AF33" s="6"/>
      <c r="AG33" s="6"/>
      <c r="AH33" s="17"/>
      <c r="AI33" s="17"/>
      <c r="AJ33" s="17"/>
      <c r="AK33" s="17"/>
      <c r="AL33" s="17"/>
      <c r="AM33" s="17"/>
      <c r="AN33" s="17"/>
      <c r="AO33" s="17"/>
      <c r="AP33" s="17"/>
      <c r="AQ33" s="17"/>
    </row>
    <row r="34" spans="1:43" ht="32.15" customHeight="1" x14ac:dyDescent="0.35">
      <c r="E34" s="8"/>
      <c r="F34" s="18"/>
      <c r="G34" s="18"/>
      <c r="H34" s="18"/>
      <c r="I34" s="18"/>
      <c r="J34" s="18"/>
      <c r="K34" s="18"/>
      <c r="L34" s="18"/>
      <c r="M34" s="18"/>
      <c r="N34" s="18"/>
      <c r="O34" s="18"/>
      <c r="P34" s="1"/>
      <c r="Q34" s="1"/>
      <c r="R34" s="1"/>
      <c r="S34" s="1"/>
      <c r="T34" s="6"/>
      <c r="U34" s="6"/>
      <c r="V34" s="6"/>
      <c r="W34" s="6"/>
      <c r="X34" s="6"/>
      <c r="Y34" s="6"/>
      <c r="Z34" s="6"/>
      <c r="AA34" s="6"/>
      <c r="AB34" s="6"/>
      <c r="AC34" s="6"/>
      <c r="AD34" s="6"/>
      <c r="AE34" s="6"/>
      <c r="AF34" s="6"/>
      <c r="AG34" s="6"/>
      <c r="AH34" s="17"/>
      <c r="AI34" s="17"/>
      <c r="AJ34" s="17"/>
      <c r="AK34" s="17"/>
      <c r="AL34" s="17"/>
      <c r="AM34" s="17"/>
      <c r="AN34" s="17"/>
      <c r="AO34" s="17"/>
      <c r="AP34" s="17"/>
      <c r="AQ34" s="17"/>
    </row>
    <row r="35" spans="1:43" ht="17.149999999999999" customHeight="1" x14ac:dyDescent="0.35">
      <c r="E35" s="6"/>
      <c r="F35" s="18"/>
      <c r="G35" s="18"/>
      <c r="H35" s="18"/>
      <c r="I35" s="18"/>
      <c r="J35" s="18"/>
      <c r="K35" s="18"/>
      <c r="L35" s="18"/>
      <c r="M35" s="18"/>
      <c r="N35" s="18"/>
      <c r="O35" s="18"/>
      <c r="P35" s="1"/>
      <c r="Q35" s="1"/>
      <c r="R35" s="1"/>
      <c r="S35" s="1"/>
      <c r="T35" s="6"/>
      <c r="U35" s="6"/>
      <c r="V35" s="6"/>
      <c r="W35" s="6"/>
      <c r="X35" s="6"/>
      <c r="Y35" s="6"/>
      <c r="Z35" s="6"/>
      <c r="AA35" s="6"/>
      <c r="AB35" s="6"/>
      <c r="AC35" s="6"/>
      <c r="AD35" s="6"/>
      <c r="AE35" s="6"/>
      <c r="AF35" s="6"/>
      <c r="AG35" s="6"/>
      <c r="AH35" s="17"/>
      <c r="AI35" s="17"/>
      <c r="AJ35" s="17"/>
      <c r="AK35" s="17"/>
      <c r="AL35" s="17"/>
      <c r="AM35" s="17"/>
      <c r="AN35" s="17"/>
      <c r="AO35" s="17"/>
      <c r="AP35" s="17"/>
      <c r="AQ35" s="17"/>
    </row>
    <row r="36" spans="1:43" ht="37" customHeight="1" x14ac:dyDescent="0.35">
      <c r="E36" s="6"/>
      <c r="F36" s="18"/>
      <c r="G36" s="18"/>
      <c r="H36" s="18"/>
      <c r="I36" s="18"/>
      <c r="J36" s="18"/>
      <c r="K36" s="18"/>
      <c r="L36" s="18"/>
      <c r="M36" s="18"/>
      <c r="N36" s="18"/>
      <c r="O36" s="18"/>
      <c r="P36" s="1"/>
      <c r="Q36" s="1"/>
      <c r="R36" s="1"/>
      <c r="S36" s="1"/>
      <c r="T36" s="6"/>
      <c r="U36" s="6"/>
      <c r="V36" s="6"/>
      <c r="W36" s="6"/>
      <c r="X36" s="6"/>
      <c r="Y36" s="6"/>
      <c r="Z36" s="6"/>
      <c r="AA36" s="6"/>
      <c r="AB36" s="6"/>
      <c r="AC36" s="6"/>
      <c r="AD36" s="6"/>
      <c r="AE36" s="6"/>
      <c r="AF36" s="6"/>
      <c r="AG36" s="6"/>
      <c r="AH36" s="17"/>
      <c r="AI36" s="17"/>
      <c r="AJ36" s="17"/>
      <c r="AK36" s="17"/>
      <c r="AL36" s="17"/>
      <c r="AM36" s="17"/>
      <c r="AN36" s="17"/>
      <c r="AO36" s="17"/>
      <c r="AP36" s="17"/>
      <c r="AQ36" s="17"/>
    </row>
    <row r="37" spans="1:43" x14ac:dyDescent="0.35">
      <c r="E37" s="6"/>
      <c r="F37" s="18"/>
      <c r="G37" s="18"/>
      <c r="H37" s="18"/>
      <c r="I37" s="18"/>
      <c r="J37" s="18"/>
      <c r="K37" s="18"/>
      <c r="L37" s="18"/>
      <c r="M37" s="18"/>
      <c r="N37" s="18"/>
      <c r="O37" s="18"/>
      <c r="P37" s="1"/>
      <c r="Q37" s="1"/>
      <c r="R37" s="1"/>
      <c r="S37" s="1"/>
      <c r="T37" s="6"/>
      <c r="U37" s="6"/>
      <c r="V37" s="6"/>
      <c r="W37" s="6"/>
      <c r="X37" s="6"/>
      <c r="Y37" s="6"/>
      <c r="Z37" s="6"/>
      <c r="AA37" s="6"/>
      <c r="AB37" s="6"/>
      <c r="AC37" s="6"/>
      <c r="AD37" s="6"/>
      <c r="AE37" s="6"/>
      <c r="AF37" s="6"/>
      <c r="AG37" s="6"/>
      <c r="AH37" s="17"/>
      <c r="AI37" s="17"/>
      <c r="AJ37" s="17"/>
      <c r="AK37" s="17"/>
      <c r="AL37" s="17"/>
      <c r="AM37" s="17"/>
      <c r="AN37" s="17"/>
      <c r="AO37" s="17"/>
      <c r="AP37" s="17"/>
      <c r="AQ37" s="17"/>
    </row>
    <row r="38" spans="1:43" ht="41.15" customHeight="1" x14ac:dyDescent="0.35">
      <c r="E38" s="6"/>
      <c r="F38" s="18"/>
      <c r="G38" s="18"/>
      <c r="H38" s="18"/>
      <c r="I38" s="18"/>
      <c r="J38" s="18"/>
      <c r="K38" s="18"/>
      <c r="L38" s="18"/>
      <c r="M38" s="18"/>
      <c r="N38" s="18"/>
      <c r="O38" s="18"/>
      <c r="P38" s="1"/>
      <c r="Q38" s="1"/>
      <c r="R38" s="1"/>
      <c r="S38" s="1"/>
      <c r="T38" s="6"/>
      <c r="U38" s="6"/>
      <c r="V38" s="6"/>
      <c r="W38" s="6"/>
      <c r="X38" s="6"/>
      <c r="Y38" s="6"/>
      <c r="Z38" s="6"/>
      <c r="AA38" s="6"/>
      <c r="AB38" s="6"/>
      <c r="AC38" s="6"/>
      <c r="AD38" s="6"/>
      <c r="AE38" s="6"/>
      <c r="AF38" s="6"/>
      <c r="AG38" s="6"/>
      <c r="AH38" s="17"/>
      <c r="AI38" s="17"/>
      <c r="AJ38" s="17"/>
      <c r="AK38" s="17"/>
      <c r="AL38" s="17"/>
      <c r="AM38" s="17"/>
      <c r="AN38" s="17"/>
      <c r="AO38" s="17"/>
      <c r="AP38" s="17"/>
      <c r="AQ38" s="17"/>
    </row>
    <row r="39" spans="1:43" ht="17.149999999999999" customHeight="1" x14ac:dyDescent="0.35">
      <c r="A39" s="6"/>
      <c r="E39" s="6"/>
      <c r="F39" s="1"/>
      <c r="G39" s="1"/>
      <c r="H39" s="1"/>
      <c r="I39" s="1"/>
      <c r="J39" s="1"/>
      <c r="K39" s="1"/>
      <c r="L39" s="1"/>
      <c r="M39" s="1"/>
      <c r="N39" s="1"/>
      <c r="O39" s="18"/>
      <c r="P39" s="1"/>
      <c r="Q39" s="1"/>
      <c r="R39" s="1"/>
      <c r="S39" s="1"/>
      <c r="T39" s="6"/>
      <c r="U39" s="6"/>
      <c r="V39" s="6"/>
      <c r="W39" s="6"/>
      <c r="X39" s="6"/>
      <c r="Y39" s="6"/>
      <c r="Z39" s="6"/>
      <c r="AA39" s="6"/>
      <c r="AB39" s="6"/>
      <c r="AC39" s="6"/>
      <c r="AD39" s="6"/>
      <c r="AE39" s="6"/>
      <c r="AF39" s="6"/>
      <c r="AG39" s="6"/>
      <c r="AH39" s="17"/>
      <c r="AI39" s="17"/>
      <c r="AJ39" s="17"/>
      <c r="AK39" s="17"/>
      <c r="AL39" s="17"/>
      <c r="AM39" s="17"/>
      <c r="AN39" s="17"/>
      <c r="AO39" s="17"/>
      <c r="AP39" s="17"/>
      <c r="AQ39" s="17"/>
    </row>
    <row r="40" spans="1:43" ht="27" customHeight="1" x14ac:dyDescent="0.35">
      <c r="E40" s="6"/>
      <c r="F40" s="1"/>
      <c r="G40" s="1"/>
      <c r="H40" s="1"/>
      <c r="I40" s="1"/>
      <c r="J40" s="1"/>
      <c r="K40" s="1"/>
      <c r="L40" s="1"/>
      <c r="M40" s="1"/>
      <c r="N40" s="1"/>
      <c r="O40" s="1"/>
      <c r="P40" s="1"/>
      <c r="Q40" s="1"/>
      <c r="R40" s="1"/>
      <c r="S40" s="1"/>
      <c r="T40" s="6"/>
      <c r="U40" s="6"/>
      <c r="V40" s="6"/>
      <c r="W40" s="6"/>
      <c r="X40" s="6"/>
      <c r="Y40" s="6"/>
      <c r="Z40" s="6"/>
      <c r="AA40" s="6"/>
      <c r="AB40" s="6"/>
      <c r="AC40" s="6"/>
      <c r="AD40" s="6"/>
      <c r="AE40" s="6"/>
      <c r="AF40" s="6"/>
      <c r="AG40" s="6"/>
      <c r="AH40" s="17"/>
      <c r="AI40" s="17"/>
      <c r="AJ40" s="17"/>
      <c r="AK40" s="17"/>
      <c r="AL40" s="17"/>
      <c r="AM40" s="17"/>
      <c r="AN40" s="17"/>
      <c r="AO40" s="17"/>
      <c r="AP40" s="17"/>
      <c r="AQ40" s="17"/>
    </row>
    <row r="41" spans="1:43" ht="21" customHeight="1" x14ac:dyDescent="0.35">
      <c r="E41" s="6"/>
      <c r="F41" s="1"/>
      <c r="G41" s="1"/>
      <c r="H41" s="1"/>
      <c r="I41" s="1"/>
      <c r="J41" s="1"/>
      <c r="K41" s="1"/>
      <c r="L41" s="1"/>
      <c r="M41" s="1"/>
      <c r="N41" s="1"/>
      <c r="O41" s="1"/>
      <c r="P41" s="1"/>
      <c r="Q41" s="1"/>
      <c r="R41" s="1"/>
      <c r="S41" s="1"/>
      <c r="T41" s="6"/>
      <c r="U41" s="6"/>
      <c r="V41" s="6"/>
      <c r="W41" s="6"/>
      <c r="X41" s="6"/>
      <c r="Y41" s="6"/>
      <c r="Z41" s="6"/>
      <c r="AA41" s="6"/>
      <c r="AB41" s="6"/>
      <c r="AC41" s="6"/>
      <c r="AD41" s="6"/>
      <c r="AE41" s="6"/>
      <c r="AF41" s="6"/>
      <c r="AG41" s="6"/>
      <c r="AH41" s="17"/>
      <c r="AI41" s="17"/>
      <c r="AJ41" s="17"/>
      <c r="AK41" s="17"/>
      <c r="AL41" s="17"/>
      <c r="AM41" s="17"/>
      <c r="AN41" s="17"/>
      <c r="AO41" s="17"/>
      <c r="AP41" s="17"/>
      <c r="AQ41" s="17"/>
    </row>
    <row r="42" spans="1:43" x14ac:dyDescent="0.35">
      <c r="F42" s="1"/>
      <c r="G42" s="1"/>
      <c r="H42" s="1"/>
      <c r="I42" s="1"/>
      <c r="J42" s="1"/>
      <c r="K42" s="1"/>
      <c r="L42" s="1"/>
      <c r="M42" s="1"/>
      <c r="N42" s="1"/>
      <c r="O42" s="1"/>
      <c r="P42" s="1"/>
      <c r="Q42" s="1"/>
      <c r="R42" s="1"/>
      <c r="S42" s="1"/>
      <c r="T42" s="6"/>
      <c r="U42" s="6"/>
      <c r="V42" s="6"/>
      <c r="W42" s="6"/>
      <c r="X42" s="6"/>
      <c r="Y42" s="6"/>
      <c r="Z42" s="6"/>
      <c r="AA42" s="6"/>
      <c r="AB42" s="6"/>
      <c r="AC42" s="6"/>
      <c r="AD42" s="6"/>
      <c r="AE42" s="6"/>
      <c r="AF42" s="6"/>
      <c r="AG42" s="6"/>
      <c r="AH42" s="17"/>
      <c r="AI42" s="17"/>
      <c r="AJ42" s="17"/>
      <c r="AK42" s="17"/>
      <c r="AL42" s="17"/>
      <c r="AM42" s="17"/>
      <c r="AN42" s="17"/>
      <c r="AO42" s="17"/>
      <c r="AP42" s="17"/>
      <c r="AQ42" s="17"/>
    </row>
    <row r="43" spans="1:43" x14ac:dyDescent="0.35">
      <c r="F43" s="1"/>
      <c r="G43" s="1"/>
      <c r="H43" s="1"/>
      <c r="I43" s="1"/>
      <c r="J43" s="1"/>
      <c r="K43" s="1"/>
      <c r="L43" s="1"/>
      <c r="M43" s="1"/>
      <c r="N43" s="1"/>
      <c r="O43" s="1"/>
      <c r="P43" s="1"/>
      <c r="Q43" s="1"/>
      <c r="R43" s="1"/>
      <c r="S43" s="1"/>
      <c r="T43" s="6"/>
      <c r="U43" s="6"/>
      <c r="V43" s="6"/>
      <c r="W43" s="6"/>
      <c r="X43" s="6"/>
      <c r="Y43" s="6"/>
      <c r="Z43" s="6"/>
      <c r="AA43" s="6"/>
      <c r="AB43" s="6"/>
      <c r="AC43" s="6"/>
      <c r="AD43" s="6"/>
      <c r="AE43" s="6"/>
      <c r="AF43" s="6"/>
      <c r="AG43" s="6"/>
      <c r="AH43" s="17"/>
      <c r="AI43" s="17"/>
      <c r="AJ43" s="17"/>
      <c r="AK43" s="17"/>
      <c r="AL43" s="17"/>
      <c r="AM43" s="17"/>
      <c r="AN43" s="17"/>
      <c r="AO43" s="17"/>
      <c r="AP43" s="17"/>
      <c r="AQ43" s="17"/>
    </row>
    <row r="44" spans="1:43" ht="18" customHeight="1" x14ac:dyDescent="0.35">
      <c r="F44" s="1"/>
      <c r="G44" s="1"/>
      <c r="H44" s="1"/>
      <c r="I44" s="1"/>
      <c r="J44" s="1"/>
      <c r="K44" s="1"/>
      <c r="L44" s="1"/>
      <c r="M44" s="1"/>
      <c r="N44" s="1"/>
      <c r="O44" s="1"/>
      <c r="P44" s="1"/>
      <c r="Q44" s="1"/>
      <c r="R44" s="1"/>
      <c r="S44" s="1"/>
      <c r="T44" s="6"/>
      <c r="U44" s="6"/>
      <c r="V44" s="6"/>
      <c r="W44" s="6"/>
      <c r="X44" s="6"/>
      <c r="Y44" s="6"/>
      <c r="Z44" s="6"/>
      <c r="AA44" s="6"/>
      <c r="AB44" s="6"/>
      <c r="AC44" s="6"/>
      <c r="AD44" s="6"/>
      <c r="AE44" s="6"/>
      <c r="AF44" s="6"/>
      <c r="AG44" s="6"/>
      <c r="AH44" s="17"/>
      <c r="AI44" s="17"/>
      <c r="AJ44" s="17"/>
      <c r="AK44" s="17"/>
      <c r="AL44" s="17"/>
      <c r="AM44" s="17"/>
      <c r="AN44" s="17"/>
      <c r="AO44" s="17"/>
      <c r="AP44" s="17"/>
      <c r="AQ44" s="17"/>
    </row>
    <row r="45" spans="1:43" x14ac:dyDescent="0.35">
      <c r="F45" s="1"/>
      <c r="G45" s="1"/>
      <c r="H45" s="1"/>
      <c r="I45" s="1"/>
      <c r="J45" s="1"/>
      <c r="K45" s="1"/>
      <c r="L45" s="1"/>
      <c r="M45" s="1"/>
      <c r="N45" s="1"/>
      <c r="O45" s="1"/>
      <c r="P45" s="1"/>
      <c r="Q45" s="1"/>
      <c r="R45" s="1"/>
      <c r="S45" s="1"/>
      <c r="T45" s="6"/>
      <c r="U45" s="6"/>
      <c r="V45" s="6"/>
      <c r="W45" s="6"/>
      <c r="X45" s="6"/>
      <c r="Y45" s="6"/>
      <c r="Z45" s="6"/>
      <c r="AA45" s="6"/>
      <c r="AB45" s="6"/>
      <c r="AC45" s="6"/>
      <c r="AD45" s="6"/>
      <c r="AE45" s="6"/>
      <c r="AF45" s="6"/>
      <c r="AG45" s="6"/>
      <c r="AH45" s="17"/>
      <c r="AI45" s="17"/>
      <c r="AJ45" s="17"/>
      <c r="AK45" s="17"/>
      <c r="AL45" s="17"/>
      <c r="AM45" s="17"/>
      <c r="AN45" s="17"/>
      <c r="AO45" s="17"/>
      <c r="AP45" s="17"/>
      <c r="AQ45" s="17"/>
    </row>
    <row r="46" spans="1:43" x14ac:dyDescent="0.35">
      <c r="F46" s="1"/>
      <c r="G46" s="1"/>
      <c r="H46" s="1"/>
      <c r="I46" s="1"/>
      <c r="J46" s="1"/>
      <c r="K46" s="1"/>
      <c r="L46" s="1"/>
      <c r="M46" s="1"/>
      <c r="N46" s="1"/>
      <c r="O46" s="1"/>
      <c r="P46" s="1"/>
      <c r="Q46" s="1"/>
      <c r="R46" s="1"/>
      <c r="S46" s="1"/>
      <c r="T46" s="6"/>
      <c r="U46" s="6"/>
      <c r="V46" s="6"/>
      <c r="W46" s="6"/>
      <c r="X46" s="6"/>
      <c r="Y46" s="6"/>
      <c r="Z46" s="6"/>
      <c r="AA46" s="6"/>
      <c r="AB46" s="6"/>
      <c r="AC46" s="6"/>
      <c r="AD46" s="6"/>
      <c r="AE46" s="6"/>
      <c r="AF46" s="6"/>
      <c r="AG46" s="6"/>
      <c r="AH46" s="17"/>
      <c r="AI46" s="17"/>
      <c r="AJ46" s="17"/>
      <c r="AK46" s="17"/>
      <c r="AL46" s="17"/>
      <c r="AM46" s="17"/>
      <c r="AN46" s="17"/>
      <c r="AO46" s="17"/>
      <c r="AP46" s="17"/>
      <c r="AQ46" s="17"/>
    </row>
    <row r="47" spans="1:43" x14ac:dyDescent="0.35">
      <c r="F47" s="1"/>
      <c r="G47" s="1"/>
      <c r="H47" s="1"/>
      <c r="I47" s="1"/>
      <c r="J47" s="1"/>
      <c r="K47" s="1"/>
      <c r="L47" s="1"/>
      <c r="M47" s="1"/>
      <c r="N47" s="1"/>
      <c r="O47" s="1"/>
      <c r="P47" s="1"/>
      <c r="Q47" s="1"/>
      <c r="R47" s="1"/>
      <c r="S47" s="1"/>
      <c r="T47" s="6"/>
      <c r="U47" s="6"/>
      <c r="V47" s="6"/>
      <c r="W47" s="6"/>
      <c r="X47" s="6"/>
      <c r="Y47" s="6"/>
      <c r="Z47" s="6"/>
      <c r="AA47" s="6"/>
      <c r="AB47" s="6"/>
      <c r="AC47" s="6"/>
      <c r="AD47" s="6"/>
      <c r="AE47" s="6"/>
      <c r="AF47" s="6"/>
      <c r="AG47" s="6"/>
      <c r="AH47" s="17"/>
      <c r="AI47" s="17"/>
      <c r="AJ47" s="17"/>
      <c r="AK47" s="17"/>
      <c r="AL47" s="17"/>
      <c r="AM47" s="17"/>
      <c r="AN47" s="17"/>
      <c r="AO47" s="17"/>
      <c r="AP47" s="17"/>
      <c r="AQ47" s="17"/>
    </row>
    <row r="48" spans="1:43" x14ac:dyDescent="0.35">
      <c r="F48" s="1"/>
      <c r="G48" s="1"/>
      <c r="H48" s="1"/>
      <c r="I48" s="1"/>
      <c r="J48" s="1"/>
      <c r="K48" s="1"/>
      <c r="L48" s="1"/>
      <c r="M48" s="1"/>
      <c r="N48" s="1"/>
      <c r="O48" s="1"/>
      <c r="P48" s="1"/>
      <c r="Q48" s="1"/>
      <c r="R48" s="1"/>
      <c r="S48" s="1"/>
      <c r="T48" s="6"/>
      <c r="U48" s="6"/>
      <c r="V48" s="6"/>
      <c r="W48" s="6"/>
      <c r="X48" s="6"/>
      <c r="Y48" s="6"/>
      <c r="Z48" s="6"/>
      <c r="AA48" s="6"/>
      <c r="AB48" s="6"/>
      <c r="AC48" s="6"/>
      <c r="AD48" s="6"/>
      <c r="AE48" s="6"/>
      <c r="AF48" s="6"/>
      <c r="AG48" s="6"/>
      <c r="AH48" s="17"/>
      <c r="AI48" s="17"/>
      <c r="AJ48" s="17"/>
      <c r="AK48" s="17"/>
      <c r="AL48" s="17"/>
      <c r="AM48" s="17"/>
      <c r="AN48" s="17"/>
      <c r="AO48" s="17"/>
      <c r="AP48" s="17"/>
      <c r="AQ48" s="17"/>
    </row>
    <row r="49" spans="1:43" x14ac:dyDescent="0.35">
      <c r="F49" s="1"/>
      <c r="G49" s="1"/>
      <c r="H49" s="1"/>
      <c r="I49" s="1"/>
      <c r="J49" s="1"/>
      <c r="K49" s="1"/>
      <c r="L49" s="1"/>
      <c r="M49" s="1"/>
      <c r="N49" s="1"/>
      <c r="O49" s="1"/>
      <c r="P49" s="1"/>
      <c r="Q49" s="1"/>
      <c r="R49" s="1"/>
      <c r="S49" s="1"/>
      <c r="T49" s="6"/>
      <c r="U49" s="6"/>
      <c r="V49" s="6"/>
      <c r="W49" s="6"/>
      <c r="X49" s="6"/>
      <c r="Y49" s="6"/>
      <c r="Z49" s="6"/>
      <c r="AA49" s="6"/>
      <c r="AB49" s="6"/>
      <c r="AC49" s="6"/>
      <c r="AD49" s="6"/>
      <c r="AE49" s="6"/>
      <c r="AF49" s="6"/>
      <c r="AG49" s="6"/>
      <c r="AH49" s="17"/>
      <c r="AI49" s="17"/>
      <c r="AJ49" s="17"/>
      <c r="AK49" s="17"/>
      <c r="AL49" s="17"/>
      <c r="AM49" s="17"/>
      <c r="AN49" s="17"/>
      <c r="AO49" s="17"/>
      <c r="AP49" s="17"/>
      <c r="AQ49" s="17"/>
    </row>
    <row r="50" spans="1:43" x14ac:dyDescent="0.35">
      <c r="A50">
        <v>1</v>
      </c>
      <c r="F50" s="1"/>
      <c r="G50" s="1"/>
      <c r="H50" s="1"/>
      <c r="I50" s="1"/>
      <c r="J50" s="1"/>
      <c r="K50" s="1"/>
      <c r="L50" s="1"/>
      <c r="M50" s="1"/>
      <c r="N50" s="1"/>
      <c r="O50" s="1"/>
      <c r="P50" s="1"/>
      <c r="Q50" s="1"/>
      <c r="R50" s="1"/>
      <c r="S50" s="1"/>
      <c r="T50" s="6"/>
      <c r="U50" s="6"/>
      <c r="V50" s="6"/>
      <c r="W50" s="6"/>
      <c r="X50" s="6"/>
      <c r="Y50" s="6"/>
      <c r="Z50" s="6"/>
      <c r="AA50" s="6"/>
      <c r="AB50" s="6"/>
      <c r="AC50" s="6"/>
      <c r="AD50" s="6"/>
      <c r="AE50" s="6"/>
      <c r="AF50" s="6"/>
      <c r="AG50" s="6"/>
      <c r="AH50" s="17"/>
      <c r="AI50" s="17"/>
      <c r="AJ50" s="17"/>
      <c r="AK50" s="17"/>
      <c r="AL50" s="17"/>
      <c r="AM50" s="17"/>
      <c r="AN50" s="17"/>
      <c r="AO50" s="17"/>
      <c r="AP50" s="17"/>
      <c r="AQ50" s="17"/>
    </row>
    <row r="51" spans="1:43" x14ac:dyDescent="0.35">
      <c r="F51" s="1"/>
      <c r="G51" s="1"/>
      <c r="H51" s="1"/>
      <c r="I51" s="1"/>
      <c r="J51" s="1"/>
      <c r="K51" s="1"/>
      <c r="L51" s="1"/>
      <c r="M51" s="1"/>
      <c r="N51" s="1"/>
      <c r="O51" s="1"/>
      <c r="P51" s="1"/>
      <c r="Q51" s="1"/>
      <c r="R51" s="1"/>
      <c r="S51" s="1"/>
      <c r="T51" s="6"/>
      <c r="U51" s="6"/>
      <c r="V51" s="6"/>
      <c r="W51" s="6"/>
      <c r="X51" s="6"/>
      <c r="Y51" s="6"/>
      <c r="Z51" s="6"/>
      <c r="AA51" s="6"/>
      <c r="AB51" s="6"/>
      <c r="AC51" s="6"/>
      <c r="AD51" s="6"/>
      <c r="AE51" s="6"/>
      <c r="AF51" s="6"/>
      <c r="AG51" s="6"/>
      <c r="AH51" s="17"/>
      <c r="AI51" s="17"/>
      <c r="AJ51" s="17"/>
      <c r="AK51" s="17"/>
      <c r="AL51" s="17"/>
      <c r="AM51" s="17"/>
      <c r="AN51" s="17"/>
      <c r="AO51" s="17"/>
      <c r="AP51" s="17"/>
      <c r="AQ51" s="17"/>
    </row>
    <row r="52" spans="1:43" x14ac:dyDescent="0.35">
      <c r="F52" s="1"/>
      <c r="G52" s="1"/>
      <c r="H52" s="1"/>
      <c r="I52" s="1"/>
      <c r="J52" s="1"/>
      <c r="K52" s="1"/>
      <c r="L52" s="1"/>
      <c r="M52" s="1"/>
      <c r="N52" s="1"/>
      <c r="O52" s="1"/>
      <c r="P52" s="1"/>
      <c r="Q52" s="1"/>
      <c r="R52" s="1"/>
      <c r="S52" s="1"/>
      <c r="T52" s="6"/>
      <c r="U52" s="6"/>
      <c r="V52" s="6"/>
      <c r="W52" s="6"/>
      <c r="X52" s="6"/>
      <c r="Y52" s="6"/>
      <c r="Z52" s="6"/>
      <c r="AA52" s="6"/>
      <c r="AB52" s="6"/>
      <c r="AC52" s="6"/>
      <c r="AD52" s="6"/>
      <c r="AE52" s="6"/>
      <c r="AF52" s="6"/>
      <c r="AG52" s="6"/>
      <c r="AH52" s="17"/>
      <c r="AI52" s="17"/>
      <c r="AJ52" s="17"/>
      <c r="AK52" s="17"/>
      <c r="AL52" s="17"/>
      <c r="AM52" s="17"/>
      <c r="AN52" s="17"/>
      <c r="AO52" s="17"/>
      <c r="AP52" s="17"/>
      <c r="AQ52" s="17"/>
    </row>
    <row r="53" spans="1:43" x14ac:dyDescent="0.35">
      <c r="F53" s="1"/>
      <c r="G53" s="1"/>
      <c r="H53" s="1"/>
      <c r="I53" s="1"/>
      <c r="J53" s="1"/>
      <c r="K53" s="1"/>
      <c r="L53" s="1"/>
      <c r="M53" s="1"/>
      <c r="N53" s="1"/>
      <c r="O53" s="1"/>
      <c r="P53" s="1"/>
      <c r="Q53" s="1"/>
      <c r="R53" s="1"/>
      <c r="S53" s="1"/>
      <c r="T53" s="6"/>
      <c r="U53" s="6"/>
      <c r="V53" s="6"/>
      <c r="W53" s="6"/>
      <c r="X53" s="6"/>
      <c r="Y53" s="6"/>
      <c r="Z53" s="6"/>
      <c r="AA53" s="6"/>
      <c r="AB53" s="6"/>
      <c r="AC53" s="6"/>
      <c r="AD53" s="6"/>
      <c r="AE53" s="6"/>
      <c r="AF53" s="6"/>
      <c r="AG53" s="6"/>
      <c r="AH53" s="17"/>
      <c r="AI53" s="17"/>
      <c r="AJ53" s="17"/>
      <c r="AK53" s="17"/>
      <c r="AL53" s="17"/>
      <c r="AM53" s="17"/>
      <c r="AN53" s="17"/>
      <c r="AO53" s="17"/>
      <c r="AP53" s="17"/>
      <c r="AQ53" s="17"/>
    </row>
    <row r="54" spans="1:43" x14ac:dyDescent="0.35">
      <c r="F54" s="1"/>
      <c r="G54" s="1"/>
      <c r="H54" s="1"/>
      <c r="I54" s="1"/>
      <c r="J54" s="1"/>
      <c r="K54" s="1"/>
      <c r="L54" s="1"/>
      <c r="M54" s="1"/>
      <c r="N54" s="1"/>
      <c r="O54" s="1"/>
      <c r="P54" s="1"/>
      <c r="Q54" s="1"/>
      <c r="R54" s="1"/>
      <c r="S54" s="1"/>
      <c r="T54" s="6"/>
      <c r="U54" s="6"/>
      <c r="V54" s="6"/>
      <c r="W54" s="6"/>
      <c r="X54" s="6"/>
      <c r="Y54" s="6"/>
      <c r="Z54" s="6"/>
      <c r="AA54" s="6"/>
      <c r="AB54" s="6"/>
      <c r="AC54" s="6"/>
      <c r="AD54" s="6"/>
      <c r="AE54" s="6"/>
      <c r="AF54" s="6"/>
      <c r="AG54" s="6"/>
      <c r="AH54" s="17"/>
      <c r="AI54" s="17"/>
      <c r="AJ54" s="17"/>
      <c r="AK54" s="17"/>
      <c r="AL54" s="17"/>
      <c r="AM54" s="17"/>
      <c r="AN54" s="17"/>
      <c r="AO54" s="17"/>
      <c r="AP54" s="17"/>
      <c r="AQ54" s="17"/>
    </row>
    <row r="55" spans="1:43" x14ac:dyDescent="0.35">
      <c r="F55" s="1"/>
      <c r="G55" s="1"/>
      <c r="H55" s="1"/>
      <c r="I55" s="1"/>
      <c r="J55" s="1"/>
      <c r="K55" s="1"/>
      <c r="L55" s="1"/>
      <c r="M55" s="1"/>
      <c r="N55" s="1"/>
      <c r="O55" s="1"/>
      <c r="P55" s="1"/>
      <c r="Q55" s="1"/>
      <c r="R55" s="1"/>
      <c r="S55" s="1"/>
      <c r="T55" s="6"/>
      <c r="U55" s="6"/>
      <c r="V55" s="6"/>
      <c r="W55" s="6"/>
      <c r="X55" s="6"/>
      <c r="Y55" s="6"/>
      <c r="Z55" s="6"/>
      <c r="AA55" s="6"/>
      <c r="AB55" s="6"/>
      <c r="AC55" s="6"/>
      <c r="AD55" s="6"/>
      <c r="AE55" s="6"/>
      <c r="AF55" s="6"/>
      <c r="AG55" s="6"/>
      <c r="AH55" s="17"/>
      <c r="AI55" s="17"/>
      <c r="AJ55" s="17"/>
      <c r="AK55" s="17"/>
      <c r="AL55" s="17"/>
      <c r="AM55" s="17"/>
      <c r="AN55" s="17"/>
      <c r="AO55" s="17"/>
      <c r="AP55" s="17"/>
      <c r="AQ55" s="17"/>
    </row>
    <row r="56" spans="1:43" x14ac:dyDescent="0.35">
      <c r="F56" s="1"/>
      <c r="G56" s="1"/>
      <c r="H56" s="1"/>
      <c r="I56" s="1"/>
      <c r="J56" s="1"/>
      <c r="K56" s="1"/>
      <c r="L56" s="1"/>
      <c r="M56" s="1"/>
      <c r="N56" s="1"/>
      <c r="O56" s="1"/>
      <c r="P56" s="1"/>
      <c r="Q56" s="1"/>
      <c r="R56" s="1"/>
      <c r="S56" s="1"/>
      <c r="T56" s="6"/>
      <c r="U56" s="6"/>
      <c r="V56" s="6"/>
      <c r="W56" s="6"/>
      <c r="X56" s="6"/>
      <c r="Y56" s="6"/>
      <c r="Z56" s="6"/>
      <c r="AA56" s="6"/>
      <c r="AB56" s="6"/>
      <c r="AC56" s="6"/>
      <c r="AD56" s="6"/>
      <c r="AE56" s="6"/>
      <c r="AF56" s="6"/>
      <c r="AG56" s="6"/>
      <c r="AH56" s="17"/>
      <c r="AI56" s="17"/>
      <c r="AJ56" s="17"/>
      <c r="AK56" s="17"/>
      <c r="AL56" s="17"/>
      <c r="AM56" s="17"/>
      <c r="AN56" s="17"/>
      <c r="AO56" s="17"/>
      <c r="AP56" s="17"/>
      <c r="AQ56" s="17"/>
    </row>
    <row r="57" spans="1:43" x14ac:dyDescent="0.35">
      <c r="F57" s="1"/>
      <c r="G57" s="1"/>
      <c r="H57" s="1"/>
      <c r="I57" s="1"/>
      <c r="J57" s="1"/>
      <c r="K57" s="1"/>
      <c r="L57" s="1"/>
      <c r="M57" s="1"/>
      <c r="N57" s="1"/>
      <c r="O57" s="1"/>
      <c r="P57" s="1"/>
      <c r="Q57" s="1"/>
      <c r="R57" s="1"/>
      <c r="S57" s="1"/>
      <c r="T57" s="6"/>
      <c r="U57" s="6"/>
      <c r="V57" s="6"/>
      <c r="W57" s="6"/>
      <c r="X57" s="6"/>
      <c r="Y57" s="6"/>
      <c r="Z57" s="6"/>
      <c r="AA57" s="6"/>
      <c r="AB57" s="6"/>
      <c r="AC57" s="6"/>
      <c r="AD57" s="6"/>
      <c r="AE57" s="6"/>
      <c r="AF57" s="6"/>
      <c r="AG57" s="6"/>
      <c r="AH57" s="17"/>
      <c r="AI57" s="17"/>
      <c r="AJ57" s="17"/>
      <c r="AK57" s="17"/>
      <c r="AL57" s="17"/>
      <c r="AM57" s="17"/>
      <c r="AN57" s="17"/>
      <c r="AO57" s="17"/>
      <c r="AP57" s="17"/>
      <c r="AQ57" s="17"/>
    </row>
    <row r="58" spans="1:43" x14ac:dyDescent="0.35">
      <c r="F58" s="1"/>
      <c r="G58" s="1"/>
      <c r="H58" s="1"/>
      <c r="I58" s="1"/>
      <c r="J58" s="1"/>
      <c r="K58" s="1"/>
      <c r="L58" s="1"/>
      <c r="M58" s="1"/>
      <c r="N58" s="1"/>
      <c r="O58" s="1"/>
      <c r="P58" s="1"/>
      <c r="Q58" s="1"/>
      <c r="R58" s="1"/>
      <c r="S58" s="1"/>
      <c r="T58" s="6"/>
      <c r="U58" s="6"/>
      <c r="V58" s="6"/>
      <c r="W58" s="6"/>
      <c r="X58" s="6"/>
      <c r="Y58" s="6"/>
      <c r="Z58" s="6"/>
      <c r="AA58" s="6"/>
      <c r="AB58" s="6"/>
      <c r="AC58" s="6"/>
      <c r="AD58" s="6"/>
      <c r="AE58" s="6"/>
      <c r="AF58" s="6"/>
      <c r="AG58" s="6"/>
      <c r="AH58" s="17"/>
      <c r="AI58" s="17"/>
      <c r="AJ58" s="17"/>
      <c r="AK58" s="17"/>
      <c r="AL58" s="17"/>
      <c r="AM58" s="17"/>
      <c r="AN58" s="17"/>
      <c r="AO58" s="17"/>
      <c r="AP58" s="17"/>
      <c r="AQ58" s="17"/>
    </row>
    <row r="59" spans="1:43" x14ac:dyDescent="0.35">
      <c r="F59" s="1"/>
      <c r="G59" s="1"/>
      <c r="H59" s="1"/>
      <c r="I59" s="1"/>
      <c r="J59" s="1"/>
      <c r="K59" s="1"/>
      <c r="L59" s="1"/>
      <c r="M59" s="1"/>
      <c r="N59" s="1"/>
      <c r="O59" s="1"/>
      <c r="P59" s="1"/>
      <c r="Q59" s="1"/>
      <c r="R59" s="1"/>
      <c r="S59" s="1"/>
      <c r="T59" s="6"/>
      <c r="U59" s="6"/>
      <c r="V59" s="6"/>
      <c r="W59" s="6"/>
      <c r="X59" s="6"/>
      <c r="Y59" s="6"/>
      <c r="Z59" s="6"/>
      <c r="AA59" s="6"/>
      <c r="AB59" s="6"/>
      <c r="AC59" s="6"/>
      <c r="AD59" s="6"/>
      <c r="AE59" s="6"/>
      <c r="AF59" s="6"/>
      <c r="AG59" s="6"/>
      <c r="AH59" s="17"/>
      <c r="AI59" s="17"/>
      <c r="AJ59" s="17"/>
      <c r="AK59" s="17"/>
      <c r="AL59" s="17"/>
      <c r="AM59" s="17"/>
      <c r="AN59" s="17"/>
      <c r="AO59" s="17"/>
      <c r="AP59" s="17"/>
      <c r="AQ59" s="17"/>
    </row>
    <row r="60" spans="1:43" x14ac:dyDescent="0.35">
      <c r="F60" s="1"/>
      <c r="G60" s="1"/>
      <c r="H60" s="1"/>
      <c r="I60" s="1"/>
      <c r="J60" s="1"/>
      <c r="K60" s="1"/>
      <c r="L60" s="1"/>
      <c r="M60" s="1"/>
      <c r="N60" s="1"/>
      <c r="O60" s="1"/>
      <c r="P60" s="1"/>
      <c r="Q60" s="1"/>
      <c r="R60" s="1"/>
      <c r="S60" s="1"/>
      <c r="T60" s="6"/>
      <c r="U60" s="6"/>
      <c r="V60" s="6"/>
      <c r="W60" s="6"/>
      <c r="X60" s="6"/>
      <c r="Y60" s="6"/>
      <c r="Z60" s="6"/>
      <c r="AA60" s="6"/>
      <c r="AB60" s="6"/>
      <c r="AC60" s="6"/>
      <c r="AD60" s="6"/>
      <c r="AE60" s="6"/>
      <c r="AF60" s="6"/>
      <c r="AG60" s="6"/>
      <c r="AH60" s="17"/>
      <c r="AI60" s="17"/>
      <c r="AJ60" s="17"/>
      <c r="AK60" s="17"/>
      <c r="AL60" s="17"/>
      <c r="AM60" s="17"/>
      <c r="AN60" s="17"/>
      <c r="AO60" s="17"/>
      <c r="AP60" s="17"/>
      <c r="AQ60" s="17"/>
    </row>
    <row r="61" spans="1:43" x14ac:dyDescent="0.35">
      <c r="A61">
        <v>2</v>
      </c>
      <c r="F61" s="1"/>
      <c r="G61" s="1"/>
      <c r="H61" s="1"/>
      <c r="I61" s="1"/>
      <c r="J61" s="1"/>
      <c r="K61" s="1"/>
      <c r="L61" s="1"/>
      <c r="M61" s="1"/>
      <c r="N61" s="1"/>
      <c r="O61" s="1"/>
      <c r="P61" s="1"/>
      <c r="Q61" s="1"/>
      <c r="R61" s="1"/>
      <c r="S61" s="1"/>
      <c r="T61" s="6"/>
      <c r="U61" s="6"/>
      <c r="V61" s="6"/>
      <c r="W61" s="6"/>
      <c r="X61" s="6"/>
      <c r="Y61" s="6"/>
      <c r="Z61" s="6"/>
      <c r="AA61" s="6"/>
      <c r="AB61" s="6"/>
      <c r="AC61" s="6"/>
      <c r="AD61" s="6"/>
      <c r="AE61" s="6"/>
      <c r="AF61" s="6"/>
      <c r="AG61" s="6"/>
      <c r="AH61" s="17"/>
      <c r="AI61" s="17"/>
      <c r="AJ61" s="17"/>
      <c r="AK61" s="17"/>
      <c r="AL61" s="17"/>
      <c r="AM61" s="17"/>
      <c r="AN61" s="17"/>
      <c r="AO61" s="17"/>
      <c r="AP61" s="17"/>
      <c r="AQ61" s="17"/>
    </row>
    <row r="62" spans="1:43" x14ac:dyDescent="0.35">
      <c r="F62" s="1"/>
      <c r="G62" s="1"/>
      <c r="H62" s="1"/>
      <c r="I62" s="1"/>
      <c r="J62" s="1"/>
      <c r="K62" s="1"/>
      <c r="L62" s="1"/>
      <c r="M62" s="1"/>
      <c r="N62" s="1"/>
      <c r="O62" s="1"/>
      <c r="P62" s="1"/>
      <c r="Q62" s="1"/>
      <c r="R62" s="1"/>
      <c r="S62" s="1"/>
      <c r="T62" s="6"/>
      <c r="U62" s="6"/>
      <c r="V62" s="6"/>
      <c r="W62" s="6"/>
      <c r="X62" s="6"/>
      <c r="Y62" s="6"/>
      <c r="Z62" s="6"/>
      <c r="AA62" s="6"/>
      <c r="AB62" s="6"/>
      <c r="AC62" s="6"/>
      <c r="AD62" s="6"/>
      <c r="AE62" s="6"/>
      <c r="AF62" s="6"/>
      <c r="AG62" s="6"/>
      <c r="AH62" s="17"/>
      <c r="AI62" s="17"/>
      <c r="AJ62" s="17"/>
      <c r="AK62" s="17"/>
      <c r="AL62" s="17"/>
      <c r="AM62" s="17"/>
      <c r="AN62" s="17"/>
      <c r="AO62" s="17"/>
      <c r="AP62" s="17"/>
      <c r="AQ62" s="17"/>
    </row>
    <row r="63" spans="1:43" x14ac:dyDescent="0.35">
      <c r="F63" s="1"/>
      <c r="G63" s="1"/>
      <c r="H63" s="1"/>
      <c r="I63" s="1"/>
      <c r="J63" s="1"/>
      <c r="K63" s="1"/>
      <c r="L63" s="1"/>
      <c r="M63" s="1"/>
      <c r="N63" s="1"/>
      <c r="O63" s="1"/>
      <c r="P63" s="1"/>
      <c r="Q63" s="1"/>
      <c r="R63" s="1"/>
      <c r="S63" s="1"/>
      <c r="T63" s="6"/>
      <c r="U63" s="6"/>
      <c r="V63" s="6"/>
      <c r="W63" s="6"/>
      <c r="X63" s="6"/>
      <c r="Y63" s="6"/>
      <c r="Z63" s="6"/>
      <c r="AA63" s="6"/>
      <c r="AB63" s="6"/>
      <c r="AC63" s="6"/>
      <c r="AD63" s="6"/>
      <c r="AE63" s="6"/>
      <c r="AF63" s="6"/>
      <c r="AG63" s="6"/>
      <c r="AH63" s="17"/>
      <c r="AI63" s="17"/>
      <c r="AJ63" s="17"/>
      <c r="AK63" s="17"/>
      <c r="AL63" s="17"/>
      <c r="AM63" s="17"/>
      <c r="AN63" s="17"/>
      <c r="AO63" s="17"/>
      <c r="AP63" s="17"/>
      <c r="AQ63" s="17"/>
    </row>
    <row r="64" spans="1:43" x14ac:dyDescent="0.35">
      <c r="F64" s="1"/>
      <c r="G64" s="1"/>
      <c r="H64" s="1"/>
      <c r="I64" s="1"/>
      <c r="J64" s="1"/>
      <c r="K64" s="1"/>
      <c r="L64" s="1"/>
      <c r="M64" s="1"/>
      <c r="N64" s="1"/>
      <c r="O64" s="1"/>
      <c r="P64" s="1"/>
      <c r="Q64" s="1"/>
      <c r="R64" s="1"/>
      <c r="S64" s="1"/>
      <c r="T64" s="6"/>
      <c r="U64" s="6"/>
      <c r="V64" s="6"/>
      <c r="W64" s="6"/>
      <c r="X64" s="6"/>
      <c r="Y64" s="6"/>
      <c r="Z64" s="6"/>
      <c r="AA64" s="6"/>
      <c r="AB64" s="6"/>
      <c r="AC64" s="6"/>
      <c r="AD64" s="6"/>
      <c r="AE64" s="6"/>
      <c r="AF64" s="6"/>
      <c r="AG64" s="6"/>
      <c r="AH64" s="17"/>
      <c r="AI64" s="17"/>
      <c r="AJ64" s="17"/>
      <c r="AK64" s="17"/>
      <c r="AL64" s="17"/>
      <c r="AM64" s="17"/>
      <c r="AN64" s="17"/>
      <c r="AO64" s="17"/>
      <c r="AP64" s="17"/>
      <c r="AQ64" s="17"/>
    </row>
    <row r="65" spans="1:43" x14ac:dyDescent="0.35">
      <c r="F65" s="1"/>
      <c r="G65" s="1"/>
      <c r="H65" s="1"/>
      <c r="I65" s="1"/>
      <c r="J65" s="1"/>
      <c r="K65" s="1"/>
      <c r="L65" s="1"/>
      <c r="M65" s="1"/>
      <c r="N65" s="1"/>
      <c r="O65" s="1"/>
      <c r="P65" s="1"/>
      <c r="Q65" s="1"/>
      <c r="R65" s="1"/>
      <c r="S65" s="1"/>
      <c r="T65" s="6"/>
      <c r="U65" s="6"/>
      <c r="V65" s="6"/>
      <c r="W65" s="6"/>
      <c r="X65" s="6"/>
      <c r="Y65" s="6"/>
      <c r="Z65" s="6"/>
      <c r="AA65" s="6"/>
      <c r="AB65" s="6"/>
      <c r="AC65" s="6"/>
      <c r="AD65" s="6"/>
      <c r="AE65" s="6"/>
      <c r="AF65" s="6"/>
      <c r="AG65" s="6"/>
      <c r="AH65" s="17"/>
      <c r="AI65" s="17"/>
      <c r="AJ65" s="17"/>
      <c r="AK65" s="17"/>
      <c r="AL65" s="17"/>
      <c r="AM65" s="17"/>
      <c r="AN65" s="17"/>
      <c r="AO65" s="17"/>
      <c r="AP65" s="17"/>
      <c r="AQ65" s="17"/>
    </row>
    <row r="66" spans="1:43" x14ac:dyDescent="0.35">
      <c r="F66" s="1"/>
      <c r="G66" s="1"/>
      <c r="H66" s="1"/>
      <c r="I66" s="1"/>
      <c r="J66" s="1"/>
      <c r="K66" s="1"/>
      <c r="L66" s="1"/>
      <c r="M66" s="1"/>
      <c r="N66" s="1"/>
      <c r="O66" s="1"/>
      <c r="P66" s="1"/>
      <c r="Q66" s="1"/>
      <c r="R66" s="1"/>
      <c r="S66" s="1"/>
      <c r="T66" s="6"/>
      <c r="U66" s="6"/>
      <c r="V66" s="6"/>
      <c r="W66" s="6"/>
      <c r="X66" s="6"/>
      <c r="Y66" s="6"/>
      <c r="Z66" s="6"/>
      <c r="AA66" s="6"/>
      <c r="AB66" s="6"/>
      <c r="AC66" s="6"/>
      <c r="AD66" s="6"/>
      <c r="AE66" s="6"/>
      <c r="AF66" s="6"/>
      <c r="AG66" s="6"/>
      <c r="AH66" s="17"/>
      <c r="AI66" s="17"/>
      <c r="AJ66" s="17"/>
      <c r="AK66" s="17"/>
      <c r="AL66" s="17"/>
      <c r="AM66" s="17"/>
      <c r="AN66" s="17"/>
      <c r="AO66" s="17"/>
      <c r="AP66" s="17"/>
      <c r="AQ66" s="17"/>
    </row>
    <row r="67" spans="1:43" x14ac:dyDescent="0.35">
      <c r="F67" s="1"/>
      <c r="G67" s="1"/>
      <c r="H67" s="1"/>
      <c r="I67" s="1"/>
      <c r="J67" s="1"/>
      <c r="K67" s="1"/>
      <c r="L67" s="1"/>
      <c r="M67" s="1"/>
      <c r="N67" s="1"/>
      <c r="O67" s="1"/>
      <c r="P67" s="1"/>
      <c r="Q67" s="1"/>
      <c r="R67" s="1"/>
      <c r="S67" s="1"/>
      <c r="T67" s="6"/>
      <c r="U67" s="6"/>
      <c r="V67" s="6"/>
      <c r="W67" s="6"/>
      <c r="X67" s="6"/>
      <c r="Y67" s="6"/>
      <c r="Z67" s="6"/>
      <c r="AA67" s="6"/>
      <c r="AB67" s="6"/>
      <c r="AC67" s="6"/>
      <c r="AD67" s="6"/>
      <c r="AE67" s="6"/>
      <c r="AF67" s="6"/>
      <c r="AG67" s="6"/>
      <c r="AH67" s="17"/>
      <c r="AI67" s="17"/>
      <c r="AJ67" s="17"/>
      <c r="AK67" s="17"/>
      <c r="AL67" s="17"/>
      <c r="AM67" s="17"/>
      <c r="AN67" s="17"/>
      <c r="AO67" s="17"/>
      <c r="AP67" s="17"/>
      <c r="AQ67" s="17"/>
    </row>
    <row r="68" spans="1:43" x14ac:dyDescent="0.35">
      <c r="F68" s="1"/>
      <c r="G68" s="1"/>
      <c r="H68" s="1"/>
      <c r="I68" s="1"/>
      <c r="J68" s="1"/>
      <c r="K68" s="1"/>
      <c r="L68" s="1"/>
      <c r="M68" s="1"/>
      <c r="N68" s="1"/>
      <c r="O68" s="1"/>
      <c r="P68" s="1"/>
      <c r="Q68" s="1"/>
      <c r="R68" s="1"/>
      <c r="S68" s="1"/>
      <c r="T68" s="6"/>
      <c r="U68" s="6"/>
      <c r="V68" s="6"/>
      <c r="W68" s="6"/>
      <c r="X68" s="6"/>
      <c r="Y68" s="6"/>
      <c r="Z68" s="6"/>
      <c r="AA68" s="6"/>
      <c r="AB68" s="6"/>
      <c r="AC68" s="6"/>
      <c r="AD68" s="6"/>
      <c r="AE68" s="6"/>
      <c r="AF68" s="6"/>
      <c r="AG68" s="6"/>
      <c r="AH68" s="17"/>
      <c r="AI68" s="17"/>
      <c r="AJ68" s="17"/>
      <c r="AK68" s="17"/>
      <c r="AL68" s="17"/>
      <c r="AM68" s="17"/>
      <c r="AN68" s="17"/>
      <c r="AO68" s="17"/>
      <c r="AP68" s="17"/>
      <c r="AQ68" s="17"/>
    </row>
    <row r="69" spans="1:43" x14ac:dyDescent="0.35">
      <c r="A69">
        <v>3</v>
      </c>
      <c r="F69" s="1"/>
      <c r="G69" s="1"/>
      <c r="H69" s="1"/>
      <c r="I69" s="1"/>
      <c r="J69" s="1"/>
      <c r="K69" s="1"/>
      <c r="L69" s="1"/>
      <c r="M69" s="1"/>
      <c r="N69" s="1"/>
      <c r="O69" s="1"/>
      <c r="P69" s="1"/>
      <c r="Q69" s="1"/>
      <c r="R69" s="1"/>
      <c r="S69" s="1"/>
      <c r="T69" s="6"/>
      <c r="U69" s="6"/>
      <c r="V69" s="6"/>
      <c r="W69" s="6"/>
      <c r="X69" s="6"/>
      <c r="Y69" s="6"/>
      <c r="Z69" s="6"/>
      <c r="AA69" s="6"/>
      <c r="AB69" s="6"/>
      <c r="AC69" s="6"/>
      <c r="AD69" s="6"/>
      <c r="AE69" s="6"/>
      <c r="AF69" s="6"/>
      <c r="AG69" s="6"/>
      <c r="AH69" s="17"/>
      <c r="AI69" s="17"/>
      <c r="AJ69" s="17"/>
      <c r="AK69" s="17"/>
      <c r="AL69" s="17"/>
      <c r="AM69" s="17"/>
      <c r="AN69" s="17"/>
      <c r="AO69" s="17"/>
      <c r="AP69" s="17"/>
      <c r="AQ69" s="17"/>
    </row>
    <row r="70" spans="1:43" x14ac:dyDescent="0.35">
      <c r="F70" s="1"/>
      <c r="G70" s="1"/>
      <c r="H70" s="1"/>
      <c r="I70" s="1"/>
      <c r="J70" s="1"/>
      <c r="K70" s="1"/>
      <c r="L70" s="1"/>
      <c r="M70" s="1"/>
      <c r="N70" s="1"/>
      <c r="O70" s="1"/>
      <c r="P70" s="1"/>
      <c r="Q70" s="1"/>
      <c r="R70" s="1"/>
      <c r="S70" s="1"/>
      <c r="T70" s="6"/>
      <c r="U70" s="6"/>
      <c r="V70" s="6"/>
      <c r="W70" s="6"/>
      <c r="X70" s="6"/>
      <c r="Y70" s="6"/>
      <c r="Z70" s="6"/>
      <c r="AA70" s="6"/>
      <c r="AB70" s="6"/>
      <c r="AC70" s="6"/>
      <c r="AD70" s="6"/>
      <c r="AE70" s="6"/>
      <c r="AF70" s="6"/>
      <c r="AG70" s="6"/>
      <c r="AH70" s="17"/>
      <c r="AI70" s="17"/>
      <c r="AJ70" s="17"/>
      <c r="AK70" s="17"/>
      <c r="AL70" s="17"/>
      <c r="AM70" s="17"/>
      <c r="AN70" s="17"/>
      <c r="AO70" s="17"/>
      <c r="AP70" s="17"/>
      <c r="AQ70" s="17"/>
    </row>
    <row r="71" spans="1:43" x14ac:dyDescent="0.35">
      <c r="F71" s="1"/>
      <c r="G71" s="1"/>
      <c r="H71" s="1"/>
      <c r="I71" s="1"/>
      <c r="J71" s="1"/>
      <c r="K71" s="1"/>
      <c r="L71" s="1"/>
      <c r="M71" s="1"/>
      <c r="N71" s="1"/>
      <c r="O71" s="1"/>
      <c r="P71" s="1"/>
      <c r="Q71" s="1"/>
      <c r="R71" s="1"/>
      <c r="S71" s="1"/>
      <c r="T71" s="6"/>
      <c r="U71" s="6"/>
      <c r="V71" s="6"/>
      <c r="W71" s="6"/>
      <c r="X71" s="6"/>
      <c r="Y71" s="6"/>
      <c r="Z71" s="6"/>
      <c r="AA71" s="6"/>
      <c r="AB71" s="6"/>
      <c r="AC71" s="6"/>
      <c r="AD71" s="6"/>
      <c r="AE71" s="6"/>
      <c r="AF71" s="6"/>
      <c r="AG71" s="6"/>
      <c r="AH71" s="17"/>
      <c r="AI71" s="17"/>
      <c r="AJ71" s="17"/>
      <c r="AK71" s="17"/>
      <c r="AL71" s="17"/>
      <c r="AM71" s="17"/>
      <c r="AN71" s="17"/>
      <c r="AO71" s="17"/>
      <c r="AP71" s="17"/>
      <c r="AQ71" s="17"/>
    </row>
    <row r="72" spans="1:43" x14ac:dyDescent="0.35">
      <c r="F72" s="1"/>
      <c r="G72" s="1"/>
      <c r="H72" s="1"/>
      <c r="I72" s="1"/>
      <c r="J72" s="1"/>
      <c r="K72" s="1"/>
      <c r="L72" s="1"/>
      <c r="M72" s="1"/>
      <c r="N72" s="1"/>
      <c r="O72" s="1"/>
      <c r="P72" s="1"/>
      <c r="Q72" s="1"/>
      <c r="R72" s="1"/>
      <c r="S72" s="1"/>
      <c r="T72" s="6"/>
      <c r="U72" s="6"/>
      <c r="V72" s="6"/>
      <c r="W72" s="6"/>
      <c r="X72" s="6"/>
      <c r="Y72" s="6"/>
      <c r="Z72" s="6"/>
      <c r="AA72" s="6"/>
      <c r="AB72" s="6"/>
      <c r="AC72" s="6"/>
      <c r="AD72" s="6"/>
      <c r="AE72" s="6"/>
      <c r="AF72" s="6"/>
      <c r="AG72" s="6"/>
      <c r="AH72" s="17"/>
      <c r="AI72" s="17"/>
      <c r="AJ72" s="17"/>
      <c r="AK72" s="17"/>
      <c r="AL72" s="17"/>
      <c r="AM72" s="17"/>
      <c r="AN72" s="17"/>
      <c r="AO72" s="17"/>
      <c r="AP72" s="17"/>
      <c r="AQ72" s="17"/>
    </row>
    <row r="73" spans="1:43" x14ac:dyDescent="0.35">
      <c r="F73" s="1"/>
      <c r="G73" s="1"/>
      <c r="H73" s="1"/>
      <c r="I73" s="1"/>
      <c r="J73" s="1"/>
      <c r="K73" s="1"/>
      <c r="L73" s="1"/>
      <c r="M73" s="1"/>
      <c r="N73" s="1"/>
      <c r="O73" s="1"/>
      <c r="P73" s="1"/>
      <c r="Q73" s="1"/>
      <c r="R73" s="1"/>
      <c r="S73" s="1"/>
      <c r="T73" s="6"/>
      <c r="U73" s="6"/>
      <c r="V73" s="6"/>
      <c r="W73" s="6"/>
      <c r="X73" s="6"/>
      <c r="Y73" s="6"/>
      <c r="Z73" s="6"/>
      <c r="AA73" s="6"/>
      <c r="AB73" s="6"/>
      <c r="AC73" s="6"/>
      <c r="AD73" s="6"/>
      <c r="AE73" s="6"/>
      <c r="AF73" s="6"/>
      <c r="AG73" s="6"/>
      <c r="AH73" s="17"/>
      <c r="AI73" s="17"/>
      <c r="AJ73" s="17"/>
      <c r="AK73" s="17"/>
      <c r="AL73" s="17"/>
      <c r="AM73" s="17"/>
      <c r="AN73" s="17"/>
      <c r="AO73" s="17"/>
      <c r="AP73" s="17"/>
      <c r="AQ73" s="17"/>
    </row>
    <row r="74" spans="1:43" x14ac:dyDescent="0.35">
      <c r="F74" s="1"/>
      <c r="G74" s="1"/>
      <c r="H74" s="1"/>
      <c r="I74" s="1"/>
      <c r="J74" s="1"/>
      <c r="K74" s="1"/>
      <c r="L74" s="1"/>
      <c r="M74" s="1"/>
      <c r="N74" s="1"/>
      <c r="O74" s="1"/>
      <c r="P74" s="1"/>
      <c r="Q74" s="1"/>
      <c r="R74" s="1"/>
      <c r="S74" s="1"/>
      <c r="T74" s="6"/>
      <c r="U74" s="6"/>
      <c r="V74" s="6"/>
      <c r="W74" s="6"/>
      <c r="X74" s="6"/>
      <c r="Y74" s="6"/>
      <c r="Z74" s="6"/>
      <c r="AA74" s="6"/>
      <c r="AB74" s="6"/>
      <c r="AC74" s="6"/>
      <c r="AD74" s="6"/>
      <c r="AE74" s="6"/>
      <c r="AF74" s="6"/>
      <c r="AG74" s="6"/>
      <c r="AH74" s="17"/>
      <c r="AI74" s="17"/>
      <c r="AJ74" s="17"/>
      <c r="AK74" s="17"/>
      <c r="AL74" s="17"/>
      <c r="AM74" s="17"/>
      <c r="AN74" s="17"/>
      <c r="AO74" s="17"/>
      <c r="AP74" s="17"/>
      <c r="AQ74" s="17"/>
    </row>
    <row r="75" spans="1:43" x14ac:dyDescent="0.35">
      <c r="F75" s="1"/>
      <c r="G75" s="1"/>
      <c r="H75" s="1"/>
      <c r="I75" s="1"/>
      <c r="J75" s="1"/>
      <c r="K75" s="1"/>
      <c r="L75" s="1"/>
      <c r="M75" s="1"/>
      <c r="N75" s="1"/>
      <c r="O75" s="1"/>
      <c r="P75" s="1"/>
      <c r="Q75" s="1"/>
      <c r="R75" s="1"/>
      <c r="S75" s="1"/>
      <c r="T75" s="6"/>
      <c r="U75" s="6"/>
      <c r="V75" s="6"/>
      <c r="W75" s="6"/>
      <c r="X75" s="6"/>
      <c r="Y75" s="6"/>
      <c r="Z75" s="6"/>
      <c r="AA75" s="6"/>
      <c r="AB75" s="6"/>
      <c r="AC75" s="6"/>
      <c r="AD75" s="6"/>
      <c r="AE75" s="6"/>
      <c r="AF75" s="6"/>
      <c r="AG75" s="6"/>
      <c r="AH75" s="17"/>
      <c r="AI75" s="17"/>
      <c r="AJ75" s="17"/>
      <c r="AK75" s="17"/>
      <c r="AL75" s="17"/>
      <c r="AM75" s="17"/>
      <c r="AN75" s="17"/>
      <c r="AO75" s="17"/>
      <c r="AP75" s="17"/>
      <c r="AQ75" s="17"/>
    </row>
    <row r="76" spans="1:43" x14ac:dyDescent="0.35">
      <c r="F76" s="1"/>
      <c r="G76" s="1"/>
      <c r="H76" s="1"/>
      <c r="I76" s="1"/>
      <c r="J76" s="1"/>
      <c r="K76" s="1"/>
      <c r="L76" s="1"/>
      <c r="M76" s="1"/>
      <c r="N76" s="1"/>
      <c r="O76" s="1"/>
      <c r="P76" s="1"/>
      <c r="Q76" s="1"/>
      <c r="R76" s="1"/>
      <c r="S76" s="1"/>
      <c r="T76" s="6"/>
      <c r="U76" s="6"/>
      <c r="V76" s="6"/>
      <c r="W76" s="6"/>
      <c r="X76" s="6"/>
      <c r="Y76" s="6"/>
      <c r="Z76" s="6"/>
      <c r="AA76" s="6"/>
      <c r="AB76" s="6"/>
      <c r="AC76" s="6"/>
      <c r="AD76" s="6"/>
      <c r="AE76" s="6"/>
      <c r="AF76" s="6"/>
      <c r="AG76" s="6"/>
      <c r="AH76" s="17"/>
      <c r="AI76" s="17"/>
      <c r="AJ76" s="17"/>
      <c r="AK76" s="17"/>
      <c r="AL76" s="17"/>
      <c r="AM76" s="17"/>
      <c r="AN76" s="17"/>
      <c r="AO76" s="17"/>
      <c r="AP76" s="17"/>
      <c r="AQ76" s="17"/>
    </row>
    <row r="77" spans="1:43" x14ac:dyDescent="0.35">
      <c r="A77">
        <v>4</v>
      </c>
      <c r="F77" s="1"/>
      <c r="G77" s="1"/>
      <c r="H77" s="1"/>
      <c r="I77" s="1"/>
      <c r="J77" s="1"/>
      <c r="K77" s="1"/>
      <c r="L77" s="1"/>
      <c r="M77" s="1"/>
      <c r="N77" s="1"/>
      <c r="O77" s="1"/>
      <c r="P77" s="1"/>
      <c r="Q77" s="1"/>
      <c r="R77" s="1"/>
      <c r="S77" s="1"/>
      <c r="T77" s="6"/>
      <c r="U77" s="6"/>
      <c r="V77" s="6"/>
      <c r="W77" s="6"/>
      <c r="X77" s="6"/>
      <c r="Y77" s="6"/>
      <c r="Z77" s="6"/>
      <c r="AA77" s="6"/>
      <c r="AB77" s="6"/>
      <c r="AC77" s="6"/>
      <c r="AD77" s="6"/>
      <c r="AE77" s="6"/>
      <c r="AF77" s="6"/>
      <c r="AG77" s="6"/>
      <c r="AH77" s="17"/>
      <c r="AI77" s="17"/>
      <c r="AJ77" s="17"/>
      <c r="AK77" s="17"/>
      <c r="AL77" s="17"/>
      <c r="AM77" s="17"/>
      <c r="AN77" s="17"/>
      <c r="AO77" s="17"/>
      <c r="AP77" s="17"/>
      <c r="AQ77" s="17"/>
    </row>
    <row r="78" spans="1:43" x14ac:dyDescent="0.35">
      <c r="F78" s="1"/>
      <c r="G78" s="1"/>
      <c r="H78" s="1"/>
      <c r="I78" s="1"/>
      <c r="J78" s="1"/>
      <c r="K78" s="1"/>
      <c r="L78" s="1"/>
      <c r="M78" s="1"/>
      <c r="N78" s="1"/>
      <c r="O78" s="1"/>
      <c r="P78" s="1"/>
      <c r="Q78" s="1"/>
      <c r="R78" s="1"/>
      <c r="S78" s="1"/>
      <c r="T78" s="6"/>
      <c r="U78" s="6"/>
      <c r="V78" s="6"/>
      <c r="W78" s="6"/>
      <c r="X78" s="6"/>
      <c r="Y78" s="6"/>
      <c r="Z78" s="6"/>
      <c r="AA78" s="6"/>
      <c r="AB78" s="6"/>
      <c r="AC78" s="6"/>
      <c r="AD78" s="6"/>
      <c r="AE78" s="6"/>
      <c r="AF78" s="6"/>
      <c r="AG78" s="6"/>
      <c r="AH78" s="17"/>
      <c r="AI78" s="17"/>
      <c r="AJ78" s="17"/>
      <c r="AK78" s="17"/>
      <c r="AL78" s="17"/>
      <c r="AM78" s="17"/>
      <c r="AN78" s="17"/>
      <c r="AO78" s="17"/>
      <c r="AP78" s="17"/>
      <c r="AQ78" s="17"/>
    </row>
    <row r="79" spans="1:43" x14ac:dyDescent="0.35">
      <c r="F79" s="1"/>
      <c r="G79" s="1"/>
      <c r="H79" s="1"/>
      <c r="I79" s="1"/>
      <c r="J79" s="1"/>
      <c r="K79" s="1"/>
      <c r="L79" s="1"/>
      <c r="M79" s="1"/>
      <c r="N79" s="1"/>
      <c r="O79" s="1"/>
      <c r="P79" s="1"/>
      <c r="Q79" s="1"/>
      <c r="R79" s="1"/>
      <c r="S79" s="1"/>
      <c r="T79" s="6"/>
      <c r="U79" s="6"/>
      <c r="V79" s="6"/>
      <c r="W79" s="6"/>
      <c r="X79" s="6"/>
      <c r="Y79" s="6"/>
      <c r="Z79" s="6"/>
      <c r="AA79" s="6"/>
      <c r="AB79" s="6"/>
      <c r="AC79" s="6"/>
      <c r="AD79" s="6"/>
      <c r="AE79" s="6"/>
      <c r="AF79" s="6"/>
      <c r="AG79" s="6"/>
      <c r="AH79" s="17"/>
      <c r="AI79" s="17"/>
      <c r="AJ79" s="17"/>
      <c r="AK79" s="17"/>
      <c r="AL79" s="17"/>
      <c r="AM79" s="17"/>
      <c r="AN79" s="17"/>
      <c r="AO79" s="17"/>
      <c r="AP79" s="17"/>
      <c r="AQ79" s="17"/>
    </row>
    <row r="80" spans="1:43" x14ac:dyDescent="0.35">
      <c r="O80" s="1"/>
      <c r="P80" s="1"/>
      <c r="Q80" s="1"/>
      <c r="R80" s="1"/>
      <c r="S80" s="1"/>
      <c r="T80" s="6"/>
      <c r="U80" s="6"/>
      <c r="V80" s="6"/>
      <c r="W80" s="6"/>
      <c r="X80" s="6"/>
      <c r="Y80" s="6"/>
      <c r="Z80" s="6"/>
      <c r="AA80" s="6"/>
      <c r="AB80" s="6"/>
      <c r="AC80" s="6"/>
      <c r="AD80" s="6"/>
      <c r="AE80" s="6"/>
      <c r="AF80" s="6"/>
      <c r="AG80" s="6"/>
      <c r="AH80" s="17"/>
      <c r="AI80" s="17"/>
      <c r="AJ80" s="17"/>
      <c r="AK80" s="17"/>
      <c r="AL80" s="17"/>
      <c r="AM80" s="17"/>
      <c r="AN80" s="17"/>
      <c r="AO80" s="17"/>
      <c r="AP80" s="17"/>
      <c r="AQ80" s="17"/>
    </row>
    <row r="81" spans="1:43" x14ac:dyDescent="0.35">
      <c r="P81" s="6"/>
      <c r="Q81" s="6"/>
      <c r="R81" s="6"/>
      <c r="S81" s="6"/>
      <c r="T81" s="6"/>
      <c r="U81" s="6"/>
      <c r="V81" s="6"/>
      <c r="W81" s="6"/>
      <c r="X81" s="6"/>
      <c r="Y81" s="6"/>
      <c r="Z81" s="6"/>
      <c r="AA81" s="6"/>
      <c r="AB81" s="6"/>
      <c r="AC81" s="6"/>
      <c r="AD81" s="6"/>
      <c r="AE81" s="6"/>
      <c r="AF81" s="6"/>
      <c r="AG81" s="6"/>
      <c r="AH81" s="17"/>
      <c r="AI81" s="17"/>
      <c r="AJ81" s="17"/>
      <c r="AK81" s="17"/>
      <c r="AL81" s="17"/>
      <c r="AM81" s="17"/>
      <c r="AN81" s="17"/>
      <c r="AO81" s="17"/>
      <c r="AP81" s="17"/>
      <c r="AQ81" s="17"/>
    </row>
    <row r="82" spans="1:43" x14ac:dyDescent="0.35">
      <c r="P82" s="6"/>
      <c r="Q82" s="6"/>
      <c r="R82" s="6"/>
      <c r="S82" s="6"/>
      <c r="T82" s="6"/>
      <c r="U82" s="6"/>
      <c r="V82" s="6"/>
      <c r="W82" s="6"/>
      <c r="X82" s="6"/>
      <c r="Y82" s="6"/>
      <c r="Z82" s="6"/>
      <c r="AA82" s="6"/>
      <c r="AB82" s="6"/>
      <c r="AC82" s="6"/>
      <c r="AD82" s="6"/>
      <c r="AE82" s="6"/>
      <c r="AF82" s="6"/>
      <c r="AG82" s="6"/>
      <c r="AH82" s="17"/>
      <c r="AI82" s="17"/>
      <c r="AJ82" s="17"/>
      <c r="AK82" s="17"/>
      <c r="AL82" s="17"/>
      <c r="AM82" s="17"/>
      <c r="AN82" s="17"/>
      <c r="AO82" s="17"/>
      <c r="AP82" s="17"/>
      <c r="AQ82" s="17"/>
    </row>
    <row r="83" spans="1:43" x14ac:dyDescent="0.35">
      <c r="P83" s="6"/>
      <c r="Q83" s="6"/>
      <c r="R83" s="6"/>
      <c r="S83" s="6"/>
      <c r="T83" s="6"/>
      <c r="U83" s="6"/>
      <c r="V83" s="6"/>
      <c r="W83" s="6"/>
      <c r="X83" s="6"/>
      <c r="Y83" s="6"/>
      <c r="Z83" s="6"/>
      <c r="AA83" s="6"/>
      <c r="AB83" s="6"/>
      <c r="AC83" s="6"/>
      <c r="AD83" s="6"/>
      <c r="AE83" s="6"/>
      <c r="AF83" s="6"/>
      <c r="AG83" s="6"/>
      <c r="AH83" s="17"/>
      <c r="AI83" s="17"/>
      <c r="AJ83" s="17"/>
      <c r="AK83" s="17"/>
      <c r="AL83" s="17"/>
      <c r="AM83" s="17"/>
      <c r="AN83" s="17"/>
      <c r="AO83" s="17"/>
      <c r="AP83" s="17"/>
      <c r="AQ83" s="17"/>
    </row>
    <row r="84" spans="1:43" x14ac:dyDescent="0.35">
      <c r="P84" s="6"/>
      <c r="Q84" s="6"/>
      <c r="R84" s="6"/>
      <c r="S84" s="6"/>
      <c r="T84" s="6"/>
      <c r="U84" s="6"/>
      <c r="V84" s="6"/>
      <c r="W84" s="6"/>
      <c r="X84" s="6"/>
      <c r="Y84" s="6"/>
      <c r="Z84" s="6"/>
      <c r="AA84" s="6"/>
      <c r="AB84" s="6"/>
      <c r="AC84" s="6"/>
      <c r="AD84" s="6"/>
      <c r="AE84" s="6"/>
      <c r="AF84" s="6"/>
      <c r="AG84" s="6"/>
      <c r="AH84" s="17"/>
      <c r="AI84" s="17"/>
      <c r="AJ84" s="17"/>
      <c r="AK84" s="17"/>
      <c r="AL84" s="17"/>
      <c r="AM84" s="17"/>
      <c r="AN84" s="17"/>
      <c r="AO84" s="17"/>
      <c r="AP84" s="17"/>
      <c r="AQ84" s="17"/>
    </row>
    <row r="85" spans="1:43" x14ac:dyDescent="0.35">
      <c r="A85">
        <v>5</v>
      </c>
      <c r="P85" s="6"/>
      <c r="Q85" s="6"/>
      <c r="R85" s="6"/>
      <c r="S85" s="6"/>
      <c r="T85" s="6"/>
      <c r="U85" s="6"/>
      <c r="V85" s="6"/>
      <c r="W85" s="6"/>
      <c r="X85" s="6"/>
      <c r="Y85" s="6"/>
      <c r="Z85" s="6"/>
      <c r="AA85" s="6"/>
      <c r="AB85" s="6"/>
      <c r="AC85" s="6"/>
      <c r="AD85" s="6"/>
      <c r="AE85" s="6"/>
      <c r="AF85" s="6"/>
      <c r="AG85" s="6"/>
      <c r="AH85" s="17"/>
      <c r="AI85" s="17"/>
      <c r="AJ85" s="17"/>
      <c r="AK85" s="17"/>
      <c r="AL85" s="17"/>
      <c r="AM85" s="17"/>
      <c r="AN85" s="17"/>
      <c r="AO85" s="17"/>
      <c r="AP85" s="17"/>
      <c r="AQ85" s="17"/>
    </row>
    <row r="86" spans="1:43" x14ac:dyDescent="0.35">
      <c r="P86" s="6"/>
      <c r="Q86" s="6"/>
      <c r="R86" s="6"/>
      <c r="S86" s="6"/>
      <c r="T86" s="6"/>
      <c r="U86" s="6"/>
      <c r="V86" s="6"/>
      <c r="W86" s="6"/>
      <c r="X86" s="6"/>
      <c r="Y86" s="6"/>
      <c r="Z86" s="6"/>
      <c r="AA86" s="6"/>
      <c r="AB86" s="6"/>
      <c r="AC86" s="6"/>
      <c r="AD86" s="6"/>
      <c r="AE86" s="6"/>
      <c r="AF86" s="6"/>
      <c r="AG86" s="6"/>
      <c r="AH86" s="17"/>
      <c r="AI86" s="17"/>
      <c r="AJ86" s="17"/>
      <c r="AK86" s="17"/>
      <c r="AL86" s="17"/>
      <c r="AM86" s="17"/>
      <c r="AN86" s="17"/>
      <c r="AO86" s="17"/>
      <c r="AP86" s="17"/>
      <c r="AQ86" s="17"/>
    </row>
    <row r="87" spans="1:43" x14ac:dyDescent="0.35">
      <c r="P87" s="6"/>
      <c r="Q87" s="6"/>
      <c r="R87" s="6"/>
      <c r="S87" s="6"/>
      <c r="T87" s="6"/>
      <c r="U87" s="6"/>
      <c r="V87" s="6"/>
      <c r="W87" s="6"/>
      <c r="X87" s="6"/>
      <c r="Y87" s="6"/>
      <c r="Z87" s="6"/>
      <c r="AA87" s="6"/>
      <c r="AB87" s="6"/>
      <c r="AC87" s="6"/>
      <c r="AD87" s="6"/>
      <c r="AE87" s="6"/>
      <c r="AF87" s="6"/>
      <c r="AG87" s="6"/>
      <c r="AH87" s="17"/>
      <c r="AI87" s="17"/>
      <c r="AJ87" s="17"/>
      <c r="AK87" s="17"/>
      <c r="AL87" s="17"/>
      <c r="AM87" s="17"/>
      <c r="AN87" s="17"/>
      <c r="AO87" s="17"/>
      <c r="AP87" s="17"/>
      <c r="AQ87" s="17"/>
    </row>
    <row r="88" spans="1:43" x14ac:dyDescent="0.35">
      <c r="P88" s="6"/>
      <c r="Q88" s="6"/>
      <c r="R88" s="6"/>
      <c r="S88" s="6"/>
      <c r="T88" s="6"/>
      <c r="U88" s="6"/>
      <c r="V88" s="6"/>
      <c r="W88" s="6"/>
      <c r="X88" s="6"/>
      <c r="Y88" s="6"/>
      <c r="Z88" s="6"/>
      <c r="AA88" s="6"/>
      <c r="AB88" s="6"/>
      <c r="AC88" s="6"/>
      <c r="AD88" s="6"/>
      <c r="AE88" s="6"/>
      <c r="AF88" s="6"/>
      <c r="AG88" s="6"/>
      <c r="AH88" s="17"/>
      <c r="AI88" s="17"/>
      <c r="AJ88" s="17"/>
      <c r="AK88" s="17"/>
      <c r="AL88" s="17"/>
      <c r="AM88" s="17"/>
      <c r="AN88" s="17"/>
      <c r="AO88" s="17"/>
      <c r="AP88" s="17"/>
      <c r="AQ88" s="17"/>
    </row>
    <row r="89" spans="1:43" x14ac:dyDescent="0.35">
      <c r="P89" s="6"/>
      <c r="Q89" s="6"/>
      <c r="R89" s="6"/>
      <c r="S89" s="6"/>
      <c r="T89" s="6"/>
      <c r="U89" s="6"/>
      <c r="V89" s="6"/>
      <c r="W89" s="6"/>
      <c r="X89" s="6"/>
      <c r="Y89" s="6"/>
      <c r="Z89" s="6"/>
      <c r="AA89" s="6"/>
      <c r="AB89" s="6"/>
      <c r="AC89" s="6"/>
      <c r="AD89" s="6"/>
      <c r="AE89" s="6"/>
      <c r="AF89" s="6"/>
      <c r="AG89" s="6"/>
      <c r="AH89" s="17"/>
      <c r="AI89" s="17"/>
      <c r="AJ89" s="17"/>
      <c r="AK89" s="17"/>
      <c r="AL89" s="17"/>
      <c r="AM89" s="17"/>
      <c r="AN89" s="17"/>
      <c r="AO89" s="17"/>
      <c r="AP89" s="17"/>
      <c r="AQ89" s="17"/>
    </row>
    <row r="90" spans="1:43" x14ac:dyDescent="0.35">
      <c r="P90" s="6"/>
      <c r="Q90" s="6"/>
      <c r="R90" s="6"/>
      <c r="S90" s="6"/>
      <c r="T90" s="6"/>
      <c r="U90" s="6"/>
      <c r="V90" s="6"/>
      <c r="W90" s="6"/>
      <c r="X90" s="6"/>
      <c r="Y90" s="6"/>
      <c r="Z90" s="6"/>
      <c r="AA90" s="6"/>
      <c r="AB90" s="6"/>
      <c r="AC90" s="6"/>
      <c r="AD90" s="6"/>
      <c r="AE90" s="6"/>
      <c r="AF90" s="6"/>
      <c r="AG90" s="6"/>
      <c r="AH90" s="17"/>
      <c r="AI90" s="17"/>
      <c r="AJ90" s="17"/>
      <c r="AK90" s="17"/>
      <c r="AL90" s="17"/>
      <c r="AM90" s="17"/>
      <c r="AN90" s="17"/>
      <c r="AO90" s="17"/>
      <c r="AP90" s="17"/>
      <c r="AQ90" s="17"/>
    </row>
    <row r="91" spans="1:43" x14ac:dyDescent="0.35">
      <c r="A91">
        <v>6</v>
      </c>
      <c r="P91" s="6"/>
      <c r="Q91" s="6"/>
      <c r="R91" s="6"/>
      <c r="S91" s="6"/>
      <c r="T91" s="6"/>
      <c r="U91" s="6"/>
      <c r="V91" s="6"/>
      <c r="W91" s="6"/>
      <c r="X91" s="6"/>
      <c r="Y91" s="6"/>
      <c r="Z91" s="6"/>
      <c r="AA91" s="6"/>
      <c r="AB91" s="6"/>
      <c r="AC91" s="6"/>
      <c r="AD91" s="6"/>
      <c r="AE91" s="6"/>
      <c r="AF91" s="6"/>
      <c r="AG91" s="6"/>
      <c r="AH91" s="17"/>
      <c r="AI91" s="17"/>
      <c r="AJ91" s="17"/>
      <c r="AK91" s="17"/>
      <c r="AL91" s="17"/>
      <c r="AM91" s="17"/>
      <c r="AN91" s="17"/>
      <c r="AO91" s="17"/>
      <c r="AP91" s="17"/>
      <c r="AQ91" s="17"/>
    </row>
    <row r="92" spans="1:43" x14ac:dyDescent="0.35">
      <c r="P92" s="6"/>
      <c r="Q92" s="6"/>
      <c r="R92" s="6"/>
      <c r="S92" s="6"/>
      <c r="T92" s="6"/>
      <c r="U92" s="6"/>
      <c r="V92" s="6"/>
      <c r="W92" s="6"/>
      <c r="X92" s="6"/>
      <c r="Y92" s="6"/>
      <c r="Z92" s="6"/>
      <c r="AA92" s="6"/>
      <c r="AB92" s="6"/>
      <c r="AC92" s="6"/>
      <c r="AD92" s="6"/>
      <c r="AE92" s="6"/>
      <c r="AF92" s="6"/>
      <c r="AG92" s="6"/>
      <c r="AH92" s="17"/>
      <c r="AI92" s="17"/>
      <c r="AJ92" s="17"/>
      <c r="AK92" s="17"/>
      <c r="AL92" s="17"/>
      <c r="AM92" s="17"/>
      <c r="AN92" s="17"/>
      <c r="AO92" s="17"/>
      <c r="AP92" s="17"/>
      <c r="AQ92" s="17"/>
    </row>
    <row r="93" spans="1:43" x14ac:dyDescent="0.35">
      <c r="P93" s="6"/>
      <c r="Q93" s="6"/>
      <c r="R93" s="6"/>
      <c r="S93" s="6"/>
      <c r="T93" s="6"/>
      <c r="U93" s="6"/>
      <c r="V93" s="6"/>
      <c r="W93" s="6"/>
      <c r="X93" s="6"/>
      <c r="Y93" s="6"/>
      <c r="Z93" s="6"/>
      <c r="AA93" s="6"/>
      <c r="AB93" s="6"/>
      <c r="AC93" s="6"/>
      <c r="AD93" s="6"/>
      <c r="AE93" s="6"/>
      <c r="AF93" s="6"/>
      <c r="AG93" s="6"/>
      <c r="AH93" s="17"/>
      <c r="AI93" s="17"/>
      <c r="AJ93" s="17"/>
      <c r="AK93" s="17"/>
      <c r="AL93" s="17"/>
      <c r="AM93" s="17"/>
      <c r="AN93" s="17"/>
      <c r="AO93" s="17"/>
      <c r="AP93" s="17"/>
      <c r="AQ93" s="17"/>
    </row>
    <row r="94" spans="1:43" x14ac:dyDescent="0.35">
      <c r="P94" s="6"/>
      <c r="Q94" s="6"/>
      <c r="R94" s="6"/>
      <c r="S94" s="6"/>
      <c r="T94" s="6"/>
      <c r="U94" s="6"/>
      <c r="V94" s="6"/>
      <c r="W94" s="6"/>
      <c r="X94" s="6"/>
      <c r="Y94" s="6"/>
      <c r="Z94" s="6"/>
      <c r="AA94" s="6"/>
      <c r="AB94" s="6"/>
      <c r="AC94" s="6"/>
      <c r="AD94" s="6"/>
      <c r="AE94" s="6"/>
      <c r="AF94" s="6"/>
      <c r="AG94" s="6"/>
      <c r="AH94" s="17"/>
      <c r="AI94" s="17"/>
      <c r="AJ94" s="17"/>
      <c r="AK94" s="17"/>
      <c r="AL94" s="17"/>
      <c r="AM94" s="17"/>
      <c r="AN94" s="17"/>
      <c r="AO94" s="17"/>
      <c r="AP94" s="17"/>
      <c r="AQ94" s="17"/>
    </row>
    <row r="95" spans="1:43" x14ac:dyDescent="0.35">
      <c r="P95" s="6"/>
      <c r="Q95" s="6"/>
      <c r="R95" s="6"/>
      <c r="S95" s="6"/>
      <c r="T95" s="6"/>
      <c r="U95" s="6"/>
      <c r="V95" s="6"/>
      <c r="W95" s="6"/>
      <c r="X95" s="6"/>
      <c r="Y95" s="6"/>
      <c r="Z95" s="6"/>
      <c r="AA95" s="6"/>
      <c r="AB95" s="6"/>
      <c r="AC95" s="6"/>
      <c r="AD95" s="6"/>
      <c r="AE95" s="6"/>
      <c r="AF95" s="6"/>
      <c r="AG95" s="6"/>
      <c r="AH95" s="17"/>
      <c r="AI95" s="17"/>
      <c r="AJ95" s="17"/>
      <c r="AK95" s="17"/>
      <c r="AL95" s="17"/>
      <c r="AM95" s="17"/>
      <c r="AN95" s="17"/>
      <c r="AO95" s="17"/>
      <c r="AP95" s="17"/>
      <c r="AQ95" s="17"/>
    </row>
    <row r="96" spans="1:43" x14ac:dyDescent="0.35">
      <c r="P96" s="6"/>
      <c r="Q96" s="6"/>
      <c r="R96" s="6"/>
      <c r="S96" s="6"/>
      <c r="T96" s="6"/>
      <c r="U96" s="6"/>
      <c r="V96" s="6"/>
      <c r="W96" s="6"/>
      <c r="X96" s="6"/>
      <c r="Y96" s="6"/>
      <c r="Z96" s="6"/>
      <c r="AA96" s="6"/>
      <c r="AB96" s="6"/>
      <c r="AC96" s="6"/>
      <c r="AD96" s="6"/>
      <c r="AE96" s="6"/>
      <c r="AF96" s="6"/>
      <c r="AG96" s="6"/>
      <c r="AH96" s="17"/>
      <c r="AI96" s="17"/>
      <c r="AJ96" s="17"/>
      <c r="AK96" s="17"/>
      <c r="AL96" s="17"/>
      <c r="AM96" s="17"/>
      <c r="AN96" s="17"/>
      <c r="AO96" s="17"/>
      <c r="AP96" s="17"/>
      <c r="AQ96" s="17"/>
    </row>
    <row r="97" spans="1:43" x14ac:dyDescent="0.35">
      <c r="P97" s="6"/>
      <c r="Q97" s="6"/>
      <c r="R97" s="6"/>
      <c r="S97" s="6"/>
      <c r="T97" s="6"/>
      <c r="U97" s="6"/>
      <c r="V97" s="6"/>
      <c r="W97" s="6"/>
      <c r="X97" s="6"/>
      <c r="Y97" s="6"/>
      <c r="Z97" s="6"/>
      <c r="AA97" s="6"/>
      <c r="AB97" s="6"/>
      <c r="AC97" s="6"/>
      <c r="AD97" s="6"/>
      <c r="AE97" s="6"/>
      <c r="AF97" s="6"/>
      <c r="AG97" s="6"/>
      <c r="AH97" s="17"/>
      <c r="AI97" s="17"/>
      <c r="AJ97" s="17"/>
      <c r="AK97" s="17"/>
      <c r="AL97" s="17"/>
      <c r="AM97" s="17"/>
      <c r="AN97" s="17"/>
      <c r="AO97" s="17"/>
      <c r="AP97" s="17"/>
      <c r="AQ97" s="17"/>
    </row>
    <row r="98" spans="1:43" x14ac:dyDescent="0.35">
      <c r="A98">
        <v>7</v>
      </c>
      <c r="P98" s="6"/>
      <c r="Q98" s="6"/>
      <c r="R98" s="6"/>
      <c r="S98" s="6"/>
      <c r="T98" s="6"/>
      <c r="U98" s="6"/>
      <c r="V98" s="6"/>
      <c r="W98" s="6"/>
      <c r="X98" s="6"/>
      <c r="Y98" s="6"/>
      <c r="Z98" s="6"/>
      <c r="AA98" s="6"/>
      <c r="AB98" s="6"/>
      <c r="AC98" s="6"/>
      <c r="AD98" s="6"/>
      <c r="AE98" s="6"/>
      <c r="AF98" s="6"/>
      <c r="AG98" s="6"/>
      <c r="AH98" s="17"/>
      <c r="AI98" s="17"/>
      <c r="AJ98" s="17"/>
      <c r="AK98" s="17"/>
      <c r="AL98" s="17"/>
      <c r="AM98" s="17"/>
      <c r="AN98" s="17"/>
      <c r="AO98" s="17"/>
      <c r="AP98" s="17"/>
      <c r="AQ98" s="17"/>
    </row>
  </sheetData>
  <mergeCells count="4">
    <mergeCell ref="B13:B14"/>
    <mergeCell ref="F2:N2"/>
    <mergeCell ref="F6:N28"/>
    <mergeCell ref="D13:D15"/>
  </mergeCells>
  <pageMargins left="0.75" right="0.75" top="1" bottom="1" header="0.5" footer="0.5"/>
  <pageSetup paperSize="9"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70"/>
  <sheetViews>
    <sheetView zoomScale="70" zoomScaleNormal="70" zoomScalePageLayoutView="80" workbookViewId="0">
      <selection activeCell="O26" sqref="O26:P26"/>
    </sheetView>
  </sheetViews>
  <sheetFormatPr defaultColWidth="10.58203125" defaultRowHeight="15.5" x14ac:dyDescent="0.35"/>
  <cols>
    <col min="17" max="17" width="13.83203125" customWidth="1"/>
    <col min="20" max="20" width="12.08203125" bestFit="1" customWidth="1"/>
    <col min="21" max="21" width="10.33203125" bestFit="1" customWidth="1"/>
  </cols>
  <sheetData>
    <row r="1" spans="1:33" ht="23.5" thickBot="1" x14ac:dyDescent="0.4">
      <c r="A1" s="23"/>
      <c r="B1" s="221" t="s">
        <v>28</v>
      </c>
      <c r="C1" s="222"/>
      <c r="D1" s="222"/>
      <c r="E1" s="222"/>
      <c r="F1" s="222"/>
      <c r="G1" s="222"/>
      <c r="H1" s="222"/>
      <c r="I1" s="222"/>
      <c r="J1" s="222"/>
      <c r="K1" s="222"/>
      <c r="L1" s="222"/>
      <c r="M1" s="222"/>
      <c r="N1" s="222"/>
      <c r="O1" s="222"/>
      <c r="P1" s="223"/>
    </row>
    <row r="2" spans="1:33" x14ac:dyDescent="0.35">
      <c r="A2" s="23"/>
      <c r="B2" s="24"/>
      <c r="C2" s="24"/>
      <c r="D2" s="24"/>
      <c r="E2" s="24"/>
      <c r="F2" s="24"/>
      <c r="G2" s="24"/>
      <c r="H2" s="25"/>
      <c r="I2" s="25"/>
      <c r="J2" s="25"/>
      <c r="K2" s="25"/>
      <c r="L2" s="25"/>
      <c r="M2" s="25"/>
      <c r="N2" s="25"/>
      <c r="O2" s="25"/>
      <c r="P2" s="25"/>
    </row>
    <row r="3" spans="1:33" ht="19" thickBot="1" x14ac:dyDescent="0.5">
      <c r="A3" s="26"/>
      <c r="B3" s="24"/>
      <c r="C3" s="24"/>
      <c r="D3" s="24"/>
      <c r="E3" s="24"/>
      <c r="F3" s="24"/>
      <c r="G3" s="24"/>
      <c r="H3" s="24"/>
      <c r="I3" s="24"/>
      <c r="J3" s="24"/>
      <c r="K3" s="24"/>
      <c r="L3" s="24"/>
      <c r="M3" s="25"/>
      <c r="N3" s="25"/>
      <c r="O3" s="25"/>
      <c r="P3" s="25"/>
      <c r="Q3" s="224" t="s">
        <v>29</v>
      </c>
      <c r="R3" s="224"/>
      <c r="S3" s="224"/>
      <c r="T3" s="224"/>
      <c r="U3" s="224"/>
      <c r="V3" s="224"/>
    </row>
    <row r="4" spans="1:33" ht="23.5" thickBot="1" x14ac:dyDescent="0.4">
      <c r="A4" s="27"/>
      <c r="B4" s="221" t="s">
        <v>30</v>
      </c>
      <c r="C4" s="222"/>
      <c r="D4" s="222"/>
      <c r="E4" s="222"/>
      <c r="F4" s="222"/>
      <c r="G4" s="222"/>
      <c r="H4" s="222"/>
      <c r="I4" s="221" t="s">
        <v>31</v>
      </c>
      <c r="J4" s="222"/>
      <c r="K4" s="222"/>
      <c r="L4" s="223"/>
      <c r="M4" s="221" t="s">
        <v>32</v>
      </c>
      <c r="N4" s="222"/>
      <c r="O4" s="223"/>
      <c r="P4" s="28"/>
      <c r="Q4" s="135" t="s">
        <v>31</v>
      </c>
      <c r="R4" s="225" t="s">
        <v>30</v>
      </c>
      <c r="S4" s="226"/>
      <c r="T4" s="226"/>
      <c r="U4" s="226"/>
      <c r="V4" s="227"/>
    </row>
    <row r="5" spans="1:33" ht="39" x14ac:dyDescent="0.35">
      <c r="A5" s="29"/>
      <c r="B5" s="30" t="s">
        <v>33</v>
      </c>
      <c r="C5" s="31" t="s">
        <v>34</v>
      </c>
      <c r="D5" s="31" t="s">
        <v>35</v>
      </c>
      <c r="E5" s="31" t="s">
        <v>36</v>
      </c>
      <c r="F5" s="31" t="s">
        <v>37</v>
      </c>
      <c r="G5" s="32" t="s">
        <v>38</v>
      </c>
      <c r="H5" s="32" t="s">
        <v>39</v>
      </c>
      <c r="I5" s="33" t="s">
        <v>40</v>
      </c>
      <c r="J5" s="32" t="s">
        <v>41</v>
      </c>
      <c r="K5" s="32" t="s">
        <v>42</v>
      </c>
      <c r="L5" s="34" t="s">
        <v>43</v>
      </c>
      <c r="M5" s="30" t="s">
        <v>33</v>
      </c>
      <c r="N5" s="30" t="s">
        <v>44</v>
      </c>
      <c r="O5" s="30" t="s">
        <v>45</v>
      </c>
      <c r="P5" s="35"/>
      <c r="Q5" s="125" t="s">
        <v>46</v>
      </c>
      <c r="R5" s="125" t="s">
        <v>47</v>
      </c>
      <c r="S5" s="125" t="s">
        <v>48</v>
      </c>
      <c r="T5" s="131" t="s">
        <v>49</v>
      </c>
      <c r="U5" s="125" t="s">
        <v>50</v>
      </c>
      <c r="V5" s="126" t="s">
        <v>51</v>
      </c>
      <c r="AC5" s="127" t="s">
        <v>52</v>
      </c>
      <c r="AD5" s="127" t="s">
        <v>53</v>
      </c>
      <c r="AE5" s="127" t="s">
        <v>54</v>
      </c>
      <c r="AF5" s="127" t="s">
        <v>55</v>
      </c>
      <c r="AG5" s="127" t="s">
        <v>56</v>
      </c>
    </row>
    <row r="6" spans="1:33" x14ac:dyDescent="0.35">
      <c r="A6" s="29"/>
      <c r="B6" s="36">
        <f>B19</f>
        <v>42461</v>
      </c>
      <c r="C6" s="37">
        <f t="shared" ref="C6:C11" si="0">E19+E38+E57+E70+E83</f>
        <v>4394.1400000000003</v>
      </c>
      <c r="D6" s="37">
        <f t="shared" ref="D6:D11" si="1">H19+H38+H57+H70+H83</f>
        <v>4421.79</v>
      </c>
      <c r="E6" s="38">
        <f t="shared" ref="E6:H11" si="2">M19+M38+M57+M70+M83</f>
        <v>215</v>
      </c>
      <c r="F6" s="38">
        <f t="shared" si="2"/>
        <v>494</v>
      </c>
      <c r="G6" s="38">
        <f t="shared" si="2"/>
        <v>2</v>
      </c>
      <c r="H6" s="39">
        <f t="shared" si="2"/>
        <v>0</v>
      </c>
      <c r="I6" s="40" t="str">
        <f>IF(LEFT(E16,2)="od",B16,"")</f>
        <v>Axis Bank</v>
      </c>
      <c r="J6" s="41">
        <f>IF(LEFT(E16,2)="od",IF(L16&gt;0,L16,""),"")</f>
        <v>1700</v>
      </c>
      <c r="K6" s="42">
        <f>IF(LEFT(E16,2)="od",IF(J25&gt;0,J25,""),"")</f>
        <v>0.75716352941176479</v>
      </c>
      <c r="L6" s="43">
        <f>IF(LEFT(E16,2)="OD",MAX(N16,L25),"")</f>
        <v>17</v>
      </c>
      <c r="M6" s="44">
        <f t="shared" ref="M6:M11" si="3">B6</f>
        <v>42461</v>
      </c>
      <c r="N6" s="45">
        <f t="shared" ref="N6:N11" si="4">IFERROR((D19+D38+D57+D70+D83)/C6,0)</f>
        <v>0</v>
      </c>
      <c r="O6" s="45">
        <f t="shared" ref="O6:O11" si="5">IFERROR((G19+G38+G57+G70+G83)/D6,0)</f>
        <v>0</v>
      </c>
      <c r="P6" s="35"/>
      <c r="Q6" s="134">
        <f>IF(E16="current",I25,0)</f>
        <v>0</v>
      </c>
      <c r="R6" s="130">
        <f t="shared" ref="R6:R11" si="6">SUM(AC6:AG6)/(COUNT(AC6:AG6)-COUNTIF(AC6:AG6,"0.00%"))</f>
        <v>0.72763176470588242</v>
      </c>
      <c r="S6" s="133">
        <f>C6*[1]CAT!$N$34</f>
        <v>257.44727365966401</v>
      </c>
      <c r="T6" s="129">
        <f t="shared" ref="T6:T11" si="7">IF(ISERROR(G6/F6),"",(G6/F6))</f>
        <v>4.048582995951417E-3</v>
      </c>
      <c r="U6" s="129">
        <f t="shared" ref="U6:U11" si="8">IF(ISERROR(H6/E6),"",(H6/E6))</f>
        <v>0</v>
      </c>
      <c r="V6" s="132">
        <f t="shared" ref="V6:V11" si="9">D6/C6</f>
        <v>1.0062924713368258</v>
      </c>
      <c r="AC6" s="128">
        <f>IF(I6="","",J19)</f>
        <v>0.72763176470588242</v>
      </c>
      <c r="AD6" s="128" t="str">
        <f>IF(I7="","",J38)</f>
        <v/>
      </c>
      <c r="AE6" s="128" t="str">
        <f>IF(I8="","",J57)</f>
        <v/>
      </c>
      <c r="AF6" s="128" t="str">
        <f>IF(I9="","",J70)</f>
        <v/>
      </c>
      <c r="AG6" s="128" t="str">
        <f>IF(I10="","",J83)</f>
        <v/>
      </c>
    </row>
    <row r="7" spans="1:33" x14ac:dyDescent="0.35">
      <c r="A7" s="29"/>
      <c r="B7" s="36">
        <f>DATE(YEAR(B6),(MONTH(B6)-1),1)</f>
        <v>42430</v>
      </c>
      <c r="C7" s="37">
        <f t="shared" si="0"/>
        <v>5526.43</v>
      </c>
      <c r="D7" s="37">
        <f t="shared" si="1"/>
        <v>5385.9</v>
      </c>
      <c r="E7" s="38">
        <f t="shared" si="2"/>
        <v>303</v>
      </c>
      <c r="F7" s="38">
        <f t="shared" si="2"/>
        <v>634</v>
      </c>
      <c r="G7" s="38">
        <f t="shared" si="2"/>
        <v>1</v>
      </c>
      <c r="H7" s="39">
        <f t="shared" si="2"/>
        <v>0</v>
      </c>
      <c r="I7" s="40" t="str">
        <f>IF(LEFT(E35,2)="od",B35,"")</f>
        <v/>
      </c>
      <c r="J7" s="41" t="str">
        <f>IF(LEFT(E35,2)="od",IF(L35&gt;0,L35,""),"")</f>
        <v/>
      </c>
      <c r="K7" s="42" t="str">
        <f>IF(LEFT(E35,2)="od",IF(J44&gt;0,J44,""),"")</f>
        <v/>
      </c>
      <c r="L7" s="43" t="str">
        <f>IF(LEFT(E35,2)="OD",MAX(N35,L44),"")</f>
        <v/>
      </c>
      <c r="M7" s="44">
        <f t="shared" si="3"/>
        <v>42430</v>
      </c>
      <c r="N7" s="45">
        <f t="shared" si="4"/>
        <v>0</v>
      </c>
      <c r="O7" s="45">
        <f t="shared" si="5"/>
        <v>0</v>
      </c>
      <c r="P7" s="35"/>
      <c r="Q7" s="134">
        <f>IF(E35="current",I44,0)</f>
        <v>1500</v>
      </c>
      <c r="R7" s="130">
        <f t="shared" si="6"/>
        <v>0.75716352941176479</v>
      </c>
      <c r="S7" s="133">
        <f>C7*[1]CAT!$N$34</f>
        <v>323.78675612770121</v>
      </c>
      <c r="T7" s="129">
        <f t="shared" si="7"/>
        <v>1.5772870662460567E-3</v>
      </c>
      <c r="U7" s="129">
        <f t="shared" si="8"/>
        <v>0</v>
      </c>
      <c r="V7" s="132">
        <f t="shared" si="9"/>
        <v>0.97457128743148824</v>
      </c>
      <c r="AC7" s="128">
        <f>IF(I6="","",J20)</f>
        <v>0.75716352941176479</v>
      </c>
      <c r="AD7" s="128" t="str">
        <f>IF(I7="","",J39)</f>
        <v/>
      </c>
      <c r="AE7" s="128" t="str">
        <f>IF(I8="","",J58)</f>
        <v/>
      </c>
      <c r="AF7" s="128" t="str">
        <f>IF(I9="","",J71)</f>
        <v/>
      </c>
      <c r="AG7" s="128" t="str">
        <f>IF(I10="","",J84)</f>
        <v/>
      </c>
    </row>
    <row r="8" spans="1:33" x14ac:dyDescent="0.35">
      <c r="A8" s="29"/>
      <c r="B8" s="36">
        <f>DATE(YEAR(B7),(MONTH(B7)-1),1)</f>
        <v>42401</v>
      </c>
      <c r="C8" s="37">
        <f t="shared" si="0"/>
        <v>5294.15</v>
      </c>
      <c r="D8" s="37">
        <f t="shared" si="1"/>
        <v>5530.43</v>
      </c>
      <c r="E8" s="38">
        <f t="shared" si="2"/>
        <v>271</v>
      </c>
      <c r="F8" s="38">
        <f t="shared" si="2"/>
        <v>513</v>
      </c>
      <c r="G8" s="38">
        <f t="shared" si="2"/>
        <v>0</v>
      </c>
      <c r="H8" s="39">
        <f t="shared" si="2"/>
        <v>0</v>
      </c>
      <c r="I8" s="40" t="str">
        <f>IF(LEFT(E54,2)="od",B54,"")</f>
        <v/>
      </c>
      <c r="J8" s="41" t="str">
        <f>IF(LEFT(E54,2)="od",IF(L54&gt;0,L54,""),"")</f>
        <v/>
      </c>
      <c r="K8" s="42" t="str">
        <f>IF(LEFT(E54,2)="od",IF(J63&gt;0,J63,""),"")</f>
        <v/>
      </c>
      <c r="L8" s="43" t="str">
        <f>IF(LEFT(E54,2)="OD",MAX(N54,L63),"")</f>
        <v/>
      </c>
      <c r="M8" s="44">
        <f t="shared" si="3"/>
        <v>42401</v>
      </c>
      <c r="N8" s="45">
        <f t="shared" si="4"/>
        <v>0</v>
      </c>
      <c r="O8" s="45">
        <f t="shared" si="5"/>
        <v>0</v>
      </c>
      <c r="P8" s="35"/>
      <c r="Q8" s="134">
        <f>IF(E54="current",I63,0)</f>
        <v>0</v>
      </c>
      <c r="R8" s="130">
        <f t="shared" si="6"/>
        <v>0.66113999999999995</v>
      </c>
      <c r="S8" s="133">
        <f>C8*[1]CAT!$N$34</f>
        <v>310.17775579415087</v>
      </c>
      <c r="T8" s="129">
        <f t="shared" si="7"/>
        <v>0</v>
      </c>
      <c r="U8" s="129">
        <f t="shared" si="8"/>
        <v>0</v>
      </c>
      <c r="V8" s="132">
        <f t="shared" si="9"/>
        <v>1.0446303939253705</v>
      </c>
      <c r="AC8" s="128">
        <f>IF(I6="","",J21)</f>
        <v>0.66113999999999995</v>
      </c>
      <c r="AD8" s="128" t="str">
        <f>IF(I7="","",J40)</f>
        <v/>
      </c>
      <c r="AE8" s="128" t="str">
        <f>IF(I8="","",J59)</f>
        <v/>
      </c>
      <c r="AF8" s="128" t="str">
        <f>IF(I9="","",J72)</f>
        <v/>
      </c>
      <c r="AG8" s="128" t="str">
        <f>IF(I10="","",J85)</f>
        <v/>
      </c>
    </row>
    <row r="9" spans="1:33" x14ac:dyDescent="0.35">
      <c r="A9" s="29"/>
      <c r="B9" s="36">
        <f>DATE(YEAR(B8),(MONTH(B8)-1),1)</f>
        <v>42370</v>
      </c>
      <c r="C9" s="37">
        <f t="shared" si="0"/>
        <v>6070.31</v>
      </c>
      <c r="D9" s="37">
        <f t="shared" si="1"/>
        <v>6788.57</v>
      </c>
      <c r="E9" s="38">
        <f t="shared" si="2"/>
        <v>238</v>
      </c>
      <c r="F9" s="38">
        <f t="shared" si="2"/>
        <v>561</v>
      </c>
      <c r="G9" s="38">
        <f t="shared" si="2"/>
        <v>0</v>
      </c>
      <c r="H9" s="39">
        <f t="shared" si="2"/>
        <v>0</v>
      </c>
      <c r="I9" s="40" t="str">
        <f>IF(LEFT(E67,2)="od",B67,"")</f>
        <v/>
      </c>
      <c r="J9" s="41" t="str">
        <f>IF(LEFT(E67,2)="od",IF(L67&gt;0,L67,""),"")</f>
        <v/>
      </c>
      <c r="K9" s="42" t="str">
        <f>IF(LEFT(E67,2)="od",IF(J76&gt;0,J76,""),"")</f>
        <v/>
      </c>
      <c r="L9" s="43" t="str">
        <f>IF(LEFT(E67,2)="OD",MAX(N67,L76),"")</f>
        <v/>
      </c>
      <c r="M9" s="44">
        <f t="shared" si="3"/>
        <v>42370</v>
      </c>
      <c r="N9" s="45">
        <f t="shared" si="4"/>
        <v>0</v>
      </c>
      <c r="O9" s="45">
        <f t="shared" si="5"/>
        <v>0</v>
      </c>
      <c r="P9" s="35"/>
      <c r="Q9" s="134">
        <f>IF(E67="current",I76,0)</f>
        <v>0</v>
      </c>
      <c r="R9" s="130">
        <f t="shared" si="6"/>
        <v>0.39740610169491525</v>
      </c>
      <c r="S9" s="133">
        <f>C9*[1]CAT!$N$34</f>
        <v>355.65201831734879</v>
      </c>
      <c r="T9" s="129">
        <f t="shared" si="7"/>
        <v>0</v>
      </c>
      <c r="U9" s="129">
        <f t="shared" si="8"/>
        <v>0</v>
      </c>
      <c r="V9" s="132">
        <f t="shared" si="9"/>
        <v>1.1183234464137746</v>
      </c>
      <c r="AC9" s="128">
        <f>IF(I6="","",J22)</f>
        <v>0.39740610169491525</v>
      </c>
      <c r="AD9" s="128" t="str">
        <f>IF(I7="","",J41)</f>
        <v/>
      </c>
      <c r="AE9" s="128" t="str">
        <f>IF(I8="","",J60)</f>
        <v/>
      </c>
      <c r="AF9" s="128" t="str">
        <f>IF(I9="","",J73)</f>
        <v/>
      </c>
      <c r="AG9" s="128" t="str">
        <f>IF(I10="","",J86)</f>
        <v/>
      </c>
    </row>
    <row r="10" spans="1:33" x14ac:dyDescent="0.35">
      <c r="A10" s="29"/>
      <c r="B10" s="36">
        <f>DATE(YEAR(B9),(MONTH(B9)-1),1)</f>
        <v>42339</v>
      </c>
      <c r="C10" s="37">
        <f t="shared" si="0"/>
        <v>6818.12</v>
      </c>
      <c r="D10" s="37">
        <f t="shared" si="1"/>
        <v>5837.62</v>
      </c>
      <c r="E10" s="38">
        <f t="shared" si="2"/>
        <v>340</v>
      </c>
      <c r="F10" s="38">
        <f t="shared" si="2"/>
        <v>663</v>
      </c>
      <c r="G10" s="38">
        <f t="shared" si="2"/>
        <v>5</v>
      </c>
      <c r="H10" s="39">
        <f t="shared" si="2"/>
        <v>0</v>
      </c>
      <c r="I10" s="40" t="str">
        <f>IF(LEFT(E80,2)="od",B80,"")</f>
        <v/>
      </c>
      <c r="J10" s="41" t="str">
        <f>IF(LEFT(E80,2)="od",IF(L80&gt;0,L80,""),"")</f>
        <v/>
      </c>
      <c r="K10" s="42" t="str">
        <f>IF(LEFT(E80,2)="od",IF(J89&gt;0,J89,""),"")</f>
        <v/>
      </c>
      <c r="L10" s="43" t="str">
        <f>IF(LEFT(E80,2)="OD",MAX(N80,L89),"")</f>
        <v/>
      </c>
      <c r="M10" s="44">
        <f t="shared" si="3"/>
        <v>42339</v>
      </c>
      <c r="N10" s="45">
        <f t="shared" si="4"/>
        <v>0</v>
      </c>
      <c r="O10" s="45">
        <f t="shared" si="5"/>
        <v>0</v>
      </c>
      <c r="P10" s="35"/>
      <c r="Q10" s="134">
        <f>IF(E80="current",I89,0)</f>
        <v>0</v>
      </c>
      <c r="R10" s="130">
        <f t="shared" si="6"/>
        <v>0.66489355932203398</v>
      </c>
      <c r="S10" s="133">
        <f>C10*[1]CAT!$N$34</f>
        <v>399.46528910877402</v>
      </c>
      <c r="T10" s="129">
        <f t="shared" si="7"/>
        <v>7.5414781297134239E-3</v>
      </c>
      <c r="U10" s="129">
        <f t="shared" si="8"/>
        <v>0</v>
      </c>
      <c r="V10" s="132">
        <f t="shared" si="9"/>
        <v>0.85619202947440054</v>
      </c>
      <c r="AC10" s="128">
        <f>IF(I6="","",J23)</f>
        <v>0.66489355932203398</v>
      </c>
      <c r="AD10" s="128" t="str">
        <f>IF(I7="","",J42)</f>
        <v/>
      </c>
      <c r="AE10" s="128" t="str">
        <f>IF(I8="","",J61)</f>
        <v/>
      </c>
      <c r="AF10" s="128" t="str">
        <f>IF(I9="","",J74)</f>
        <v/>
      </c>
      <c r="AG10" s="128" t="str">
        <f>IF(I10="","",J87)</f>
        <v/>
      </c>
    </row>
    <row r="11" spans="1:33" x14ac:dyDescent="0.35">
      <c r="A11" s="29"/>
      <c r="B11" s="36">
        <f>DATE(YEAR(B10),(MONTH(B10)-1),1)</f>
        <v>42309</v>
      </c>
      <c r="C11" s="37">
        <f t="shared" si="0"/>
        <v>4480.1000000000004</v>
      </c>
      <c r="D11" s="37">
        <f t="shared" si="1"/>
        <v>4529.51</v>
      </c>
      <c r="E11" s="38">
        <f t="shared" si="2"/>
        <v>240</v>
      </c>
      <c r="F11" s="38">
        <f t="shared" si="2"/>
        <v>507</v>
      </c>
      <c r="G11" s="38">
        <f t="shared" si="2"/>
        <v>3</v>
      </c>
      <c r="H11" s="39">
        <f t="shared" si="2"/>
        <v>0</v>
      </c>
      <c r="I11" s="40" t="str">
        <f>IF(LEFT(E40,2)="od",B40,"")</f>
        <v/>
      </c>
      <c r="J11" s="41" t="str">
        <f>IF(LEFT(E22,2)="od",IF(L22&gt;0,L22,""),"")</f>
        <v/>
      </c>
      <c r="K11" s="42"/>
      <c r="L11" s="43" t="str">
        <f>IF(LEFT(E22,2)="OD",MAX(N22,L36),"")</f>
        <v/>
      </c>
      <c r="M11" s="44">
        <f t="shared" si="3"/>
        <v>42309</v>
      </c>
      <c r="N11" s="45">
        <f t="shared" si="4"/>
        <v>0</v>
      </c>
      <c r="O11" s="45">
        <f t="shared" si="5"/>
        <v>0</v>
      </c>
      <c r="P11" s="35"/>
      <c r="Q11" s="134">
        <f>IF(E93="current",I102,0)</f>
        <v>0</v>
      </c>
      <c r="R11" s="130">
        <f t="shared" si="6"/>
        <v>0.68442576271186439</v>
      </c>
      <c r="S11" s="133">
        <f>C11*[1]CAT!$N$34</f>
        <v>262.48356463896482</v>
      </c>
      <c r="T11" s="129">
        <f t="shared" si="7"/>
        <v>5.9171597633136093E-3</v>
      </c>
      <c r="U11" s="129">
        <f t="shared" si="8"/>
        <v>0</v>
      </c>
      <c r="V11" s="132">
        <f t="shared" si="9"/>
        <v>1.0110287716792035</v>
      </c>
      <c r="AC11" s="128">
        <f>IF(I6="","",J24)</f>
        <v>0.68442576271186439</v>
      </c>
      <c r="AD11" s="128" t="str">
        <f>IF(I7="","",J43)</f>
        <v/>
      </c>
      <c r="AE11" s="128" t="str">
        <f>IF(I8="","",J62)</f>
        <v/>
      </c>
      <c r="AF11" s="128" t="str">
        <f>IF(I9="","",J75)</f>
        <v/>
      </c>
      <c r="AG11" s="128" t="str">
        <f>IF(I10="","",J88)</f>
        <v/>
      </c>
    </row>
    <row r="12" spans="1:33" ht="27" thickBot="1" x14ac:dyDescent="0.4">
      <c r="A12" s="29"/>
      <c r="B12" s="46" t="s">
        <v>57</v>
      </c>
      <c r="C12" s="47">
        <f>SUM(C6:C11)</f>
        <v>32583.25</v>
      </c>
      <c r="D12" s="47">
        <f>SUM(D6:D11)</f>
        <v>32493.82</v>
      </c>
      <c r="E12" s="48">
        <f>IF(SUM(E6:E11)=0,"",SUM(E6:E11))</f>
        <v>1607</v>
      </c>
      <c r="F12" s="48">
        <f>IF(SUM(F6:F11)=0,"",SUM(F6:F11))</f>
        <v>3372</v>
      </c>
      <c r="G12" s="49">
        <f>SUM(G6:G11)</f>
        <v>11</v>
      </c>
      <c r="H12" s="50">
        <f>SUM(H6:H11)</f>
        <v>0</v>
      </c>
      <c r="I12" s="46"/>
      <c r="J12" s="51">
        <f>SUM(J6:J11)</f>
        <v>1700</v>
      </c>
      <c r="K12" s="52">
        <f>IF(ISERROR(AVERAGE(K6:K11)),"",AVERAGE(K6:K11))</f>
        <v>0.75716352941176479</v>
      </c>
      <c r="L12" s="51">
        <f>SUM(L6:L11)</f>
        <v>17</v>
      </c>
      <c r="M12" s="53" t="s">
        <v>58</v>
      </c>
      <c r="N12" s="54">
        <f>AVERAGE(N6:N11)</f>
        <v>0</v>
      </c>
      <c r="O12" s="54">
        <f>AVERAGE(O6:O11)</f>
        <v>0</v>
      </c>
      <c r="P12" s="55"/>
      <c r="Q12" s="134">
        <f>IFERROR(SUM(Q6:Q11)/(COUNT(Q6:Q11)-COUNTIF(Q6:Q11, 0)), 0)</f>
        <v>1500</v>
      </c>
      <c r="T12" s="145">
        <f>AVERAGE(T6:T11)</f>
        <v>3.1807513258707513E-3</v>
      </c>
      <c r="V12" s="146">
        <f>AVERAGE(V6:V11)</f>
        <v>1.0018397333768438</v>
      </c>
    </row>
    <row r="13" spans="1:33" ht="16" thickBot="1" x14ac:dyDescent="0.4">
      <c r="A13" s="29"/>
      <c r="B13" s="35"/>
      <c r="C13" s="35"/>
      <c r="D13" s="35"/>
      <c r="E13" s="35"/>
      <c r="F13" s="35"/>
      <c r="G13" s="35"/>
      <c r="H13" s="35"/>
      <c r="I13" s="35"/>
      <c r="J13" s="35"/>
      <c r="K13" s="35"/>
      <c r="L13" s="35"/>
      <c r="M13" s="35"/>
      <c r="N13" s="35"/>
      <c r="O13" s="35"/>
      <c r="P13" s="35"/>
    </row>
    <row r="14" spans="1:33" ht="16" thickBot="1" x14ac:dyDescent="0.4">
      <c r="A14" s="29"/>
      <c r="B14" s="180" t="s">
        <v>59</v>
      </c>
      <c r="C14" s="181"/>
      <c r="D14" s="181"/>
      <c r="E14" s="181"/>
      <c r="F14" s="181"/>
      <c r="G14" s="181"/>
      <c r="H14" s="181"/>
      <c r="I14" s="181"/>
      <c r="J14" s="181"/>
      <c r="K14" s="181"/>
      <c r="L14" s="181"/>
      <c r="M14" s="181"/>
      <c r="N14" s="181"/>
      <c r="O14" s="182"/>
      <c r="P14" s="183"/>
    </row>
    <row r="15" spans="1:33" ht="104.5" thickBot="1" x14ac:dyDescent="0.4">
      <c r="A15" s="23">
        <v>1</v>
      </c>
      <c r="B15" s="184" t="s">
        <v>60</v>
      </c>
      <c r="C15" s="185"/>
      <c r="D15" s="186"/>
      <c r="E15" s="184" t="s">
        <v>61</v>
      </c>
      <c r="F15" s="185"/>
      <c r="G15" s="186"/>
      <c r="H15" s="158" t="s">
        <v>62</v>
      </c>
      <c r="I15" s="209" t="s">
        <v>63</v>
      </c>
      <c r="J15" s="209"/>
      <c r="K15" s="209"/>
      <c r="L15" s="159" t="s">
        <v>64</v>
      </c>
      <c r="M15" s="56" t="s">
        <v>65</v>
      </c>
      <c r="N15" s="57" t="s">
        <v>66</v>
      </c>
      <c r="O15" s="210" t="s">
        <v>67</v>
      </c>
      <c r="P15" s="210"/>
    </row>
    <row r="16" spans="1:33" ht="26.5" thickBot="1" x14ac:dyDescent="0.4">
      <c r="A16" s="23"/>
      <c r="B16" s="215" t="s">
        <v>68</v>
      </c>
      <c r="C16" s="216"/>
      <c r="D16" s="217"/>
      <c r="E16" s="218" t="s">
        <v>69</v>
      </c>
      <c r="F16" s="219"/>
      <c r="G16" s="220"/>
      <c r="H16" s="58" t="s">
        <v>70</v>
      </c>
      <c r="I16" s="203" t="str">
        <f>'[2]Financial Templet'!C4</f>
        <v xml:space="preserve">INFLOW TECHNOLOGIES PVT LTD </v>
      </c>
      <c r="J16" s="203"/>
      <c r="K16" s="203"/>
      <c r="L16" s="59">
        <v>1700</v>
      </c>
      <c r="M16" s="60">
        <v>0.12</v>
      </c>
      <c r="N16" s="61">
        <f>L16*M16/12</f>
        <v>17</v>
      </c>
      <c r="O16" s="62">
        <v>42461</v>
      </c>
      <c r="P16" s="63"/>
    </row>
    <row r="17" spans="1:16" ht="33" customHeight="1" x14ac:dyDescent="0.35">
      <c r="A17" s="23"/>
      <c r="B17" s="190" t="s">
        <v>33</v>
      </c>
      <c r="C17" s="190" t="s">
        <v>71</v>
      </c>
      <c r="D17" s="190"/>
      <c r="E17" s="190"/>
      <c r="F17" s="190" t="s">
        <v>72</v>
      </c>
      <c r="G17" s="190"/>
      <c r="H17" s="190"/>
      <c r="I17" s="189" t="s">
        <v>73</v>
      </c>
      <c r="J17" s="189" t="s">
        <v>74</v>
      </c>
      <c r="K17" s="190" t="s">
        <v>75</v>
      </c>
      <c r="L17" s="190" t="s">
        <v>76</v>
      </c>
      <c r="M17" s="190" t="s">
        <v>36</v>
      </c>
      <c r="N17" s="188" t="s">
        <v>37</v>
      </c>
      <c r="O17" s="188" t="s">
        <v>38</v>
      </c>
      <c r="P17" s="211" t="s">
        <v>39</v>
      </c>
    </row>
    <row r="18" spans="1:16" x14ac:dyDescent="0.35">
      <c r="A18" s="23"/>
      <c r="B18" s="190"/>
      <c r="C18" s="157" t="s">
        <v>77</v>
      </c>
      <c r="D18" s="157" t="s">
        <v>78</v>
      </c>
      <c r="E18" s="157" t="s">
        <v>79</v>
      </c>
      <c r="F18" s="157" t="s">
        <v>77</v>
      </c>
      <c r="G18" s="157" t="s">
        <v>78</v>
      </c>
      <c r="H18" s="157" t="s">
        <v>79</v>
      </c>
      <c r="I18" s="188"/>
      <c r="J18" s="188"/>
      <c r="K18" s="190"/>
      <c r="L18" s="190"/>
      <c r="M18" s="190"/>
      <c r="N18" s="190"/>
      <c r="O18" s="190"/>
      <c r="P18" s="188"/>
    </row>
    <row r="19" spans="1:16" x14ac:dyDescent="0.35">
      <c r="A19" s="23"/>
      <c r="B19" s="64">
        <f>O16</f>
        <v>42461</v>
      </c>
      <c r="C19" s="65">
        <v>4394.1400000000003</v>
      </c>
      <c r="D19" s="65"/>
      <c r="E19" s="66">
        <f t="shared" ref="E19:E24" si="10">C19+D19</f>
        <v>4394.1400000000003</v>
      </c>
      <c r="F19" s="67">
        <v>4421.79</v>
      </c>
      <c r="G19" s="67"/>
      <c r="H19" s="66">
        <f t="shared" ref="H19:H24" si="11">+F19+G19</f>
        <v>4421.79</v>
      </c>
      <c r="I19" s="68">
        <f>(1130.25+1350.55+1220.17+1176.42+1307.48)/5</f>
        <v>1236.9740000000002</v>
      </c>
      <c r="J19" s="69">
        <f t="shared" ref="J19:J24" si="12">IF(K19&gt;0.01,(+I19/K19),0)</f>
        <v>0.72763176470588242</v>
      </c>
      <c r="K19" s="67">
        <v>1700</v>
      </c>
      <c r="L19" s="67">
        <v>11.78</v>
      </c>
      <c r="M19" s="67">
        <v>215</v>
      </c>
      <c r="N19" s="67">
        <v>494</v>
      </c>
      <c r="O19" s="67">
        <v>2</v>
      </c>
      <c r="P19" s="67">
        <v>0</v>
      </c>
    </row>
    <row r="20" spans="1:16" x14ac:dyDescent="0.35">
      <c r="A20" s="23"/>
      <c r="B20" s="64">
        <f>DATE(YEAR(B19),(MONTH(B19)-1),1)</f>
        <v>42430</v>
      </c>
      <c r="C20" s="65">
        <v>5526.43</v>
      </c>
      <c r="D20" s="65"/>
      <c r="E20" s="66">
        <f t="shared" si="10"/>
        <v>5526.43</v>
      </c>
      <c r="F20" s="67">
        <v>5385.9</v>
      </c>
      <c r="G20" s="67"/>
      <c r="H20" s="66">
        <f t="shared" si="11"/>
        <v>5385.9</v>
      </c>
      <c r="I20" s="68">
        <f>(1142.18+786.97+1573.16+1630.7+1302.88)/5</f>
        <v>1287.1780000000001</v>
      </c>
      <c r="J20" s="69">
        <f t="shared" si="12"/>
        <v>0.75716352941176479</v>
      </c>
      <c r="K20" s="67">
        <v>1700</v>
      </c>
      <c r="L20" s="67">
        <v>12.68</v>
      </c>
      <c r="M20" s="70">
        <v>303</v>
      </c>
      <c r="N20" s="70">
        <v>634</v>
      </c>
      <c r="O20" s="70">
        <v>1</v>
      </c>
      <c r="P20" s="67">
        <v>0</v>
      </c>
    </row>
    <row r="21" spans="1:16" x14ac:dyDescent="0.35">
      <c r="A21" s="23"/>
      <c r="B21" s="64">
        <f>DATE(YEAR(B20),(MONTH(B20)-1),1)</f>
        <v>42401</v>
      </c>
      <c r="C21" s="65">
        <v>5294.15</v>
      </c>
      <c r="D21" s="65"/>
      <c r="E21" s="66">
        <f t="shared" si="10"/>
        <v>5294.15</v>
      </c>
      <c r="F21" s="67">
        <v>5530.43</v>
      </c>
      <c r="G21" s="67"/>
      <c r="H21" s="66">
        <f t="shared" si="11"/>
        <v>5530.43</v>
      </c>
      <c r="I21" s="68">
        <f>(853.79+959.34+1373.54+1358.11+1074.91)/5</f>
        <v>1123.9379999999999</v>
      </c>
      <c r="J21" s="69">
        <f t="shared" si="12"/>
        <v>0.66113999999999995</v>
      </c>
      <c r="K21" s="67">
        <v>1700</v>
      </c>
      <c r="L21" s="67">
        <v>1.24</v>
      </c>
      <c r="M21" s="70">
        <v>271</v>
      </c>
      <c r="N21" s="70">
        <v>513</v>
      </c>
      <c r="O21" s="70">
        <v>0</v>
      </c>
      <c r="P21" s="67">
        <v>0</v>
      </c>
    </row>
    <row r="22" spans="1:16" x14ac:dyDescent="0.35">
      <c r="A22" s="23"/>
      <c r="B22" s="64">
        <f>DATE(YEAR(B21),(MONTH(B21)-1),1)</f>
        <v>42370</v>
      </c>
      <c r="C22" s="65">
        <v>6070.31</v>
      </c>
      <c r="D22" s="65"/>
      <c r="E22" s="66">
        <f t="shared" si="10"/>
        <v>6070.31</v>
      </c>
      <c r="F22" s="67">
        <v>6788.57</v>
      </c>
      <c r="G22" s="67"/>
      <c r="H22" s="66">
        <f t="shared" si="11"/>
        <v>6788.57</v>
      </c>
      <c r="I22" s="68">
        <f>(920.32+856.32+369.13+55.12+729.98)/5</f>
        <v>586.17399999999998</v>
      </c>
      <c r="J22" s="69">
        <f t="shared" si="12"/>
        <v>0.39740610169491525</v>
      </c>
      <c r="K22" s="67">
        <v>1475</v>
      </c>
      <c r="L22" s="67">
        <v>6.09</v>
      </c>
      <c r="M22" s="70">
        <v>238</v>
      </c>
      <c r="N22" s="70">
        <v>561</v>
      </c>
      <c r="O22" s="70">
        <v>0</v>
      </c>
      <c r="P22" s="71">
        <v>0</v>
      </c>
    </row>
    <row r="23" spans="1:16" x14ac:dyDescent="0.35">
      <c r="A23" s="23"/>
      <c r="B23" s="64">
        <f>DATE(YEAR(B22),(MONTH(B22)-1),1)</f>
        <v>42339</v>
      </c>
      <c r="C23" s="65">
        <v>6818.12</v>
      </c>
      <c r="D23" s="65"/>
      <c r="E23" s="66">
        <f t="shared" si="10"/>
        <v>6818.12</v>
      </c>
      <c r="F23" s="67">
        <v>5837.62</v>
      </c>
      <c r="G23" s="67"/>
      <c r="H23" s="66">
        <f t="shared" si="11"/>
        <v>5837.62</v>
      </c>
      <c r="I23" s="68">
        <f>(562.12+778.93+1169.62+1186.72+1206.2)/5</f>
        <v>980.71800000000007</v>
      </c>
      <c r="J23" s="69">
        <f t="shared" si="12"/>
        <v>0.66489355932203398</v>
      </c>
      <c r="K23" s="67">
        <v>1475</v>
      </c>
      <c r="L23" s="67">
        <v>11.02</v>
      </c>
      <c r="M23" s="70">
        <v>340</v>
      </c>
      <c r="N23" s="70">
        <v>663</v>
      </c>
      <c r="O23" s="70">
        <v>5</v>
      </c>
      <c r="P23" s="71">
        <v>0</v>
      </c>
    </row>
    <row r="24" spans="1:16" x14ac:dyDescent="0.35">
      <c r="A24" s="23"/>
      <c r="B24" s="64">
        <f>DATE(YEAR(B23),(MONTH(B23)-1),1)</f>
        <v>42309</v>
      </c>
      <c r="C24" s="65">
        <v>4480.1000000000004</v>
      </c>
      <c r="D24" s="65"/>
      <c r="E24" s="66">
        <f t="shared" si="10"/>
        <v>4480.1000000000004</v>
      </c>
      <c r="F24" s="67">
        <v>4529.51</v>
      </c>
      <c r="G24" s="67"/>
      <c r="H24" s="66">
        <f t="shared" si="11"/>
        <v>4529.51</v>
      </c>
      <c r="I24" s="68">
        <f>(1003.67+1213.5+783.99+854.82+1191.66)/5</f>
        <v>1009.528</v>
      </c>
      <c r="J24" s="69">
        <f t="shared" si="12"/>
        <v>0.68442576271186439</v>
      </c>
      <c r="K24" s="67">
        <v>1475</v>
      </c>
      <c r="L24" s="67">
        <v>10.67</v>
      </c>
      <c r="M24" s="70">
        <v>240</v>
      </c>
      <c r="N24" s="70">
        <v>507</v>
      </c>
      <c r="O24" s="70">
        <v>3</v>
      </c>
      <c r="P24" s="71">
        <v>0</v>
      </c>
    </row>
    <row r="25" spans="1:16" x14ac:dyDescent="0.35">
      <c r="A25" s="23"/>
      <c r="B25" s="72" t="s">
        <v>80</v>
      </c>
      <c r="C25" s="73"/>
      <c r="D25" s="73"/>
      <c r="E25" s="74">
        <f>SUM(E19:E24)/COUNT(E19:E24)</f>
        <v>5430.541666666667</v>
      </c>
      <c r="F25" s="74"/>
      <c r="G25" s="74"/>
      <c r="H25" s="74">
        <f>SUM(H19:H24)/COUNT(H19:H24)</f>
        <v>5415.6366666666663</v>
      </c>
      <c r="I25" s="75">
        <f>SUM(I19:I24)/COUNT(I19:I24)</f>
        <v>1037.4183333333333</v>
      </c>
      <c r="J25" s="76">
        <f>IF(ISERROR(MAX(J19:J24)),"",MAX(J19:J24))</f>
        <v>0.75716352941176479</v>
      </c>
      <c r="K25" s="77"/>
      <c r="L25" s="78">
        <f>IF(ISERROR(AVERAGE(L19:L24)),"",AVERAGE(L19:L24))</f>
        <v>8.913333333333334</v>
      </c>
      <c r="M25" s="79">
        <f>SUM(M19:M24)</f>
        <v>1607</v>
      </c>
      <c r="N25" s="79">
        <f>SUM(N19:N24)</f>
        <v>3372</v>
      </c>
      <c r="O25" s="79">
        <f>SUM(O19:O24)</f>
        <v>11</v>
      </c>
      <c r="P25" s="79">
        <f>SUM(P19:P24)</f>
        <v>0</v>
      </c>
    </row>
    <row r="26" spans="1:16" ht="16" thickBot="1" x14ac:dyDescent="0.4">
      <c r="A26" s="23"/>
      <c r="B26" s="80" t="s">
        <v>81</v>
      </c>
      <c r="C26" s="81"/>
      <c r="D26" s="81"/>
      <c r="E26" s="82">
        <f>IF(ISERROR(L16*(1-J25)),"",L16*(1-J25))</f>
        <v>412.82199999999983</v>
      </c>
      <c r="F26" s="82"/>
      <c r="G26" s="82"/>
      <c r="H26" s="83"/>
      <c r="I26" s="212" t="s">
        <v>82</v>
      </c>
      <c r="J26" s="212"/>
      <c r="K26" s="84">
        <f>IF(ISERROR(AVERAGE(E19:E24)*12),"",AVERAGE(E19:E24)*12)</f>
        <v>65166.5</v>
      </c>
      <c r="L26" s="213" t="s">
        <v>83</v>
      </c>
      <c r="M26" s="213"/>
      <c r="N26" s="213"/>
      <c r="O26" s="214" t="str">
        <f>IF(ISERROR(K26/#REF!),"",K26/#REF!)</f>
        <v/>
      </c>
      <c r="P26" s="214"/>
    </row>
    <row r="27" spans="1:16" ht="16" customHeight="1" thickBot="1" x14ac:dyDescent="0.4">
      <c r="A27" s="23"/>
      <c r="B27" s="174" t="s">
        <v>84</v>
      </c>
      <c r="C27" s="175"/>
      <c r="D27" s="175"/>
      <c r="E27" s="175"/>
      <c r="F27" s="175"/>
      <c r="G27" s="175"/>
      <c r="H27" s="175"/>
      <c r="I27" s="175"/>
      <c r="J27" s="175"/>
      <c r="K27" s="175"/>
      <c r="L27" s="175"/>
      <c r="M27" s="175"/>
      <c r="N27" s="175"/>
      <c r="O27" s="175"/>
      <c r="P27" s="176"/>
    </row>
    <row r="28" spans="1:16" ht="16" customHeight="1" thickBot="1" x14ac:dyDescent="0.4">
      <c r="A28" s="23"/>
      <c r="B28" s="177"/>
      <c r="C28" s="178"/>
      <c r="D28" s="178"/>
      <c r="E28" s="178"/>
      <c r="F28" s="178"/>
      <c r="G28" s="178"/>
      <c r="H28" s="178"/>
      <c r="I28" s="178"/>
      <c r="J28" s="178"/>
      <c r="K28" s="178"/>
      <c r="L28" s="178"/>
      <c r="M28" s="178"/>
      <c r="N28" s="178"/>
      <c r="O28" s="178"/>
      <c r="P28" s="179"/>
    </row>
    <row r="29" spans="1:16" ht="16" thickBot="1" x14ac:dyDescent="0.4">
      <c r="A29" s="23"/>
      <c r="B29" s="180" t="s">
        <v>85</v>
      </c>
      <c r="C29" s="181"/>
      <c r="D29" s="181"/>
      <c r="E29" s="181"/>
      <c r="F29" s="181"/>
      <c r="G29" s="181"/>
      <c r="H29" s="181"/>
      <c r="I29" s="181"/>
      <c r="J29" s="182"/>
      <c r="K29" s="182"/>
      <c r="L29" s="182"/>
      <c r="M29" s="182"/>
      <c r="N29" s="182"/>
      <c r="O29" s="182"/>
      <c r="P29" s="183"/>
    </row>
    <row r="30" spans="1:16" ht="26.5" thickBot="1" x14ac:dyDescent="0.4">
      <c r="A30" s="23"/>
      <c r="B30" s="184" t="s">
        <v>60</v>
      </c>
      <c r="C30" s="185"/>
      <c r="D30" s="186"/>
      <c r="E30" s="184" t="s">
        <v>86</v>
      </c>
      <c r="F30" s="185"/>
      <c r="G30" s="186"/>
      <c r="H30" s="159" t="s">
        <v>64</v>
      </c>
      <c r="I30" s="56" t="s">
        <v>87</v>
      </c>
      <c r="J30" s="174" t="s">
        <v>88</v>
      </c>
      <c r="K30" s="175"/>
      <c r="L30" s="175"/>
      <c r="M30" s="175"/>
      <c r="N30" s="175"/>
      <c r="O30" s="175"/>
      <c r="P30" s="176"/>
    </row>
    <row r="31" spans="1:16" ht="16" thickBot="1" x14ac:dyDescent="0.4">
      <c r="A31" s="23"/>
      <c r="B31" s="215" t="s">
        <v>68</v>
      </c>
      <c r="C31" s="216"/>
      <c r="D31" s="217"/>
      <c r="E31" s="171"/>
      <c r="F31" s="172"/>
      <c r="G31" s="173"/>
      <c r="H31" s="86"/>
      <c r="I31" s="87"/>
      <c r="J31" s="177"/>
      <c r="K31" s="178"/>
      <c r="L31" s="178"/>
      <c r="M31" s="178"/>
      <c r="N31" s="178"/>
      <c r="O31" s="178"/>
      <c r="P31" s="179"/>
    </row>
    <row r="32" spans="1:16" ht="16" thickBot="1" x14ac:dyDescent="0.4">
      <c r="A32" s="23"/>
      <c r="B32" s="137"/>
      <c r="C32" s="138"/>
      <c r="D32" s="138"/>
      <c r="E32" s="139"/>
      <c r="F32" s="139"/>
      <c r="G32" s="139"/>
      <c r="H32" s="140"/>
      <c r="I32" s="141"/>
      <c r="J32" s="141"/>
      <c r="K32" s="142"/>
      <c r="L32" s="143"/>
      <c r="M32" s="143"/>
      <c r="N32" s="143"/>
      <c r="O32" s="144"/>
      <c r="P32" s="144"/>
    </row>
    <row r="33" spans="1:16" ht="16" thickBot="1" x14ac:dyDescent="0.4">
      <c r="A33" s="23"/>
      <c r="B33" s="195"/>
      <c r="C33" s="196"/>
      <c r="D33" s="196"/>
      <c r="E33" s="196"/>
      <c r="F33" s="196"/>
      <c r="G33" s="196"/>
      <c r="H33" s="196"/>
      <c r="I33" s="196"/>
      <c r="J33" s="196"/>
      <c r="K33" s="196"/>
      <c r="L33" s="196"/>
      <c r="M33" s="196"/>
      <c r="N33" s="196"/>
      <c r="O33" s="196"/>
      <c r="P33" s="197"/>
    </row>
    <row r="34" spans="1:16" ht="39.5" thickBot="1" x14ac:dyDescent="0.4">
      <c r="A34" s="23">
        <v>2</v>
      </c>
      <c r="B34" s="184" t="s">
        <v>60</v>
      </c>
      <c r="C34" s="185"/>
      <c r="D34" s="186"/>
      <c r="E34" s="184" t="s">
        <v>61</v>
      </c>
      <c r="F34" s="185"/>
      <c r="G34" s="186"/>
      <c r="H34" s="158" t="s">
        <v>62</v>
      </c>
      <c r="I34" s="209" t="s">
        <v>63</v>
      </c>
      <c r="J34" s="209"/>
      <c r="K34" s="209"/>
      <c r="L34" s="159" t="s">
        <v>64</v>
      </c>
      <c r="M34" s="56" t="s">
        <v>65</v>
      </c>
      <c r="N34" s="56" t="s">
        <v>89</v>
      </c>
      <c r="O34" s="210"/>
      <c r="P34" s="210"/>
    </row>
    <row r="35" spans="1:16" ht="16" thickBot="1" x14ac:dyDescent="0.4">
      <c r="A35" s="23"/>
      <c r="B35" s="200" t="s">
        <v>90</v>
      </c>
      <c r="C35" s="201"/>
      <c r="D35" s="202"/>
      <c r="E35" s="171" t="s">
        <v>91</v>
      </c>
      <c r="F35" s="172"/>
      <c r="G35" s="173"/>
      <c r="H35" s="85"/>
      <c r="I35" s="203" t="str">
        <f>I16</f>
        <v xml:space="preserve">INFLOW TECHNOLOGIES PVT LTD </v>
      </c>
      <c r="J35" s="203"/>
      <c r="K35" s="203"/>
      <c r="L35" s="86"/>
      <c r="M35" s="87"/>
      <c r="N35" s="88">
        <f>L35*M35/12</f>
        <v>0</v>
      </c>
      <c r="O35" s="62"/>
      <c r="P35" s="63"/>
    </row>
    <row r="36" spans="1:16" x14ac:dyDescent="0.35">
      <c r="A36" s="23"/>
      <c r="B36" s="204" t="s">
        <v>33</v>
      </c>
      <c r="C36" s="206" t="s">
        <v>71</v>
      </c>
      <c r="D36" s="206"/>
      <c r="E36" s="207"/>
      <c r="F36" s="208" t="s">
        <v>72</v>
      </c>
      <c r="G36" s="206"/>
      <c r="H36" s="207"/>
      <c r="I36" s="189" t="s">
        <v>73</v>
      </c>
      <c r="J36" s="189" t="s">
        <v>74</v>
      </c>
      <c r="K36" s="189" t="s">
        <v>75</v>
      </c>
      <c r="L36" s="189" t="s">
        <v>76</v>
      </c>
      <c r="M36" s="189" t="s">
        <v>36</v>
      </c>
      <c r="N36" s="189" t="s">
        <v>37</v>
      </c>
      <c r="O36" s="190" t="s">
        <v>38</v>
      </c>
      <c r="P36" s="189" t="s">
        <v>39</v>
      </c>
    </row>
    <row r="37" spans="1:16" ht="16" thickBot="1" x14ac:dyDescent="0.4">
      <c r="A37" s="23"/>
      <c r="B37" s="205"/>
      <c r="C37" s="157" t="s">
        <v>77</v>
      </c>
      <c r="D37" s="157" t="s">
        <v>78</v>
      </c>
      <c r="E37" s="157" t="s">
        <v>79</v>
      </c>
      <c r="F37" s="157" t="s">
        <v>77</v>
      </c>
      <c r="G37" s="157" t="s">
        <v>78</v>
      </c>
      <c r="H37" s="157" t="s">
        <v>79</v>
      </c>
      <c r="I37" s="188"/>
      <c r="J37" s="188"/>
      <c r="K37" s="188"/>
      <c r="L37" s="188"/>
      <c r="M37" s="188"/>
      <c r="N37" s="188"/>
      <c r="O37" s="190"/>
      <c r="P37" s="188"/>
    </row>
    <row r="38" spans="1:16" x14ac:dyDescent="0.35">
      <c r="A38" s="23"/>
      <c r="B38" s="89">
        <f t="shared" ref="B38:B43" si="13">B19</f>
        <v>42461</v>
      </c>
      <c r="C38" s="90"/>
      <c r="D38" s="91"/>
      <c r="E38" s="92">
        <f t="shared" ref="E38:E43" si="14">+C38+D38</f>
        <v>0</v>
      </c>
      <c r="F38" s="65"/>
      <c r="G38" s="93"/>
      <c r="H38" s="92">
        <f t="shared" ref="H38:H43" si="15">+F38+G38</f>
        <v>0</v>
      </c>
      <c r="I38" s="68">
        <v>1000</v>
      </c>
      <c r="J38" s="94">
        <f t="shared" ref="J38:J43" si="16">IF(K38&gt;0.01,(+I38/K38),0)</f>
        <v>0</v>
      </c>
      <c r="K38" s="67"/>
      <c r="L38" s="67"/>
      <c r="M38" s="67"/>
      <c r="N38" s="67"/>
      <c r="O38" s="67"/>
      <c r="P38" s="67"/>
    </row>
    <row r="39" spans="1:16" x14ac:dyDescent="0.35">
      <c r="A39" s="23"/>
      <c r="B39" s="64">
        <f t="shared" si="13"/>
        <v>42430</v>
      </c>
      <c r="C39" s="90"/>
      <c r="D39" s="91"/>
      <c r="E39" s="92">
        <f t="shared" si="14"/>
        <v>0</v>
      </c>
      <c r="F39" s="65"/>
      <c r="G39" s="93"/>
      <c r="H39" s="92">
        <f t="shared" si="15"/>
        <v>0</v>
      </c>
      <c r="I39" s="68">
        <v>2000</v>
      </c>
      <c r="J39" s="94">
        <f t="shared" si="16"/>
        <v>0</v>
      </c>
      <c r="K39" s="67"/>
      <c r="L39" s="67"/>
      <c r="M39" s="70"/>
      <c r="N39" s="70"/>
      <c r="O39" s="70"/>
      <c r="P39" s="67"/>
    </row>
    <row r="40" spans="1:16" x14ac:dyDescent="0.35">
      <c r="A40" s="23"/>
      <c r="B40" s="64">
        <f t="shared" si="13"/>
        <v>42401</v>
      </c>
      <c r="C40" s="90"/>
      <c r="D40" s="91"/>
      <c r="E40" s="92">
        <f t="shared" si="14"/>
        <v>0</v>
      </c>
      <c r="F40" s="65"/>
      <c r="G40" s="93"/>
      <c r="H40" s="92">
        <f t="shared" si="15"/>
        <v>0</v>
      </c>
      <c r="I40" s="68"/>
      <c r="J40" s="94">
        <f t="shared" si="16"/>
        <v>0</v>
      </c>
      <c r="K40" s="67"/>
      <c r="L40" s="67"/>
      <c r="M40" s="70"/>
      <c r="N40" s="70"/>
      <c r="O40" s="70"/>
      <c r="P40" s="67"/>
    </row>
    <row r="41" spans="1:16" x14ac:dyDescent="0.35">
      <c r="A41" s="23"/>
      <c r="B41" s="64">
        <f t="shared" si="13"/>
        <v>42370</v>
      </c>
      <c r="C41" s="90"/>
      <c r="D41" s="91"/>
      <c r="E41" s="92">
        <f t="shared" si="14"/>
        <v>0</v>
      </c>
      <c r="F41" s="65"/>
      <c r="G41" s="93"/>
      <c r="H41" s="92">
        <f t="shared" si="15"/>
        <v>0</v>
      </c>
      <c r="I41" s="68"/>
      <c r="J41" s="94">
        <f t="shared" si="16"/>
        <v>0</v>
      </c>
      <c r="K41" s="67"/>
      <c r="L41" s="67"/>
      <c r="M41" s="70"/>
      <c r="N41" s="70"/>
      <c r="O41" s="70"/>
      <c r="P41" s="71"/>
    </row>
    <row r="42" spans="1:16" x14ac:dyDescent="0.35">
      <c r="A42" s="23"/>
      <c r="B42" s="64">
        <f t="shared" si="13"/>
        <v>42339</v>
      </c>
      <c r="C42" s="91"/>
      <c r="D42" s="91"/>
      <c r="E42" s="92">
        <f t="shared" si="14"/>
        <v>0</v>
      </c>
      <c r="F42" s="65"/>
      <c r="G42" s="93"/>
      <c r="H42" s="92">
        <f t="shared" si="15"/>
        <v>0</v>
      </c>
      <c r="I42" s="68"/>
      <c r="J42" s="94">
        <f t="shared" si="16"/>
        <v>0</v>
      </c>
      <c r="K42" s="67"/>
      <c r="L42" s="67"/>
      <c r="M42" s="70"/>
      <c r="N42" s="70"/>
      <c r="O42" s="70"/>
      <c r="P42" s="71"/>
    </row>
    <row r="43" spans="1:16" x14ac:dyDescent="0.35">
      <c r="A43" s="23"/>
      <c r="B43" s="64">
        <f t="shared" si="13"/>
        <v>42309</v>
      </c>
      <c r="C43" s="91"/>
      <c r="D43" s="91"/>
      <c r="E43" s="92">
        <f t="shared" si="14"/>
        <v>0</v>
      </c>
      <c r="F43" s="93"/>
      <c r="G43" s="93"/>
      <c r="H43" s="92">
        <f t="shared" si="15"/>
        <v>0</v>
      </c>
      <c r="I43" s="95"/>
      <c r="J43" s="94">
        <f t="shared" si="16"/>
        <v>0</v>
      </c>
      <c r="K43" s="67"/>
      <c r="L43" s="67"/>
      <c r="M43" s="70"/>
      <c r="N43" s="70"/>
      <c r="O43" s="96"/>
      <c r="P43" s="96"/>
    </row>
    <row r="44" spans="1:16" x14ac:dyDescent="0.35">
      <c r="A44" s="23"/>
      <c r="B44" s="72" t="s">
        <v>80</v>
      </c>
      <c r="C44" s="73"/>
      <c r="D44" s="73"/>
      <c r="E44" s="75">
        <f>SUM(E38:E43)/COUNT(E38:E43)</f>
        <v>0</v>
      </c>
      <c r="F44" s="75"/>
      <c r="G44" s="75"/>
      <c r="H44" s="75">
        <f>SUM(H38:H43)/COUNT(H38:H43)</f>
        <v>0</v>
      </c>
      <c r="I44" s="75">
        <f>SUM(I38:I43)/COUNT(I38:I43)</f>
        <v>1500</v>
      </c>
      <c r="J44" s="97">
        <f>IF(ISERROR(MAX(J38:J43)),"",MAX(J38:J43))</f>
        <v>0</v>
      </c>
      <c r="K44" s="77"/>
      <c r="L44" s="78" t="str">
        <f>IF(ISERROR(AVERAGE(L38:L43)),"",AVERAGE(L38:L43))</f>
        <v/>
      </c>
      <c r="M44" s="79">
        <f>SUM(M38:M43)</f>
        <v>0</v>
      </c>
      <c r="N44" s="79">
        <f>SUM(N38:N43)</f>
        <v>0</v>
      </c>
      <c r="O44" s="79">
        <f>SUM(O38:O43)</f>
        <v>0</v>
      </c>
      <c r="P44" s="98">
        <f>SUM(P38:P43)</f>
        <v>0</v>
      </c>
    </row>
    <row r="45" spans="1:16" ht="16" thickBot="1" x14ac:dyDescent="0.4">
      <c r="A45" s="23"/>
      <c r="B45" s="99" t="s">
        <v>81</v>
      </c>
      <c r="C45" s="100"/>
      <c r="D45" s="100"/>
      <c r="E45" s="101">
        <f>IF(ISERROR(L35*(1-J44)),"",L35*(1-J44))</f>
        <v>0</v>
      </c>
      <c r="F45" s="101"/>
      <c r="G45" s="101"/>
      <c r="H45" s="102"/>
      <c r="I45" s="191" t="s">
        <v>82</v>
      </c>
      <c r="J45" s="191"/>
      <c r="K45" s="103">
        <f>IF(ISERROR(AVERAGE(E38:E43)*12),"",AVERAGE(E38:E43)*12)</f>
        <v>0</v>
      </c>
      <c r="L45" s="192" t="s">
        <v>83</v>
      </c>
      <c r="M45" s="192"/>
      <c r="N45" s="192"/>
      <c r="O45" s="193" t="str">
        <f>IF(ISERROR(K45/#REF!),"",K45/#REF!)</f>
        <v/>
      </c>
      <c r="P45" s="194"/>
    </row>
    <row r="46" spans="1:16" ht="16" customHeight="1" thickBot="1" x14ac:dyDescent="0.4">
      <c r="A46" s="23"/>
      <c r="B46" s="174" t="s">
        <v>84</v>
      </c>
      <c r="C46" s="175"/>
      <c r="D46" s="175"/>
      <c r="E46" s="175"/>
      <c r="F46" s="175"/>
      <c r="G46" s="175"/>
      <c r="H46" s="175"/>
      <c r="I46" s="175"/>
      <c r="J46" s="175"/>
      <c r="K46" s="175"/>
      <c r="L46" s="175"/>
      <c r="M46" s="175"/>
      <c r="N46" s="175"/>
      <c r="O46" s="175"/>
      <c r="P46" s="176"/>
    </row>
    <row r="47" spans="1:16" ht="16" customHeight="1" thickBot="1" x14ac:dyDescent="0.4">
      <c r="A47" s="23"/>
      <c r="B47" s="177"/>
      <c r="C47" s="178"/>
      <c r="D47" s="178"/>
      <c r="E47" s="178"/>
      <c r="F47" s="178"/>
      <c r="G47" s="178"/>
      <c r="H47" s="178"/>
      <c r="I47" s="178"/>
      <c r="J47" s="178"/>
      <c r="K47" s="178"/>
      <c r="L47" s="178"/>
      <c r="M47" s="178"/>
      <c r="N47" s="178"/>
      <c r="O47" s="178"/>
      <c r="P47" s="179"/>
    </row>
    <row r="48" spans="1:16" ht="16" thickBot="1" x14ac:dyDescent="0.4">
      <c r="A48" s="23"/>
      <c r="B48" s="180" t="s">
        <v>85</v>
      </c>
      <c r="C48" s="181"/>
      <c r="D48" s="181"/>
      <c r="E48" s="181"/>
      <c r="F48" s="181"/>
      <c r="G48" s="181"/>
      <c r="H48" s="181"/>
      <c r="I48" s="181"/>
      <c r="J48" s="182"/>
      <c r="K48" s="182"/>
      <c r="L48" s="182"/>
      <c r="M48" s="182"/>
      <c r="N48" s="182"/>
      <c r="O48" s="182"/>
      <c r="P48" s="183"/>
    </row>
    <row r="49" spans="1:16" ht="26.5" thickBot="1" x14ac:dyDescent="0.4">
      <c r="A49" s="23"/>
      <c r="B49" s="184" t="s">
        <v>60</v>
      </c>
      <c r="C49" s="185"/>
      <c r="D49" s="186"/>
      <c r="E49" s="184" t="s">
        <v>86</v>
      </c>
      <c r="F49" s="185"/>
      <c r="G49" s="186"/>
      <c r="H49" s="159" t="s">
        <v>64</v>
      </c>
      <c r="I49" s="56" t="s">
        <v>87</v>
      </c>
      <c r="J49" s="174" t="s">
        <v>88</v>
      </c>
      <c r="K49" s="175"/>
      <c r="L49" s="175"/>
      <c r="M49" s="175"/>
      <c r="N49" s="175"/>
      <c r="O49" s="175"/>
      <c r="P49" s="176"/>
    </row>
    <row r="50" spans="1:16" ht="16" thickBot="1" x14ac:dyDescent="0.4">
      <c r="A50" s="23"/>
      <c r="B50" s="215" t="s">
        <v>68</v>
      </c>
      <c r="C50" s="216"/>
      <c r="D50" s="217"/>
      <c r="E50" s="171"/>
      <c r="F50" s="172"/>
      <c r="G50" s="173"/>
      <c r="H50" s="86"/>
      <c r="I50" s="87"/>
      <c r="J50" s="177"/>
      <c r="K50" s="178"/>
      <c r="L50" s="178"/>
      <c r="M50" s="178"/>
      <c r="N50" s="178"/>
      <c r="O50" s="178"/>
      <c r="P50" s="179"/>
    </row>
    <row r="51" spans="1:16" ht="16" thickBot="1" x14ac:dyDescent="0.4">
      <c r="A51" s="23"/>
      <c r="B51" s="137"/>
      <c r="C51" s="138"/>
      <c r="D51" s="138"/>
      <c r="E51" s="139"/>
      <c r="F51" s="139"/>
      <c r="G51" s="139"/>
      <c r="H51" s="140"/>
      <c r="I51" s="141"/>
      <c r="J51" s="141"/>
      <c r="K51" s="142"/>
      <c r="L51" s="143"/>
      <c r="M51" s="143"/>
      <c r="N51" s="143"/>
      <c r="O51" s="144"/>
      <c r="P51" s="144"/>
    </row>
    <row r="52" spans="1:16" ht="16" thickBot="1" x14ac:dyDescent="0.4">
      <c r="A52" s="23"/>
      <c r="B52" s="195"/>
      <c r="C52" s="196"/>
      <c r="D52" s="196"/>
      <c r="E52" s="196"/>
      <c r="F52" s="196"/>
      <c r="G52" s="196"/>
      <c r="H52" s="196"/>
      <c r="I52" s="196"/>
      <c r="J52" s="196"/>
      <c r="K52" s="196"/>
      <c r="L52" s="196"/>
      <c r="M52" s="196"/>
      <c r="N52" s="196"/>
      <c r="O52" s="196"/>
      <c r="P52" s="197"/>
    </row>
    <row r="53" spans="1:16" ht="39.5" thickBot="1" x14ac:dyDescent="0.4">
      <c r="A53" s="23">
        <v>3</v>
      </c>
      <c r="B53" s="184" t="s">
        <v>60</v>
      </c>
      <c r="C53" s="185"/>
      <c r="D53" s="186"/>
      <c r="E53" s="184" t="s">
        <v>61</v>
      </c>
      <c r="F53" s="185"/>
      <c r="G53" s="186"/>
      <c r="H53" s="158" t="s">
        <v>62</v>
      </c>
      <c r="I53" s="184" t="s">
        <v>63</v>
      </c>
      <c r="J53" s="185"/>
      <c r="K53" s="186"/>
      <c r="L53" s="159" t="s">
        <v>64</v>
      </c>
      <c r="M53" s="56" t="s">
        <v>65</v>
      </c>
      <c r="N53" s="56" t="s">
        <v>89</v>
      </c>
      <c r="O53" s="198"/>
      <c r="P53" s="199"/>
    </row>
    <row r="54" spans="1:16" ht="16" customHeight="1" thickBot="1" x14ac:dyDescent="0.4">
      <c r="A54" s="23"/>
      <c r="B54" s="215"/>
      <c r="C54" s="216"/>
      <c r="D54" s="217"/>
      <c r="E54" s="228"/>
      <c r="F54" s="229"/>
      <c r="G54" s="230"/>
      <c r="H54" s="58"/>
      <c r="I54" s="231" t="str">
        <f>I16</f>
        <v xml:space="preserve">INFLOW TECHNOLOGIES PVT LTD </v>
      </c>
      <c r="J54" s="232"/>
      <c r="K54" s="233"/>
      <c r="L54" s="104"/>
      <c r="M54" s="105"/>
      <c r="N54" s="106">
        <f>L54*M54/12</f>
        <v>0</v>
      </c>
      <c r="O54" s="62"/>
      <c r="P54" s="63"/>
    </row>
    <row r="55" spans="1:16" ht="15.65" customHeight="1" x14ac:dyDescent="0.35">
      <c r="A55" s="23"/>
      <c r="B55" s="157" t="s">
        <v>33</v>
      </c>
      <c r="C55" s="241" t="s">
        <v>71</v>
      </c>
      <c r="D55" s="242"/>
      <c r="E55" s="243"/>
      <c r="F55" s="241" t="s">
        <v>72</v>
      </c>
      <c r="G55" s="242"/>
      <c r="H55" s="243"/>
      <c r="I55" s="187" t="s">
        <v>73</v>
      </c>
      <c r="J55" s="187" t="s">
        <v>74</v>
      </c>
      <c r="K55" s="187" t="s">
        <v>75</v>
      </c>
      <c r="L55" s="187" t="s">
        <v>76</v>
      </c>
      <c r="M55" s="187" t="s">
        <v>36</v>
      </c>
      <c r="N55" s="187" t="s">
        <v>37</v>
      </c>
      <c r="O55" s="187" t="s">
        <v>38</v>
      </c>
      <c r="P55" s="189" t="s">
        <v>39</v>
      </c>
    </row>
    <row r="56" spans="1:16" x14ac:dyDescent="0.35">
      <c r="A56" s="23"/>
      <c r="B56" s="157"/>
      <c r="C56" s="157" t="s">
        <v>77</v>
      </c>
      <c r="D56" s="157" t="s">
        <v>78</v>
      </c>
      <c r="E56" s="157" t="s">
        <v>79</v>
      </c>
      <c r="F56" s="157" t="s">
        <v>77</v>
      </c>
      <c r="G56" s="157" t="s">
        <v>78</v>
      </c>
      <c r="H56" s="157" t="s">
        <v>79</v>
      </c>
      <c r="I56" s="188"/>
      <c r="J56" s="188"/>
      <c r="K56" s="188"/>
      <c r="L56" s="188"/>
      <c r="M56" s="188"/>
      <c r="N56" s="188"/>
      <c r="O56" s="188"/>
      <c r="P56" s="188"/>
    </row>
    <row r="57" spans="1:16" x14ac:dyDescent="0.35">
      <c r="A57" s="23"/>
      <c r="B57" s="107">
        <f t="shared" ref="B57:B62" si="17">B38</f>
        <v>42461</v>
      </c>
      <c r="C57" s="108"/>
      <c r="D57" s="108">
        <v>0</v>
      </c>
      <c r="E57" s="92">
        <f t="shared" ref="E57:E62" si="18">+C57+D57</f>
        <v>0</v>
      </c>
      <c r="F57" s="93"/>
      <c r="G57" s="93">
        <v>0</v>
      </c>
      <c r="H57" s="92">
        <f t="shared" ref="H57:H62" si="19">+F57+G57</f>
        <v>0</v>
      </c>
      <c r="I57" s="95"/>
      <c r="J57" s="94">
        <f t="shared" ref="J57:J62" si="20">IF(K57&gt;0.01,(+I57/K57),0)</f>
        <v>0</v>
      </c>
      <c r="K57" s="70"/>
      <c r="L57" s="108"/>
      <c r="M57" s="108"/>
      <c r="N57" s="108"/>
      <c r="O57" s="108"/>
      <c r="P57" s="108"/>
    </row>
    <row r="58" spans="1:16" x14ac:dyDescent="0.35">
      <c r="A58" s="23"/>
      <c r="B58" s="107">
        <f t="shared" si="17"/>
        <v>42430</v>
      </c>
      <c r="C58" s="108"/>
      <c r="D58" s="108"/>
      <c r="E58" s="92">
        <f t="shared" si="18"/>
        <v>0</v>
      </c>
      <c r="F58" s="93"/>
      <c r="G58" s="93"/>
      <c r="H58" s="92">
        <f t="shared" si="19"/>
        <v>0</v>
      </c>
      <c r="I58" s="95"/>
      <c r="J58" s="94">
        <f t="shared" si="20"/>
        <v>0</v>
      </c>
      <c r="K58" s="70"/>
      <c r="L58" s="108"/>
      <c r="M58" s="108"/>
      <c r="N58" s="108"/>
      <c r="O58" s="108"/>
      <c r="P58" s="108"/>
    </row>
    <row r="59" spans="1:16" x14ac:dyDescent="0.35">
      <c r="A59" s="23"/>
      <c r="B59" s="107">
        <f t="shared" si="17"/>
        <v>42401</v>
      </c>
      <c r="C59" s="108"/>
      <c r="D59" s="108"/>
      <c r="E59" s="92">
        <f t="shared" si="18"/>
        <v>0</v>
      </c>
      <c r="F59" s="93"/>
      <c r="G59" s="93"/>
      <c r="H59" s="92">
        <f t="shared" si="19"/>
        <v>0</v>
      </c>
      <c r="I59" s="95"/>
      <c r="J59" s="94">
        <f t="shared" si="20"/>
        <v>0</v>
      </c>
      <c r="K59" s="70"/>
      <c r="L59" s="108"/>
      <c r="M59" s="108"/>
      <c r="N59" s="108"/>
      <c r="O59" s="108"/>
      <c r="P59" s="108"/>
    </row>
    <row r="60" spans="1:16" x14ac:dyDescent="0.35">
      <c r="A60" s="23"/>
      <c r="B60" s="107">
        <f t="shared" si="17"/>
        <v>42370</v>
      </c>
      <c r="C60" s="108">
        <v>0</v>
      </c>
      <c r="D60" s="108"/>
      <c r="E60" s="92">
        <f t="shared" si="18"/>
        <v>0</v>
      </c>
      <c r="F60" s="93"/>
      <c r="G60" s="93"/>
      <c r="H60" s="92">
        <f t="shared" si="19"/>
        <v>0</v>
      </c>
      <c r="I60" s="95"/>
      <c r="J60" s="94">
        <f t="shared" si="20"/>
        <v>0</v>
      </c>
      <c r="K60" s="70"/>
      <c r="L60" s="108"/>
      <c r="M60" s="108"/>
      <c r="N60" s="108"/>
      <c r="O60" s="108"/>
      <c r="P60" s="108"/>
    </row>
    <row r="61" spans="1:16" x14ac:dyDescent="0.35">
      <c r="A61" s="23"/>
      <c r="B61" s="107">
        <f t="shared" si="17"/>
        <v>42339</v>
      </c>
      <c r="C61" s="108">
        <v>0</v>
      </c>
      <c r="D61" s="108"/>
      <c r="E61" s="92">
        <f t="shared" si="18"/>
        <v>0</v>
      </c>
      <c r="F61" s="93">
        <v>0</v>
      </c>
      <c r="G61" s="93"/>
      <c r="H61" s="92">
        <f t="shared" si="19"/>
        <v>0</v>
      </c>
      <c r="I61" s="95"/>
      <c r="J61" s="94">
        <f t="shared" si="20"/>
        <v>0</v>
      </c>
      <c r="K61" s="70"/>
      <c r="L61" s="108">
        <v>0</v>
      </c>
      <c r="M61" s="108"/>
      <c r="N61" s="108"/>
      <c r="O61" s="108"/>
      <c r="P61" s="108"/>
    </row>
    <row r="62" spans="1:16" x14ac:dyDescent="0.35">
      <c r="A62" s="23"/>
      <c r="B62" s="107">
        <f t="shared" si="17"/>
        <v>42309</v>
      </c>
      <c r="C62" s="108">
        <v>0</v>
      </c>
      <c r="D62" s="108">
        <v>0</v>
      </c>
      <c r="E62" s="92">
        <f t="shared" si="18"/>
        <v>0</v>
      </c>
      <c r="F62" s="93">
        <v>0</v>
      </c>
      <c r="G62" s="93"/>
      <c r="H62" s="92">
        <f t="shared" si="19"/>
        <v>0</v>
      </c>
      <c r="I62" s="95"/>
      <c r="J62" s="94">
        <f t="shared" si="20"/>
        <v>0</v>
      </c>
      <c r="K62" s="70"/>
      <c r="L62" s="108">
        <v>0</v>
      </c>
      <c r="M62" s="108"/>
      <c r="N62" s="108"/>
      <c r="O62" s="108"/>
      <c r="P62" s="108"/>
    </row>
    <row r="63" spans="1:16" x14ac:dyDescent="0.35">
      <c r="A63" s="23"/>
      <c r="B63" s="109" t="s">
        <v>80</v>
      </c>
      <c r="C63" s="109"/>
      <c r="D63" s="109"/>
      <c r="E63" s="75">
        <f>SUM(E57:E62)/COUNT(E57:E62)</f>
        <v>0</v>
      </c>
      <c r="F63" s="75"/>
      <c r="G63" s="75"/>
      <c r="H63" s="75">
        <f>SUM(H57:H62)/COUNT(H57:H62)</f>
        <v>0</v>
      </c>
      <c r="I63" s="75" t="e">
        <f>SUM(I57:I62)/COUNT(I57:I62)</f>
        <v>#DIV/0!</v>
      </c>
      <c r="J63" s="97">
        <f>IF(ISERROR(MAX(J57:J62)),"",MAX(J57:J62))</f>
        <v>0</v>
      </c>
      <c r="K63" s="77"/>
      <c r="L63" s="78">
        <f>IF(ISERROR(AVERAGE(L57:L62)),"",AVERAGE(L57:L62))</f>
        <v>0</v>
      </c>
      <c r="M63" s="79">
        <f>SUM(M57:M62)</f>
        <v>0</v>
      </c>
      <c r="N63" s="79">
        <f>SUM(N57:N62)</f>
        <v>0</v>
      </c>
      <c r="O63" s="79">
        <f>SUM(O57:O62)</f>
        <v>0</v>
      </c>
      <c r="P63" s="79">
        <f>SUM(P57:P62)</f>
        <v>0</v>
      </c>
    </row>
    <row r="64" spans="1:16" ht="16" thickBot="1" x14ac:dyDescent="0.4">
      <c r="A64" s="23"/>
      <c r="B64" s="110" t="s">
        <v>81</v>
      </c>
      <c r="C64" s="110"/>
      <c r="D64" s="110"/>
      <c r="E64" s="82">
        <f>IF(ISERROR(L54*(1-J63)),"",L54*(1-J63))</f>
        <v>0</v>
      </c>
      <c r="F64" s="82"/>
      <c r="G64" s="82"/>
      <c r="H64" s="83"/>
      <c r="I64" s="234" t="s">
        <v>82</v>
      </c>
      <c r="J64" s="235"/>
      <c r="K64" s="84">
        <f>IF(ISERROR(AVERAGE(E57:E62)*12),"",AVERAGE(E57:E62)*12)</f>
        <v>0</v>
      </c>
      <c r="L64" s="236" t="s">
        <v>83</v>
      </c>
      <c r="M64" s="237"/>
      <c r="N64" s="238"/>
      <c r="O64" s="239" t="str">
        <f>IF(ISERROR(K64/#REF!),"",K64/#REF!)</f>
        <v/>
      </c>
      <c r="P64" s="240"/>
    </row>
    <row r="65" spans="1:16" ht="16" customHeight="1" thickBot="1" x14ac:dyDescent="0.4">
      <c r="A65" s="23"/>
      <c r="B65" s="174" t="s">
        <v>84</v>
      </c>
      <c r="C65" s="175"/>
      <c r="D65" s="175"/>
      <c r="E65" s="175"/>
      <c r="F65" s="175"/>
      <c r="G65" s="175"/>
      <c r="H65" s="175"/>
      <c r="I65" s="175"/>
      <c r="J65" s="175"/>
      <c r="K65" s="175"/>
      <c r="L65" s="175"/>
      <c r="M65" s="175"/>
      <c r="N65" s="175"/>
      <c r="O65" s="175"/>
      <c r="P65" s="176"/>
    </row>
    <row r="66" spans="1:16" ht="16" customHeight="1" thickBot="1" x14ac:dyDescent="0.4">
      <c r="A66" s="23"/>
      <c r="B66" s="177"/>
      <c r="C66" s="178"/>
      <c r="D66" s="178"/>
      <c r="E66" s="178"/>
      <c r="F66" s="178"/>
      <c r="G66" s="178"/>
      <c r="H66" s="178"/>
      <c r="I66" s="178"/>
      <c r="J66" s="178"/>
      <c r="K66" s="178"/>
      <c r="L66" s="178"/>
      <c r="M66" s="178"/>
      <c r="N66" s="178"/>
      <c r="O66" s="178"/>
      <c r="P66" s="179"/>
    </row>
    <row r="67" spans="1:16" ht="16" thickBot="1" x14ac:dyDescent="0.4">
      <c r="A67" s="23"/>
      <c r="B67" s="180" t="s">
        <v>85</v>
      </c>
      <c r="C67" s="181"/>
      <c r="D67" s="181"/>
      <c r="E67" s="181"/>
      <c r="F67" s="181"/>
      <c r="G67" s="181"/>
      <c r="H67" s="181"/>
      <c r="I67" s="181"/>
      <c r="J67" s="182"/>
      <c r="K67" s="182"/>
      <c r="L67" s="182"/>
      <c r="M67" s="182"/>
      <c r="N67" s="182"/>
      <c r="O67" s="182"/>
      <c r="P67" s="183"/>
    </row>
    <row r="68" spans="1:16" ht="26.5" thickBot="1" x14ac:dyDescent="0.4">
      <c r="A68" s="23"/>
      <c r="B68" s="184" t="s">
        <v>60</v>
      </c>
      <c r="C68" s="185"/>
      <c r="D68" s="186"/>
      <c r="E68" s="184" t="s">
        <v>86</v>
      </c>
      <c r="F68" s="185"/>
      <c r="G68" s="186"/>
      <c r="H68" s="159" t="s">
        <v>64</v>
      </c>
      <c r="I68" s="56" t="s">
        <v>87</v>
      </c>
      <c r="J68" s="174" t="s">
        <v>88</v>
      </c>
      <c r="K68" s="175"/>
      <c r="L68" s="175"/>
      <c r="M68" s="175"/>
      <c r="N68" s="175"/>
      <c r="O68" s="175"/>
      <c r="P68" s="176"/>
    </row>
    <row r="69" spans="1:16" ht="16" thickBot="1" x14ac:dyDescent="0.4">
      <c r="A69" s="23"/>
      <c r="B69" s="215" t="s">
        <v>68</v>
      </c>
      <c r="C69" s="216"/>
      <c r="D69" s="217"/>
      <c r="E69" s="171"/>
      <c r="F69" s="172"/>
      <c r="G69" s="173"/>
      <c r="H69" s="86"/>
      <c r="I69" s="87"/>
      <c r="J69" s="177"/>
      <c r="K69" s="178"/>
      <c r="L69" s="178"/>
      <c r="M69" s="178"/>
      <c r="N69" s="178"/>
      <c r="O69" s="178"/>
      <c r="P69" s="179"/>
    </row>
    <row r="70" spans="1:16" x14ac:dyDescent="0.35">
      <c r="A70" s="23"/>
      <c r="B70" s="137"/>
      <c r="C70" s="138"/>
      <c r="D70" s="138"/>
      <c r="E70" s="139"/>
      <c r="F70" s="139"/>
      <c r="G70" s="139"/>
      <c r="H70" s="140"/>
      <c r="I70" s="141"/>
      <c r="J70" s="141"/>
      <c r="K70" s="142"/>
      <c r="L70" s="143"/>
      <c r="M70" s="143"/>
      <c r="N70" s="143"/>
      <c r="O70" s="144"/>
      <c r="P70" s="144"/>
    </row>
  </sheetData>
  <mergeCells count="98">
    <mergeCell ref="B67:P67"/>
    <mergeCell ref="B68:D68"/>
    <mergeCell ref="E68:G68"/>
    <mergeCell ref="J68:P68"/>
    <mergeCell ref="B69:D69"/>
    <mergeCell ref="E69:G69"/>
    <mergeCell ref="J69:P69"/>
    <mergeCell ref="B50:D50"/>
    <mergeCell ref="E50:G50"/>
    <mergeCell ref="J50:P50"/>
    <mergeCell ref="B65:P65"/>
    <mergeCell ref="B66:P66"/>
    <mergeCell ref="B54:D54"/>
    <mergeCell ref="E54:G54"/>
    <mergeCell ref="I54:K54"/>
    <mergeCell ref="I64:J64"/>
    <mergeCell ref="L64:N64"/>
    <mergeCell ref="O64:P64"/>
    <mergeCell ref="L55:L56"/>
    <mergeCell ref="C55:E55"/>
    <mergeCell ref="F55:H55"/>
    <mergeCell ref="I55:I56"/>
    <mergeCell ref="J55:J56"/>
    <mergeCell ref="B46:P46"/>
    <mergeCell ref="B47:P47"/>
    <mergeCell ref="B48:P48"/>
    <mergeCell ref="B49:D49"/>
    <mergeCell ref="E49:G49"/>
    <mergeCell ref="J49:P49"/>
    <mergeCell ref="Q3:V3"/>
    <mergeCell ref="B15:D15"/>
    <mergeCell ref="E15:G15"/>
    <mergeCell ref="I15:K15"/>
    <mergeCell ref="O15:P15"/>
    <mergeCell ref="R4:V4"/>
    <mergeCell ref="B1:P1"/>
    <mergeCell ref="B4:H4"/>
    <mergeCell ref="I4:L4"/>
    <mergeCell ref="M4:O4"/>
    <mergeCell ref="B14:P14"/>
    <mergeCell ref="B16:D16"/>
    <mergeCell ref="E16:G16"/>
    <mergeCell ref="I16:K16"/>
    <mergeCell ref="B17:B18"/>
    <mergeCell ref="C17:E17"/>
    <mergeCell ref="F17:H17"/>
    <mergeCell ref="I17:I18"/>
    <mergeCell ref="J17:J18"/>
    <mergeCell ref="K17:K18"/>
    <mergeCell ref="L17:L18"/>
    <mergeCell ref="M17:M18"/>
    <mergeCell ref="B33:P33"/>
    <mergeCell ref="B34:D34"/>
    <mergeCell ref="E34:G34"/>
    <mergeCell ref="I34:K34"/>
    <mergeCell ref="O34:P34"/>
    <mergeCell ref="N17:N18"/>
    <mergeCell ref="O17:O18"/>
    <mergeCell ref="P17:P18"/>
    <mergeCell ref="I26:J26"/>
    <mergeCell ref="L26:N26"/>
    <mergeCell ref="O26:P26"/>
    <mergeCell ref="B27:P27"/>
    <mergeCell ref="B28:P28"/>
    <mergeCell ref="B31:D31"/>
    <mergeCell ref="B35:D35"/>
    <mergeCell ref="E35:G35"/>
    <mergeCell ref="I35:K35"/>
    <mergeCell ref="B36:B37"/>
    <mergeCell ref="C36:E36"/>
    <mergeCell ref="F36:H36"/>
    <mergeCell ref="B52:P52"/>
    <mergeCell ref="B53:D53"/>
    <mergeCell ref="E53:G53"/>
    <mergeCell ref="I53:K53"/>
    <mergeCell ref="O53:P53"/>
    <mergeCell ref="N36:N37"/>
    <mergeCell ref="O36:O37"/>
    <mergeCell ref="P36:P37"/>
    <mergeCell ref="I45:J45"/>
    <mergeCell ref="L45:N45"/>
    <mergeCell ref="O45:P45"/>
    <mergeCell ref="I36:I37"/>
    <mergeCell ref="J36:J37"/>
    <mergeCell ref="K36:K37"/>
    <mergeCell ref="L36:L37"/>
    <mergeCell ref="M36:M37"/>
    <mergeCell ref="K55:K56"/>
    <mergeCell ref="M55:M56"/>
    <mergeCell ref="N55:N56"/>
    <mergeCell ref="O55:O56"/>
    <mergeCell ref="P55:P56"/>
    <mergeCell ref="E31:G31"/>
    <mergeCell ref="J30:P30"/>
    <mergeCell ref="J31:P31"/>
    <mergeCell ref="B29:P29"/>
    <mergeCell ref="B30:D30"/>
    <mergeCell ref="E30:G30"/>
  </mergeCells>
  <dataValidations count="6">
    <dataValidation allowBlank="1" showInputMessage="1" showErrorMessage="1" prompt="Figures should be in Rs. Lacs Only" sqref="L16 L54 L35 E19:E24 G19:H24 H31 H50 H69"/>
    <dataValidation type="list" allowBlank="1" showInputMessage="1" showErrorMessage="1" sqref="E16 E35 E54">
      <formula1>"OD/CC,Current"</formula1>
    </dataValidation>
    <dataValidation allowBlank="1" showInputMessage="1" showErrorMessage="1" prompt="Use apostrophe mark ( ' ) before entering long a/c nos. else they will not be properly visible_x000a_Eg.  '1234123412341234" sqref="H54 H35 H16"/>
    <dataValidation allowBlank="1" showInputMessage="1" showErrorMessage="1" prompt="enter the Permitted Limit for this month" sqref="K57:K62 K38:K43 K19:K24"/>
    <dataValidation allowBlank="1" showInputMessage="1" showErrorMessage="1" prompt="PLEASE PUT MONTH OF LATEST BANKING AVAILABLE_x000a_" sqref="B57:D62 B6 B19:C19 B38:D43"/>
    <dataValidation type="list" allowBlank="1" showInputMessage="1" showErrorMessage="1" sqref="E31:G31 E50:G50 E69:G69">
      <formula1>"Letter Of Credit, Bank Guarantee, Other"</formula1>
    </dataValidation>
  </dataValidations>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8"/>
  <sheetViews>
    <sheetView tabSelected="1" zoomScale="60" zoomScaleNormal="60" zoomScalePageLayoutView="80" workbookViewId="0">
      <selection activeCell="A7" sqref="A7"/>
    </sheetView>
  </sheetViews>
  <sheetFormatPr defaultColWidth="8.83203125" defaultRowHeight="15.5" x14ac:dyDescent="0.35"/>
  <cols>
    <col min="1" max="1" width="22.83203125" customWidth="1"/>
    <col min="2" max="2" width="30.5" customWidth="1"/>
    <col min="3" max="3" width="29.33203125" customWidth="1"/>
    <col min="4" max="4" width="21.5" customWidth="1"/>
    <col min="5" max="5" width="20.08203125" customWidth="1"/>
    <col min="6" max="6" width="13.33203125" customWidth="1"/>
    <col min="7" max="7" width="15.33203125" customWidth="1"/>
    <col min="8" max="8" width="19.83203125" bestFit="1" customWidth="1"/>
    <col min="9" max="9" width="19.83203125" customWidth="1"/>
    <col min="10" max="10" width="16.58203125" customWidth="1"/>
    <col min="11" max="11" width="14.08203125" customWidth="1"/>
    <col min="12" max="12" width="16.6640625" customWidth="1"/>
    <col min="14" max="14" width="9.83203125" customWidth="1"/>
  </cols>
  <sheetData>
    <row r="1" spans="1:12" x14ac:dyDescent="0.35">
      <c r="A1" s="247" t="s">
        <v>92</v>
      </c>
      <c r="B1" s="247"/>
      <c r="C1" s="247"/>
      <c r="D1" s="247"/>
      <c r="E1" s="247"/>
      <c r="F1" s="247"/>
      <c r="G1" s="247"/>
      <c r="H1" s="247"/>
    </row>
    <row r="3" spans="1:12" ht="23.15" customHeight="1" x14ac:dyDescent="0.35">
      <c r="A3" s="249" t="s">
        <v>93</v>
      </c>
      <c r="B3" s="250"/>
      <c r="C3" s="250"/>
    </row>
    <row r="4" spans="1:12" ht="26" x14ac:dyDescent="0.35">
      <c r="A4" s="115" t="s">
        <v>94</v>
      </c>
      <c r="B4" s="115" t="s">
        <v>34</v>
      </c>
      <c r="C4" s="115" t="s">
        <v>35</v>
      </c>
      <c r="D4" s="114" t="s">
        <v>36</v>
      </c>
      <c r="E4" s="114" t="s">
        <v>37</v>
      </c>
      <c r="F4" s="114" t="s">
        <v>38</v>
      </c>
      <c r="G4" s="114" t="s">
        <v>39</v>
      </c>
      <c r="H4" s="125" t="s">
        <v>47</v>
      </c>
      <c r="I4" s="125" t="s">
        <v>48</v>
      </c>
      <c r="J4" s="252" t="s">
        <v>49</v>
      </c>
      <c r="K4" s="125" t="s">
        <v>50</v>
      </c>
      <c r="L4" s="136" t="s">
        <v>51</v>
      </c>
    </row>
    <row r="6" spans="1:12" ht="203" x14ac:dyDescent="0.35">
      <c r="A6" s="160" t="s">
        <v>95</v>
      </c>
      <c r="B6" s="160" t="s">
        <v>96</v>
      </c>
      <c r="C6" s="160" t="s">
        <v>97</v>
      </c>
      <c r="D6" s="160" t="s">
        <v>98</v>
      </c>
      <c r="E6" s="160" t="s">
        <v>99</v>
      </c>
      <c r="F6" s="160" t="s">
        <v>100</v>
      </c>
      <c r="G6" s="160" t="s">
        <v>101</v>
      </c>
      <c r="H6" s="160" t="s">
        <v>102</v>
      </c>
      <c r="I6" s="160" t="s">
        <v>103</v>
      </c>
      <c r="J6" s="160" t="s">
        <v>104</v>
      </c>
      <c r="K6" s="160" t="s">
        <v>105</v>
      </c>
      <c r="L6" s="160" t="s">
        <v>106</v>
      </c>
    </row>
    <row r="7" spans="1:12" ht="43.5" x14ac:dyDescent="0.35">
      <c r="A7" s="254" t="s">
        <v>176</v>
      </c>
      <c r="B7" s="251" t="s">
        <v>175</v>
      </c>
      <c r="C7" s="251" t="s">
        <v>177</v>
      </c>
      <c r="D7" s="251" t="s">
        <v>178</v>
      </c>
      <c r="E7" s="251" t="s">
        <v>179</v>
      </c>
      <c r="F7" s="251" t="s">
        <v>180</v>
      </c>
      <c r="G7" s="251" t="s">
        <v>181</v>
      </c>
      <c r="H7" s="251" t="s">
        <v>182</v>
      </c>
      <c r="I7" s="251" t="s">
        <v>183</v>
      </c>
      <c r="J7" s="251" t="s">
        <v>184</v>
      </c>
      <c r="K7" s="251" t="s">
        <v>185</v>
      </c>
      <c r="L7" s="251" t="s">
        <v>186</v>
      </c>
    </row>
    <row r="9" spans="1:12" x14ac:dyDescent="0.35">
      <c r="A9" s="249" t="s">
        <v>31</v>
      </c>
      <c r="B9" s="250"/>
      <c r="C9" s="250"/>
    </row>
    <row r="10" spans="1:12" x14ac:dyDescent="0.35">
      <c r="A10" s="114" t="s">
        <v>40</v>
      </c>
      <c r="B10" s="114" t="s">
        <v>41</v>
      </c>
      <c r="C10" s="114" t="s">
        <v>42</v>
      </c>
      <c r="D10" s="116" t="s">
        <v>43</v>
      </c>
    </row>
    <row r="12" spans="1:12" ht="93" x14ac:dyDescent="0.35">
      <c r="A12" s="123" t="s">
        <v>107</v>
      </c>
      <c r="B12" s="123" t="s">
        <v>108</v>
      </c>
      <c r="C12" s="123" t="s">
        <v>109</v>
      </c>
      <c r="D12" s="123" t="s">
        <v>110</v>
      </c>
    </row>
    <row r="13" spans="1:12" ht="31" x14ac:dyDescent="0.35">
      <c r="A13" s="253" t="s">
        <v>176</v>
      </c>
      <c r="B13" s="123" t="s">
        <v>188</v>
      </c>
      <c r="C13" s="123" t="s">
        <v>187</v>
      </c>
      <c r="D13" s="123" t="s">
        <v>189</v>
      </c>
    </row>
    <row r="14" spans="1:12" x14ac:dyDescent="0.35">
      <c r="A14" s="117"/>
      <c r="B14" s="117"/>
      <c r="C14" s="117"/>
      <c r="D14" s="117"/>
    </row>
    <row r="15" spans="1:12" x14ac:dyDescent="0.35">
      <c r="A15" s="122" t="s">
        <v>32</v>
      </c>
    </row>
    <row r="16" spans="1:12" x14ac:dyDescent="0.35">
      <c r="A16" s="114" t="s">
        <v>33</v>
      </c>
      <c r="B16" s="114" t="s">
        <v>44</v>
      </c>
      <c r="C16" s="114" t="s">
        <v>45</v>
      </c>
    </row>
    <row r="18" spans="1:16" ht="77.5" x14ac:dyDescent="0.35">
      <c r="A18" s="124" t="s">
        <v>111</v>
      </c>
      <c r="B18" s="124" t="s">
        <v>112</v>
      </c>
      <c r="C18" s="124" t="s">
        <v>113</v>
      </c>
    </row>
    <row r="19" spans="1:16" ht="31" x14ac:dyDescent="0.35">
      <c r="A19" s="254" t="s">
        <v>176</v>
      </c>
      <c r="B19" s="124" t="s">
        <v>190</v>
      </c>
      <c r="C19" s="124" t="s">
        <v>191</v>
      </c>
    </row>
    <row r="20" spans="1:16" x14ac:dyDescent="0.35">
      <c r="A20" s="118"/>
      <c r="B20" s="118"/>
      <c r="C20" s="118"/>
    </row>
    <row r="21" spans="1:16" x14ac:dyDescent="0.35">
      <c r="A21" s="122" t="s">
        <v>46</v>
      </c>
      <c r="C21" s="118"/>
    </row>
    <row r="22" spans="1:16" x14ac:dyDescent="0.35">
      <c r="A22" s="114" t="s">
        <v>114</v>
      </c>
      <c r="B22" s="114" t="s">
        <v>46</v>
      </c>
      <c r="C22" s="118"/>
    </row>
    <row r="23" spans="1:16" x14ac:dyDescent="0.35">
      <c r="A23" s="118"/>
      <c r="B23" s="118"/>
      <c r="C23" s="118"/>
    </row>
    <row r="24" spans="1:16" ht="31" x14ac:dyDescent="0.35">
      <c r="A24" s="124" t="s">
        <v>115</v>
      </c>
      <c r="B24" s="124" t="s">
        <v>116</v>
      </c>
      <c r="C24" s="118"/>
    </row>
    <row r="25" spans="1:16" ht="31" x14ac:dyDescent="0.35">
      <c r="A25" s="254" t="s">
        <v>176</v>
      </c>
      <c r="B25" s="124" t="s">
        <v>117</v>
      </c>
      <c r="C25" s="118"/>
    </row>
    <row r="26" spans="1:16" x14ac:dyDescent="0.35">
      <c r="A26" s="118"/>
      <c r="B26" s="118"/>
      <c r="C26" s="118"/>
    </row>
    <row r="27" spans="1:16" ht="16" thickBot="1" x14ac:dyDescent="0.4">
      <c r="A27" s="247" t="s">
        <v>118</v>
      </c>
      <c r="B27" s="247"/>
      <c r="C27" s="247"/>
      <c r="D27" s="247"/>
    </row>
    <row r="28" spans="1:16" ht="16" thickBot="1" x14ac:dyDescent="0.4">
      <c r="B28" s="184" t="s">
        <v>119</v>
      </c>
      <c r="C28" s="185"/>
      <c r="D28" s="186"/>
    </row>
    <row r="29" spans="1:16" ht="16" thickBot="1" x14ac:dyDescent="0.4">
      <c r="B29" s="180" t="s">
        <v>120</v>
      </c>
      <c r="C29" s="181"/>
      <c r="D29" s="181"/>
      <c r="E29" s="181"/>
      <c r="F29" s="181"/>
      <c r="G29" s="181"/>
      <c r="H29" s="181"/>
      <c r="I29" s="181"/>
      <c r="J29" s="181"/>
      <c r="K29" s="181"/>
      <c r="L29" s="181"/>
      <c r="M29" s="181"/>
      <c r="N29" s="181"/>
      <c r="O29" s="182"/>
      <c r="P29" s="183"/>
    </row>
    <row r="30" spans="1:16" ht="91.5" thickBot="1" x14ac:dyDescent="0.4">
      <c r="B30" s="184" t="s">
        <v>121</v>
      </c>
      <c r="C30" s="185"/>
      <c r="D30" s="186"/>
      <c r="E30" s="174" t="s">
        <v>122</v>
      </c>
      <c r="F30" s="175"/>
      <c r="G30" s="176"/>
      <c r="H30" s="158" t="s">
        <v>123</v>
      </c>
      <c r="I30" s="248" t="s">
        <v>124</v>
      </c>
      <c r="J30" s="248"/>
      <c r="K30" s="248"/>
      <c r="L30" s="159" t="s">
        <v>125</v>
      </c>
      <c r="M30" s="56" t="s">
        <v>126</v>
      </c>
      <c r="N30" s="57" t="s">
        <v>127</v>
      </c>
      <c r="O30" s="210" t="s">
        <v>128</v>
      </c>
      <c r="P30" s="210"/>
    </row>
    <row r="31" spans="1:16" ht="16" thickBot="1" x14ac:dyDescent="0.4">
      <c r="B31" s="244"/>
      <c r="C31" s="245"/>
      <c r="D31" s="246"/>
      <c r="E31" s="228" t="s">
        <v>69</v>
      </c>
      <c r="F31" s="229"/>
      <c r="G31" s="230"/>
      <c r="H31" s="58" t="s">
        <v>70</v>
      </c>
      <c r="I31" s="203">
        <f>'[2]Financial Templet'!C8</f>
        <v>2</v>
      </c>
      <c r="J31" s="203"/>
      <c r="K31" s="203"/>
      <c r="L31" s="59">
        <v>1700</v>
      </c>
      <c r="M31" s="60">
        <v>0.12</v>
      </c>
      <c r="N31" s="61">
        <f>L31*M31/12</f>
        <v>17</v>
      </c>
      <c r="O31" s="62">
        <v>42461</v>
      </c>
      <c r="P31" s="63"/>
    </row>
    <row r="32" spans="1:16" ht="42" customHeight="1" x14ac:dyDescent="0.35">
      <c r="B32" s="190" t="s">
        <v>129</v>
      </c>
      <c r="C32" s="190" t="s">
        <v>71</v>
      </c>
      <c r="D32" s="190"/>
      <c r="E32" s="190"/>
      <c r="F32" s="190" t="s">
        <v>72</v>
      </c>
      <c r="G32" s="190"/>
      <c r="H32" s="190"/>
      <c r="I32" s="189" t="s">
        <v>130</v>
      </c>
      <c r="J32" s="189" t="s">
        <v>131</v>
      </c>
      <c r="K32" s="190" t="s">
        <v>132</v>
      </c>
      <c r="L32" s="190" t="s">
        <v>133</v>
      </c>
      <c r="M32" s="190" t="s">
        <v>134</v>
      </c>
      <c r="N32" s="188" t="s">
        <v>135</v>
      </c>
      <c r="O32" s="188" t="s">
        <v>136</v>
      </c>
      <c r="P32" s="211" t="s">
        <v>137</v>
      </c>
    </row>
    <row r="33" spans="2:16" ht="39" x14ac:dyDescent="0.35">
      <c r="B33" s="190"/>
      <c r="C33" s="157" t="s">
        <v>138</v>
      </c>
      <c r="D33" s="157" t="s">
        <v>139</v>
      </c>
      <c r="E33" s="157" t="s">
        <v>140</v>
      </c>
      <c r="F33" s="157" t="s">
        <v>138</v>
      </c>
      <c r="G33" s="157" t="s">
        <v>141</v>
      </c>
      <c r="H33" s="157" t="s">
        <v>142</v>
      </c>
      <c r="I33" s="188"/>
      <c r="J33" s="188"/>
      <c r="K33" s="190"/>
      <c r="L33" s="190"/>
      <c r="M33" s="190"/>
      <c r="N33" s="190"/>
      <c r="O33" s="190"/>
      <c r="P33" s="188"/>
    </row>
    <row r="34" spans="2:16" x14ac:dyDescent="0.35">
      <c r="B34" s="64">
        <f>O31</f>
        <v>42461</v>
      </c>
      <c r="C34" s="65">
        <v>4394.1400000000003</v>
      </c>
      <c r="D34" s="65"/>
      <c r="E34" s="66">
        <f t="shared" ref="E34:E39" si="0">C34+D34</f>
        <v>4394.1400000000003</v>
      </c>
      <c r="F34" s="67">
        <v>4421.79</v>
      </c>
      <c r="G34" s="67"/>
      <c r="H34" s="66">
        <f t="shared" ref="H34:H39" si="1">+F34+G34</f>
        <v>4421.79</v>
      </c>
      <c r="I34" s="68">
        <f>(1130.25+1350.55+1220.17+1176.42+1307.48)/5</f>
        <v>1236.9740000000002</v>
      </c>
      <c r="J34" s="69">
        <f t="shared" ref="J34:J39" si="2">IF(K34&gt;0.01,(+I34/K34),0)</f>
        <v>0.72763176470588242</v>
      </c>
      <c r="K34" s="67">
        <v>1700</v>
      </c>
      <c r="L34" s="67">
        <v>11.78</v>
      </c>
      <c r="M34" s="67">
        <v>215</v>
      </c>
      <c r="N34" s="67">
        <v>494</v>
      </c>
      <c r="O34" s="67">
        <v>2</v>
      </c>
      <c r="P34" s="67">
        <v>0</v>
      </c>
    </row>
    <row r="35" spans="2:16" x14ac:dyDescent="0.35">
      <c r="B35" s="64">
        <f>DATE(YEAR(B34),(MONTH(B34)-1),1)</f>
        <v>42430</v>
      </c>
      <c r="C35" s="65">
        <v>5526.43</v>
      </c>
      <c r="D35" s="65"/>
      <c r="E35" s="66">
        <f t="shared" si="0"/>
        <v>5526.43</v>
      </c>
      <c r="F35" s="67">
        <v>5385.9</v>
      </c>
      <c r="G35" s="67"/>
      <c r="H35" s="66">
        <f t="shared" si="1"/>
        <v>5385.9</v>
      </c>
      <c r="I35" s="68">
        <f>(1142.18+786.97+1573.16+1630.7+1302.88)/5</f>
        <v>1287.1780000000001</v>
      </c>
      <c r="J35" s="69">
        <f t="shared" si="2"/>
        <v>0.75716352941176479</v>
      </c>
      <c r="K35" s="67">
        <v>1700</v>
      </c>
      <c r="L35" s="67">
        <v>12.68</v>
      </c>
      <c r="M35" s="70">
        <v>303</v>
      </c>
      <c r="N35" s="70">
        <v>634</v>
      </c>
      <c r="O35" s="70">
        <v>1</v>
      </c>
      <c r="P35" s="67">
        <v>0</v>
      </c>
    </row>
    <row r="36" spans="2:16" x14ac:dyDescent="0.35">
      <c r="B36" s="64">
        <f>DATE(YEAR(B35),(MONTH(B35)-1),1)</f>
        <v>42401</v>
      </c>
      <c r="C36" s="65">
        <v>5294.15</v>
      </c>
      <c r="D36" s="65"/>
      <c r="E36" s="66">
        <f t="shared" si="0"/>
        <v>5294.15</v>
      </c>
      <c r="F36" s="67">
        <v>5530.43</v>
      </c>
      <c r="G36" s="67"/>
      <c r="H36" s="66">
        <f t="shared" si="1"/>
        <v>5530.43</v>
      </c>
      <c r="I36" s="68">
        <f>(853.79+959.34+1373.54+1358.11+1074.91)/5</f>
        <v>1123.9379999999999</v>
      </c>
      <c r="J36" s="69">
        <f t="shared" si="2"/>
        <v>0.66113999999999995</v>
      </c>
      <c r="K36" s="67">
        <v>1700</v>
      </c>
      <c r="L36" s="67">
        <v>1.24</v>
      </c>
      <c r="M36" s="70">
        <v>271</v>
      </c>
      <c r="N36" s="70">
        <v>513</v>
      </c>
      <c r="O36" s="70">
        <v>0</v>
      </c>
      <c r="P36" s="67">
        <v>0</v>
      </c>
    </row>
    <row r="37" spans="2:16" x14ac:dyDescent="0.35">
      <c r="B37" s="64">
        <f>DATE(YEAR(B36),(MONTH(B36)-1),1)</f>
        <v>42370</v>
      </c>
      <c r="C37" s="65">
        <v>6070.31</v>
      </c>
      <c r="D37" s="65"/>
      <c r="E37" s="66">
        <f t="shared" si="0"/>
        <v>6070.31</v>
      </c>
      <c r="F37" s="67">
        <v>6788.57</v>
      </c>
      <c r="G37" s="67"/>
      <c r="H37" s="66">
        <f t="shared" si="1"/>
        <v>6788.57</v>
      </c>
      <c r="I37" s="68">
        <f>(920.32+856.32+369.13+55.12+729.98)/5</f>
        <v>586.17399999999998</v>
      </c>
      <c r="J37" s="69">
        <f t="shared" si="2"/>
        <v>0.39740610169491525</v>
      </c>
      <c r="K37" s="67">
        <v>1475</v>
      </c>
      <c r="L37" s="67">
        <v>6.09</v>
      </c>
      <c r="M37" s="70">
        <v>238</v>
      </c>
      <c r="N37" s="70">
        <v>561</v>
      </c>
      <c r="O37" s="70">
        <v>0</v>
      </c>
      <c r="P37" s="71">
        <v>0</v>
      </c>
    </row>
    <row r="38" spans="2:16" x14ac:dyDescent="0.35">
      <c r="B38" s="64">
        <f>DATE(YEAR(B37),(MONTH(B37)-1),1)</f>
        <v>42339</v>
      </c>
      <c r="C38" s="65">
        <v>6818.12</v>
      </c>
      <c r="D38" s="65"/>
      <c r="E38" s="66">
        <f t="shared" si="0"/>
        <v>6818.12</v>
      </c>
      <c r="F38" s="67">
        <v>5837.62</v>
      </c>
      <c r="G38" s="67"/>
      <c r="H38" s="66">
        <f t="shared" si="1"/>
        <v>5837.62</v>
      </c>
      <c r="I38" s="68">
        <f>(562.12+778.93+1169.62+1186.72+1206.2)/5</f>
        <v>980.71800000000007</v>
      </c>
      <c r="J38" s="69">
        <f t="shared" si="2"/>
        <v>0.66489355932203398</v>
      </c>
      <c r="K38" s="67">
        <v>1475</v>
      </c>
      <c r="L38" s="67">
        <v>11.02</v>
      </c>
      <c r="M38" s="70">
        <v>340</v>
      </c>
      <c r="N38" s="70">
        <v>663</v>
      </c>
      <c r="O38" s="70">
        <v>5</v>
      </c>
      <c r="P38" s="71">
        <v>0</v>
      </c>
    </row>
    <row r="39" spans="2:16" x14ac:dyDescent="0.35">
      <c r="B39" s="64">
        <f>DATE(YEAR(B38),(MONTH(B38)-1),1)</f>
        <v>42309</v>
      </c>
      <c r="C39" s="65">
        <v>4480.1000000000004</v>
      </c>
      <c r="D39" s="65"/>
      <c r="E39" s="66">
        <f t="shared" si="0"/>
        <v>4480.1000000000004</v>
      </c>
      <c r="F39" s="67">
        <v>4529.51</v>
      </c>
      <c r="G39" s="67"/>
      <c r="H39" s="66">
        <f t="shared" si="1"/>
        <v>4529.51</v>
      </c>
      <c r="I39" s="68">
        <f>(1003.67+1213.5+783.99+854.82+1191.66)/5</f>
        <v>1009.528</v>
      </c>
      <c r="J39" s="69">
        <f t="shared" si="2"/>
        <v>0.68442576271186439</v>
      </c>
      <c r="K39" s="67">
        <v>1475</v>
      </c>
      <c r="L39" s="67">
        <v>10.67</v>
      </c>
      <c r="M39" s="70">
        <v>240</v>
      </c>
      <c r="N39" s="70">
        <v>507</v>
      </c>
      <c r="O39" s="70">
        <v>3</v>
      </c>
      <c r="P39" s="71">
        <v>0</v>
      </c>
    </row>
    <row r="40" spans="2:16" x14ac:dyDescent="0.35">
      <c r="B40" s="72" t="s">
        <v>80</v>
      </c>
      <c r="C40" s="73"/>
      <c r="D40" s="73"/>
      <c r="E40" s="74">
        <f>SUM(E34:E39)/COUNT(E34:E39)</f>
        <v>5430.541666666667</v>
      </c>
      <c r="F40" s="74"/>
      <c r="G40" s="74"/>
      <c r="H40" s="74">
        <f>SUM(H34:H39)/COUNT(H34:H39)</f>
        <v>5415.6366666666663</v>
      </c>
      <c r="I40" s="75">
        <f>SUM(I34:I39)/COUNT(I34:I39)</f>
        <v>1037.4183333333333</v>
      </c>
      <c r="J40" s="76">
        <f>IF(ISERROR(MAX(J34:J39)),"",MAX(J34:J39))</f>
        <v>0.75716352941176479</v>
      </c>
      <c r="K40" s="77"/>
      <c r="L40" s="78">
        <f>IF(ISERROR(AVERAGE(L34:L39)),"",AVERAGE(L34:L39))</f>
        <v>8.913333333333334</v>
      </c>
      <c r="M40" s="79">
        <f>SUM(M34:M39)</f>
        <v>1607</v>
      </c>
      <c r="N40" s="79">
        <f>SUM(N34:N39)</f>
        <v>3372</v>
      </c>
      <c r="O40" s="79">
        <f>SUM(O34:O39)</f>
        <v>11</v>
      </c>
      <c r="P40" s="79">
        <f>SUM(P34:P39)</f>
        <v>0</v>
      </c>
    </row>
    <row r="41" spans="2:16" ht="16" thickBot="1" x14ac:dyDescent="0.4">
      <c r="B41" s="80" t="s">
        <v>81</v>
      </c>
      <c r="C41" s="81"/>
      <c r="D41" s="81"/>
      <c r="E41" s="82">
        <f>IF(ISERROR(L31*(1-J40)),"",L31*(1-J40))</f>
        <v>412.82199999999983</v>
      </c>
      <c r="F41" s="82"/>
      <c r="G41" s="82"/>
      <c r="H41" s="83"/>
      <c r="I41" s="212" t="s">
        <v>82</v>
      </c>
      <c r="J41" s="212"/>
      <c r="K41" s="84">
        <f>IF(ISERROR(AVERAGE(E34:E39)*12),"",AVERAGE(E34:E39)*12)</f>
        <v>65166.5</v>
      </c>
      <c r="L41" s="213" t="s">
        <v>83</v>
      </c>
      <c r="M41" s="213"/>
      <c r="N41" s="213"/>
      <c r="O41" s="214" t="str">
        <f>IF(ISERROR(K41/#REF!),"",K41/#REF!)</f>
        <v/>
      </c>
      <c r="P41" s="214"/>
    </row>
    <row r="42" spans="2:16" ht="16" thickBot="1" x14ac:dyDescent="0.4">
      <c r="B42" s="174" t="s">
        <v>143</v>
      </c>
      <c r="C42" s="175"/>
      <c r="D42" s="175"/>
      <c r="E42" s="175"/>
      <c r="F42" s="175"/>
      <c r="G42" s="175"/>
      <c r="H42" s="175"/>
      <c r="I42" s="175"/>
      <c r="J42" s="175"/>
      <c r="K42" s="175"/>
      <c r="L42" s="175"/>
      <c r="M42" s="175"/>
      <c r="N42" s="175"/>
      <c r="O42" s="175"/>
      <c r="P42" s="176"/>
    </row>
    <row r="43" spans="2:16" ht="16" thickBot="1" x14ac:dyDescent="0.4">
      <c r="B43" s="177"/>
      <c r="C43" s="178"/>
      <c r="D43" s="178"/>
      <c r="E43" s="178"/>
      <c r="F43" s="178"/>
      <c r="G43" s="178"/>
      <c r="H43" s="178"/>
      <c r="I43" s="178"/>
      <c r="J43" s="178"/>
      <c r="K43" s="178"/>
      <c r="L43" s="178"/>
      <c r="M43" s="178"/>
      <c r="N43" s="178"/>
      <c r="O43" s="178"/>
      <c r="P43" s="179"/>
    </row>
    <row r="44" spans="2:16" ht="16" thickBot="1" x14ac:dyDescent="0.4">
      <c r="B44" s="180" t="s">
        <v>144</v>
      </c>
      <c r="C44" s="181"/>
      <c r="D44" s="181"/>
      <c r="E44" s="181"/>
      <c r="F44" s="181"/>
      <c r="G44" s="181"/>
      <c r="H44" s="181"/>
      <c r="I44" s="181"/>
      <c r="J44" s="182"/>
      <c r="K44" s="182"/>
      <c r="L44" s="182"/>
      <c r="M44" s="182"/>
      <c r="N44" s="182"/>
      <c r="O44" s="182"/>
      <c r="P44" s="183"/>
    </row>
    <row r="45" spans="2:16" ht="47.15" customHeight="1" thickBot="1" x14ac:dyDescent="0.4">
      <c r="B45" s="184" t="s">
        <v>145</v>
      </c>
      <c r="C45" s="185"/>
      <c r="D45" s="186"/>
      <c r="E45" s="174" t="s">
        <v>146</v>
      </c>
      <c r="F45" s="175"/>
      <c r="G45" s="176"/>
      <c r="H45" s="159" t="s">
        <v>125</v>
      </c>
      <c r="I45" s="56" t="s">
        <v>147</v>
      </c>
      <c r="J45" s="174" t="s">
        <v>148</v>
      </c>
      <c r="K45" s="175"/>
      <c r="L45" s="175"/>
      <c r="M45" s="175"/>
      <c r="N45" s="175"/>
      <c r="O45" s="175"/>
      <c r="P45" s="176"/>
    </row>
    <row r="46" spans="2:16" ht="16" thickBot="1" x14ac:dyDescent="0.4">
      <c r="B46" s="215" t="s">
        <v>68</v>
      </c>
      <c r="C46" s="216"/>
      <c r="D46" s="217"/>
      <c r="E46" s="171"/>
      <c r="F46" s="172"/>
      <c r="G46" s="173"/>
      <c r="H46" s="86"/>
      <c r="I46" s="87"/>
      <c r="J46" s="177"/>
      <c r="K46" s="178"/>
      <c r="L46" s="178"/>
      <c r="M46" s="178"/>
      <c r="N46" s="178"/>
      <c r="O46" s="178"/>
      <c r="P46" s="179"/>
    </row>
    <row r="47" spans="2:16" ht="16" thickBot="1" x14ac:dyDescent="0.4">
      <c r="B47" s="137"/>
      <c r="C47" s="138"/>
      <c r="D47" s="138"/>
      <c r="E47" s="139"/>
      <c r="F47" s="139"/>
      <c r="G47" s="139"/>
      <c r="H47" s="140"/>
      <c r="I47" s="141"/>
      <c r="J47" s="141"/>
      <c r="K47" s="142"/>
      <c r="L47" s="143"/>
      <c r="M47" s="143"/>
      <c r="N47" s="143"/>
      <c r="O47" s="144"/>
      <c r="P47" s="144"/>
    </row>
    <row r="48" spans="2:16" ht="16" thickBot="1" x14ac:dyDescent="0.4">
      <c r="B48" s="195"/>
      <c r="C48" s="196"/>
      <c r="D48" s="196"/>
      <c r="E48" s="196"/>
      <c r="F48" s="196"/>
      <c r="G48" s="196"/>
      <c r="H48" s="196"/>
      <c r="I48" s="196"/>
      <c r="J48" s="196"/>
      <c r="K48" s="196"/>
      <c r="L48" s="196"/>
      <c r="M48" s="196"/>
      <c r="N48" s="196"/>
      <c r="O48" s="196"/>
      <c r="P48" s="197"/>
    </row>
  </sheetData>
  <mergeCells count="37">
    <mergeCell ref="P32:P33"/>
    <mergeCell ref="K32:K33"/>
    <mergeCell ref="L32:L33"/>
    <mergeCell ref="M32:M33"/>
    <mergeCell ref="N32:N33"/>
    <mergeCell ref="O32:O33"/>
    <mergeCell ref="B48:P48"/>
    <mergeCell ref="I41:J41"/>
    <mergeCell ref="L41:N41"/>
    <mergeCell ref="O41:P41"/>
    <mergeCell ref="B42:P42"/>
    <mergeCell ref="B43:P43"/>
    <mergeCell ref="B44:P44"/>
    <mergeCell ref="B45:D45"/>
    <mergeCell ref="E45:G45"/>
    <mergeCell ref="J45:P45"/>
    <mergeCell ref="B46:D46"/>
    <mergeCell ref="E46:G46"/>
    <mergeCell ref="J46:P46"/>
    <mergeCell ref="A1:H1"/>
    <mergeCell ref="A27:D27"/>
    <mergeCell ref="B29:P29"/>
    <mergeCell ref="B30:D30"/>
    <mergeCell ref="E30:G30"/>
    <mergeCell ref="I30:K30"/>
    <mergeCell ref="O30:P30"/>
    <mergeCell ref="A3:C3"/>
    <mergeCell ref="A9:C9"/>
    <mergeCell ref="B28:D28"/>
    <mergeCell ref="B32:B33"/>
    <mergeCell ref="B31:D31"/>
    <mergeCell ref="E31:G31"/>
    <mergeCell ref="I31:K31"/>
    <mergeCell ref="C32:E32"/>
    <mergeCell ref="F32:H32"/>
    <mergeCell ref="I32:I33"/>
    <mergeCell ref="J32:J33"/>
  </mergeCells>
  <dataValidations count="6">
    <dataValidation allowBlank="1" showInputMessage="1" showErrorMessage="1" prompt="PLEASE PUT MONTH OF LATEST BANKING AVAILABLE_x000a_" sqref="B34:C34"/>
    <dataValidation allowBlank="1" showInputMessage="1" showErrorMessage="1" prompt="enter the Permitted Limit for this month" sqref="K34:K39"/>
    <dataValidation allowBlank="1" showInputMessage="1" showErrorMessage="1" prompt="Use apostrophe mark ( ' ) before entering long a/c nos. else they will not be properly visible_x000a_Eg.  '1234123412341234" sqref="H31"/>
    <dataValidation type="list" allowBlank="1" showInputMessage="1" showErrorMessage="1" sqref="E31">
      <formula1>"OD/CC,Current"</formula1>
    </dataValidation>
    <dataValidation allowBlank="1" showInputMessage="1" showErrorMessage="1" prompt="Figures should be in Rs. Lacs Only" sqref="L31 E34:E39 G34:H39 H46"/>
    <dataValidation type="list" allowBlank="1" showInputMessage="1" showErrorMessage="1" sqref="E46:G46">
      <formula1>"Letter Of Credit, Bank Guarantee, Other"</formula1>
    </dataValidation>
  </dataValidations>
  <pageMargins left="0.7" right="0.7" top="0.75" bottom="0.75" header="0.3" footer="0.3"/>
  <pageSetup orientation="portrait" horizontalDpi="4294967292"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workbookViewId="0">
      <selection activeCell="H9" sqref="H9"/>
    </sheetView>
  </sheetViews>
  <sheetFormatPr defaultColWidth="8.58203125" defaultRowHeight="15.5" x14ac:dyDescent="0.35"/>
  <cols>
    <col min="1" max="8" width="8.58203125" style="150"/>
    <col min="9" max="18" width="8.58203125" style="147"/>
    <col min="19" max="16384" width="8.58203125" style="148"/>
  </cols>
  <sheetData>
    <row r="1" spans="1:1" ht="21" x14ac:dyDescent="0.35">
      <c r="A1" s="149" t="s">
        <v>149</v>
      </c>
    </row>
    <row r="28" spans="1:1" ht="17" x14ac:dyDescent="0.35">
      <c r="A28" s="151" t="s">
        <v>150</v>
      </c>
    </row>
    <row r="29" spans="1:1" x14ac:dyDescent="0.35">
      <c r="A29" s="161"/>
    </row>
    <row r="30" spans="1:1" x14ac:dyDescent="0.35">
      <c r="A30" s="152" t="s">
        <v>151</v>
      </c>
    </row>
    <row r="31" spans="1:1" x14ac:dyDescent="0.35">
      <c r="A31" s="162" t="s">
        <v>152</v>
      </c>
    </row>
    <row r="32" spans="1:1" x14ac:dyDescent="0.35">
      <c r="A32" s="163" t="s">
        <v>153</v>
      </c>
    </row>
    <row r="33" spans="1:1" x14ac:dyDescent="0.35">
      <c r="A33" s="163" t="s">
        <v>154</v>
      </c>
    </row>
    <row r="34" spans="1:1" x14ac:dyDescent="0.35">
      <c r="A34" s="163" t="s">
        <v>155</v>
      </c>
    </row>
    <row r="35" spans="1:1" x14ac:dyDescent="0.35">
      <c r="A35" s="153"/>
    </row>
    <row r="36" spans="1:1" x14ac:dyDescent="0.35">
      <c r="A36" s="162" t="s">
        <v>156</v>
      </c>
    </row>
    <row r="37" spans="1:1" x14ac:dyDescent="0.35">
      <c r="A37" s="163" t="s">
        <v>157</v>
      </c>
    </row>
    <row r="38" spans="1:1" x14ac:dyDescent="0.35">
      <c r="A38" s="163" t="s">
        <v>158</v>
      </c>
    </row>
    <row r="39" spans="1:1" x14ac:dyDescent="0.35">
      <c r="A39" s="163" t="s">
        <v>159</v>
      </c>
    </row>
    <row r="40" spans="1:1" x14ac:dyDescent="0.35">
      <c r="A40" s="161"/>
    </row>
    <row r="41" spans="1:1" x14ac:dyDescent="0.35">
      <c r="A41" s="162" t="s">
        <v>160</v>
      </c>
    </row>
    <row r="42" spans="1:1" x14ac:dyDescent="0.35">
      <c r="A42" s="162" t="s">
        <v>161</v>
      </c>
    </row>
    <row r="43" spans="1:1" x14ac:dyDescent="0.35">
      <c r="A43" s="162" t="s">
        <v>162</v>
      </c>
    </row>
    <row r="44" spans="1:1" x14ac:dyDescent="0.35">
      <c r="A44" s="152" t="s">
        <v>163</v>
      </c>
    </row>
    <row r="45" spans="1:1" x14ac:dyDescent="0.35">
      <c r="A45" s="162" t="s">
        <v>164</v>
      </c>
    </row>
    <row r="46" spans="1:1" x14ac:dyDescent="0.35">
      <c r="A46" s="162" t="s">
        <v>165</v>
      </c>
    </row>
    <row r="47" spans="1:1" x14ac:dyDescent="0.35">
      <c r="A47" s="162" t="s">
        <v>166</v>
      </c>
    </row>
    <row r="48" spans="1:1" x14ac:dyDescent="0.35">
      <c r="A48" s="162" t="s">
        <v>167</v>
      </c>
    </row>
    <row r="49" spans="1:1" x14ac:dyDescent="0.35">
      <c r="A49" s="161"/>
    </row>
    <row r="50" spans="1:1" x14ac:dyDescent="0.35">
      <c r="A50" s="152" t="s">
        <v>168</v>
      </c>
    </row>
    <row r="59" spans="1:1" x14ac:dyDescent="0.35">
      <c r="A59" s="154" t="s">
        <v>169</v>
      </c>
    </row>
    <row r="60" spans="1:1" x14ac:dyDescent="0.35">
      <c r="A60" s="154" t="s">
        <v>170</v>
      </c>
    </row>
    <row r="61" spans="1:1" x14ac:dyDescent="0.35">
      <c r="A61" s="162" t="s">
        <v>171</v>
      </c>
    </row>
    <row r="62" spans="1:1" x14ac:dyDescent="0.35">
      <c r="A62" s="162" t="s">
        <v>172</v>
      </c>
    </row>
    <row r="63" spans="1:1" x14ac:dyDescent="0.35">
      <c r="A63" s="163" t="s">
        <v>173</v>
      </c>
    </row>
    <row r="64" spans="1:1" x14ac:dyDescent="0.35">
      <c r="A64" s="155" t="s">
        <v>174</v>
      </c>
    </row>
  </sheetData>
  <pageMargins left="0.7" right="0.7" top="0.75" bottom="0.75" header="0.3" footer="0.3"/>
  <pageSetup orientation="portrait" horizontalDpi="4294967292"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E89E4FE2023540A9B9AA41E31CBCC1" ma:contentTypeVersion="5" ma:contentTypeDescription="Create a new document." ma:contentTypeScope="" ma:versionID="b149c36b487e14eddc72a155fb3a04d1">
  <xsd:schema xmlns:xsd="http://www.w3.org/2001/XMLSchema" xmlns:xs="http://www.w3.org/2001/XMLSchema" xmlns:p="http://schemas.microsoft.com/office/2006/metadata/properties" xmlns:ns2="94dd3af4-8d1d-4b1e-8115-d2d32789645a" targetNamespace="http://schemas.microsoft.com/office/2006/metadata/properties" ma:root="true" ma:fieldsID="6daaf736fa80c994f2c4a6bf11705870" ns2:_="">
    <xsd:import namespace="94dd3af4-8d1d-4b1e-8115-d2d32789645a"/>
    <xsd:element name="properties">
      <xsd:complexType>
        <xsd:sequence>
          <xsd:element name="documentManagement">
            <xsd:complexType>
              <xsd:all>
                <xsd:element ref="ns2:SharedWithUsers" minOccurs="0"/>
                <xsd:element ref="ns2:SharingHintHash"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d3af4-8d1d-4b1e-8115-d2d32789645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7EB560-2BC1-4AC0-82AF-2EDD2AC2FAA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ECEE8E5-68AB-4C34-8A9F-0BAD0805D5D5}">
  <ds:schemaRefs>
    <ds:schemaRef ds:uri="http://schemas.microsoft.com/sharepoint/v3/contenttype/forms"/>
  </ds:schemaRefs>
</ds:datastoreItem>
</file>

<file path=customXml/itemProps3.xml><?xml version="1.0" encoding="utf-8"?>
<ds:datastoreItem xmlns:ds="http://schemas.openxmlformats.org/officeDocument/2006/customXml" ds:itemID="{1F301ACC-81C0-4965-84F6-D20AC54193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dd3af4-8d1d-4b1e-8115-d2d3278964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UI Layout</vt:lpstr>
      <vt:lpstr>Data Mapping</vt:lpstr>
      <vt:lpstr>Pop-up window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NAMITA ANAND</dc:creator>
  <cp:keywords/>
  <dc:description/>
  <cp:lastModifiedBy>Admin</cp:lastModifiedBy>
  <cp:revision/>
  <dcterms:created xsi:type="dcterms:W3CDTF">2016-08-09T14:12:03Z</dcterms:created>
  <dcterms:modified xsi:type="dcterms:W3CDTF">2016-11-21T06:56:46Z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0x010100F9E89E4FE2023540A9B9AA41E31CBCC1</vt:lpwstr>
  </property>
</Properties>
</file>