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nd/Projects/Kinetics/RE_Basics_Examples/reb_4_4/"/>
    </mc:Choice>
  </mc:AlternateContent>
  <xr:revisionPtr revIDLastSave="0" documentId="13_ncr:1_{CEF38B39-2991-184C-B51B-9023C707E28C}" xr6:coauthVersionLast="47" xr6:coauthVersionMax="47" xr10:uidLastSave="{00000000-0000-0000-0000-000000000000}"/>
  <bookViews>
    <workbookView xWindow="49280" yWindow="5680" windowWidth="25600" windowHeight="15540" tabRatio="500" xr2:uid="{00000000-000D-0000-FFFF-FFFF00000000}"/>
  </bookViews>
  <sheets>
    <sheet name="data" sheetId="2" r:id="rId1"/>
    <sheet name="solu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 a="1"/>
  <c r="H11" i="1" s="1"/>
  <c r="G8" i="1" s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C7" i="1"/>
  <c r="D7" i="1"/>
  <c r="H13" i="1" l="1"/>
  <c r="G11" i="1"/>
  <c r="G7" i="1" s="1"/>
  <c r="G13" i="1"/>
  <c r="H12" i="1"/>
  <c r="J8" i="1" s="1"/>
  <c r="G12" i="1"/>
  <c r="J7" i="1" s="1"/>
</calcChain>
</file>

<file path=xl/sharedStrings.xml><?xml version="1.0" encoding="utf-8"?>
<sst xmlns="http://schemas.openxmlformats.org/spreadsheetml/2006/main" count="21" uniqueCount="20">
  <si>
    <t>Temperature</t>
  </si>
  <si>
    <t>Rate Coefficient</t>
  </si>
  <si>
    <r>
      <t>(</t>
    </r>
    <r>
      <rPr>
        <sz val="10"/>
        <rFont val="Symbol"/>
        <charset val="2"/>
      </rPr>
      <t>∞</t>
    </r>
    <r>
      <rPr>
        <sz val="10"/>
        <rFont val="Verdana"/>
        <family val="2"/>
      </rPr>
      <t>C)</t>
    </r>
  </si>
  <si>
    <r>
      <t>(L mol</t>
    </r>
    <r>
      <rPr>
        <vertAlign val="superscript"/>
        <sz val="10"/>
        <rFont val="Verdana"/>
        <family val="2"/>
      </rPr>
      <t>-1</t>
    </r>
    <r>
      <rPr>
        <sz val="10"/>
        <rFont val="Verdana"/>
        <family val="2"/>
      </rPr>
      <t xml:space="preserve"> min</t>
    </r>
    <r>
      <rPr>
        <vertAlign val="superscript"/>
        <sz val="10"/>
        <rFont val="Verdana"/>
        <family val="2"/>
      </rPr>
      <t>-1</t>
    </r>
    <r>
      <rPr>
        <sz val="10"/>
        <rFont val="Verdana"/>
        <family val="2"/>
      </rPr>
      <t>)</t>
    </r>
  </si>
  <si>
    <t>1/T</t>
  </si>
  <si>
    <r>
      <t>K</t>
    </r>
    <r>
      <rPr>
        <vertAlign val="superscript"/>
        <sz val="10"/>
        <rFont val="Verdana"/>
        <family val="2"/>
      </rPr>
      <t>-1</t>
    </r>
  </si>
  <si>
    <t>ln(k)</t>
  </si>
  <si>
    <t>parameters:</t>
  </si>
  <si>
    <t>errors</t>
  </si>
  <si>
    <t>r^2, error on y</t>
  </si>
  <si>
    <t>y = mx + b</t>
  </si>
  <si>
    <t>m</t>
  </si>
  <si>
    <t>b</t>
  </si>
  <si>
    <t>k0 (=exp(b))</t>
  </si>
  <si>
    <t>E (=-m*Rgas)</t>
  </si>
  <si>
    <r>
      <t>λ</t>
    </r>
    <r>
      <rPr>
        <vertAlign val="subscript"/>
        <sz val="10"/>
        <rFont val="Verdana"/>
        <family val="2"/>
      </rPr>
      <t>E</t>
    </r>
    <r>
      <rPr>
        <sz val="10"/>
        <rFont val="Verdana"/>
        <family val="2"/>
      </rPr>
      <t xml:space="preserve"> (=R*λ</t>
    </r>
    <r>
      <rPr>
        <vertAlign val="subscript"/>
        <sz val="10"/>
        <rFont val="Verdana"/>
        <family val="2"/>
      </rPr>
      <t>m</t>
    </r>
    <r>
      <rPr>
        <sz val="10"/>
        <rFont val="Verdana"/>
        <family val="2"/>
      </rPr>
      <t>)</t>
    </r>
  </si>
  <si>
    <r>
      <t>kJ mo</t>
    </r>
    <r>
      <rPr>
        <sz val="10"/>
        <rFont val="Verdana"/>
        <family val="2"/>
      </rPr>
      <t>l</t>
    </r>
    <r>
      <rPr>
        <vertAlign val="superscript"/>
        <sz val="10"/>
        <rFont val="Verdana"/>
        <family val="2"/>
      </rPr>
      <t>-1</t>
    </r>
  </si>
  <si>
    <r>
      <t>λ</t>
    </r>
    <r>
      <rPr>
        <vertAlign val="subscript"/>
        <sz val="10"/>
        <rFont val="Verdana"/>
        <family val="2"/>
      </rPr>
      <t>k0</t>
    </r>
    <r>
      <rPr>
        <sz val="10"/>
        <rFont val="Verdana"/>
        <family val="2"/>
      </rPr>
      <t xml:space="preserve"> (=exp(b)*λ</t>
    </r>
    <r>
      <rPr>
        <vertAlign val="subscript"/>
        <sz val="10"/>
        <rFont val="Verdana"/>
        <family val="2"/>
      </rPr>
      <t>b</t>
    </r>
    <r>
      <rPr>
        <sz val="10"/>
        <rFont val="Verdana"/>
        <family val="2"/>
      </rPr>
      <t>)</t>
    </r>
  </si>
  <si>
    <t>Temperature (°C)</t>
  </si>
  <si>
    <t>Rate Coefficient (L/mol/min)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</si>
</sst>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Verdana"/>
    </font>
    <font>
      <sz val="10"/>
      <name val="Symbol"/>
      <charset val="2"/>
    </font>
    <font>
      <vertAlign val="superscript"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vertAlign val="subscript"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0010681163199"/>
          <c:y val="0.12430964377652599"/>
          <c:w val="0.838334186130967"/>
          <c:h val="0.693371568620178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9.1938592810319797E-2"/>
                  <c:y val="-0.29889567831808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Verdana"/>
                      <a:ea typeface="Verdana"/>
                      <a:cs typeface="Verdana"/>
                    </a:defRPr>
                  </a:pPr>
                  <a:endParaRPr lang="en-US"/>
                </a:p>
              </c:txPr>
            </c:trendlineLbl>
          </c:trendline>
          <c:xVal>
            <c:numRef>
              <c:f>solution!$C$7:$C$14</c:f>
              <c:numCache>
                <c:formatCode>General</c:formatCode>
                <c:ptCount val="8"/>
                <c:pt idx="0">
                  <c:v>3.5316969803990822E-3</c:v>
                </c:pt>
                <c:pt idx="1">
                  <c:v>3.3881077418261903E-3</c:v>
                </c:pt>
                <c:pt idx="2">
                  <c:v>3.1933578157432542E-3</c:v>
                </c:pt>
                <c:pt idx="3">
                  <c:v>3.0567018187375823E-3</c:v>
                </c:pt>
                <c:pt idx="4">
                  <c:v>2.9572674848440043E-3</c:v>
                </c:pt>
                <c:pt idx="5">
                  <c:v>2.847785846504343E-3</c:v>
                </c:pt>
                <c:pt idx="6">
                  <c:v>2.7612867596299878E-3</c:v>
                </c:pt>
                <c:pt idx="7">
                  <c:v>2.6585138907350794E-3</c:v>
                </c:pt>
              </c:numCache>
            </c:numRef>
          </c:xVal>
          <c:yVal>
            <c:numRef>
              <c:f>solution!$D$7:$D$14</c:f>
              <c:numCache>
                <c:formatCode>General</c:formatCode>
                <c:ptCount val="8"/>
                <c:pt idx="0">
                  <c:v>-8.2433565257865098</c:v>
                </c:pt>
                <c:pt idx="1">
                  <c:v>-7.6458998254728181</c:v>
                </c:pt>
                <c:pt idx="2">
                  <c:v>-6.4890449441239522</c:v>
                </c:pt>
                <c:pt idx="3">
                  <c:v>-5.4774440324454723</c:v>
                </c:pt>
                <c:pt idx="4">
                  <c:v>-4.7027830148550915</c:v>
                </c:pt>
                <c:pt idx="5">
                  <c:v>-3.8443643569543311</c:v>
                </c:pt>
                <c:pt idx="6">
                  <c:v>-3.1700856606987688</c:v>
                </c:pt>
                <c:pt idx="7">
                  <c:v>-2.3623350973998196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B341-B88E-B424AFBC9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98552"/>
        <c:axId val="2092104504"/>
      </c:scatterChart>
      <c:valAx>
        <c:axId val="2092098552"/>
        <c:scaling>
          <c:orientation val="minMax"/>
          <c:min val="2E-3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1/T</a:t>
                </a:r>
              </a:p>
            </c:rich>
          </c:tx>
          <c:layout>
            <c:manualLayout>
              <c:xMode val="edge"/>
              <c:yMode val="edge"/>
              <c:x val="0.49333383517846202"/>
              <c:y val="0.900554308247720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92104504"/>
        <c:crossesAt val="-9"/>
        <c:crossBetween val="midCat"/>
      </c:valAx>
      <c:valAx>
        <c:axId val="2092104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ln(k)</a:t>
                </a:r>
              </a:p>
            </c:rich>
          </c:tx>
          <c:layout>
            <c:manualLayout>
              <c:xMode val="edge"/>
              <c:yMode val="edge"/>
              <c:x val="2.16666887071622E-2"/>
              <c:y val="0.4060781696699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92098552"/>
        <c:crossesAt val="2E-3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16</xdr:row>
      <xdr:rowOff>50800</xdr:rowOff>
    </xdr:from>
    <xdr:to>
      <xdr:col>7</xdr:col>
      <xdr:colOff>203200</xdr:colOff>
      <xdr:row>50</xdr:row>
      <xdr:rowOff>101600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F6F9-3556-DC43-B193-AB24089BD3A9}">
  <dimension ref="A1:J34"/>
  <sheetViews>
    <sheetView tabSelected="1" workbookViewId="0">
      <selection activeCell="E26" sqref="E26"/>
    </sheetView>
  </sheetViews>
  <sheetFormatPr baseColWidth="10" defaultRowHeight="13" x14ac:dyDescent="0.15"/>
  <cols>
    <col min="1" max="1" width="23.33203125" customWidth="1"/>
    <col min="2" max="2" width="31" customWidth="1"/>
    <col min="9" max="9" width="13.5" bestFit="1" customWidth="1"/>
  </cols>
  <sheetData>
    <row r="1" spans="1:10" x14ac:dyDescent="0.15">
      <c r="A1" s="7" t="s">
        <v>18</v>
      </c>
      <c r="B1" s="7" t="s">
        <v>19</v>
      </c>
    </row>
    <row r="2" spans="1:10" x14ac:dyDescent="0.15">
      <c r="A2" s="2">
        <v>10</v>
      </c>
      <c r="B2" s="3">
        <v>2.63E-4</v>
      </c>
    </row>
    <row r="3" spans="1:10" x14ac:dyDescent="0.15">
      <c r="A3" s="2">
        <v>22</v>
      </c>
      <c r="B3" s="3">
        <v>4.7800000000000002E-4</v>
      </c>
    </row>
    <row r="4" spans="1:10" x14ac:dyDescent="0.15">
      <c r="A4" s="2">
        <v>40</v>
      </c>
      <c r="B4" s="3">
        <v>1.5200000000000001E-3</v>
      </c>
    </row>
    <row r="5" spans="1:10" x14ac:dyDescent="0.15">
      <c r="A5" s="2">
        <v>54</v>
      </c>
      <c r="B5" s="3">
        <v>4.1799999999999997E-3</v>
      </c>
      <c r="C5" s="2"/>
      <c r="D5" s="2"/>
    </row>
    <row r="6" spans="1:10" x14ac:dyDescent="0.15">
      <c r="A6" s="2">
        <v>65</v>
      </c>
      <c r="B6" s="3">
        <v>9.0699999999999999E-3</v>
      </c>
      <c r="C6" s="2"/>
      <c r="D6" s="2"/>
    </row>
    <row r="7" spans="1:10" x14ac:dyDescent="0.15">
      <c r="A7" s="2">
        <v>78</v>
      </c>
      <c r="B7" s="3">
        <v>2.1399999999999999E-2</v>
      </c>
      <c r="C7" s="2"/>
      <c r="D7" s="2"/>
      <c r="G7" s="4"/>
      <c r="J7" s="4"/>
    </row>
    <row r="8" spans="1:10" x14ac:dyDescent="0.15">
      <c r="A8" s="2">
        <v>89</v>
      </c>
      <c r="B8" s="3">
        <v>4.2000000000000003E-2</v>
      </c>
      <c r="C8" s="2"/>
      <c r="D8" s="2"/>
      <c r="G8" s="1"/>
      <c r="H8" s="2"/>
      <c r="J8" s="1"/>
    </row>
    <row r="9" spans="1:10" x14ac:dyDescent="0.15">
      <c r="A9" s="2">
        <v>103</v>
      </c>
      <c r="B9" s="3">
        <v>9.4200000000000006E-2</v>
      </c>
      <c r="C9" s="2"/>
      <c r="D9" s="2"/>
    </row>
    <row r="10" spans="1:10" x14ac:dyDescent="0.15">
      <c r="C10" s="2"/>
      <c r="D10" s="2"/>
      <c r="F10" s="5"/>
      <c r="G10" s="6"/>
      <c r="H10" s="2"/>
    </row>
    <row r="11" spans="1:10" x14ac:dyDescent="0.15">
      <c r="C11" s="2"/>
      <c r="D11" s="2"/>
      <c r="F11" s="5"/>
      <c r="G11" s="5"/>
    </row>
    <row r="12" spans="1:10" x14ac:dyDescent="0.15">
      <c r="C12" s="2"/>
      <c r="D12" s="2"/>
      <c r="F12" s="5"/>
      <c r="G12" s="5"/>
    </row>
    <row r="13" spans="1:10" x14ac:dyDescent="0.15">
      <c r="C13" s="2"/>
      <c r="D13" s="2"/>
      <c r="F13" s="5"/>
      <c r="G13" s="5"/>
    </row>
    <row r="14" spans="1:10" x14ac:dyDescent="0.15">
      <c r="C14" s="2"/>
      <c r="D14" s="2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5"/>
  <sheetViews>
    <sheetView workbookViewId="0">
      <selection activeCell="J9" sqref="J9"/>
    </sheetView>
  </sheetViews>
  <sheetFormatPr baseColWidth="10" defaultRowHeight="13" x14ac:dyDescent="0.15"/>
  <cols>
    <col min="1" max="1" width="11.1640625" bestFit="1" customWidth="1"/>
    <col min="2" max="2" width="13.6640625" bestFit="1" customWidth="1"/>
    <col min="9" max="9" width="13.5" bestFit="1" customWidth="1"/>
  </cols>
  <sheetData>
    <row r="5" spans="1:10" x14ac:dyDescent="0.15">
      <c r="A5" s="2" t="s">
        <v>0</v>
      </c>
      <c r="B5" s="2" t="s">
        <v>1</v>
      </c>
      <c r="C5" s="2" t="s">
        <v>4</v>
      </c>
      <c r="D5" s="2" t="s">
        <v>6</v>
      </c>
    </row>
    <row r="6" spans="1:10" ht="15" x14ac:dyDescent="0.15">
      <c r="A6" s="2" t="s">
        <v>2</v>
      </c>
      <c r="B6" s="2" t="s">
        <v>3</v>
      </c>
      <c r="C6" s="2" t="s">
        <v>5</v>
      </c>
      <c r="D6" s="2"/>
    </row>
    <row r="7" spans="1:10" ht="16" x14ac:dyDescent="0.2">
      <c r="A7" s="2">
        <v>10</v>
      </c>
      <c r="B7" s="3">
        <v>2.63E-4</v>
      </c>
      <c r="C7" s="2">
        <f>1/(A7+273.15)</f>
        <v>3.5316969803990822E-3</v>
      </c>
      <c r="D7" s="2">
        <f>LN(B7)</f>
        <v>-8.2433565257865098</v>
      </c>
      <c r="F7" t="s">
        <v>14</v>
      </c>
      <c r="G7" s="4">
        <f>-G11*8.3144/1000</f>
        <v>57.254798363813876</v>
      </c>
      <c r="H7" t="s">
        <v>16</v>
      </c>
      <c r="I7" t="s">
        <v>15</v>
      </c>
      <c r="J7" s="4">
        <f>G12*8.3144/1000</f>
        <v>2.138827256310464</v>
      </c>
    </row>
    <row r="8" spans="1:10" ht="16" x14ac:dyDescent="0.2">
      <c r="A8" s="2">
        <v>22</v>
      </c>
      <c r="B8" s="3">
        <v>4.7800000000000002E-4</v>
      </c>
      <c r="C8" s="2">
        <f t="shared" ref="C8:C14" si="0">1/(A8+273.15)</f>
        <v>3.3881077418261903E-3</v>
      </c>
      <c r="D8" s="2">
        <f t="shared" ref="D8:D14" si="1">LN(B8)</f>
        <v>-7.6458998254728181</v>
      </c>
      <c r="F8" t="s">
        <v>13</v>
      </c>
      <c r="G8" s="1">
        <f>EXP(H11)</f>
        <v>6965740.2554651108</v>
      </c>
      <c r="H8" s="2" t="s">
        <v>3</v>
      </c>
      <c r="I8" t="s">
        <v>17</v>
      </c>
      <c r="J8" s="1">
        <f>H12*G8</f>
        <v>5488022.7536338624</v>
      </c>
    </row>
    <row r="9" spans="1:10" x14ac:dyDescent="0.15">
      <c r="A9" s="2">
        <v>40</v>
      </c>
      <c r="B9" s="3">
        <v>1.5200000000000001E-3</v>
      </c>
      <c r="C9" s="2">
        <f t="shared" si="0"/>
        <v>3.1933578157432542E-3</v>
      </c>
      <c r="D9" s="2">
        <f t="shared" si="1"/>
        <v>-6.4890449441239522</v>
      </c>
    </row>
    <row r="10" spans="1:10" x14ac:dyDescent="0.15">
      <c r="A10" s="2">
        <v>54</v>
      </c>
      <c r="B10" s="3">
        <v>4.1799999999999997E-3</v>
      </c>
      <c r="C10" s="2">
        <f t="shared" si="0"/>
        <v>3.0567018187375823E-3</v>
      </c>
      <c r="D10" s="2">
        <f t="shared" si="1"/>
        <v>-5.4774440324454723</v>
      </c>
      <c r="F10" s="5" t="s">
        <v>10</v>
      </c>
      <c r="G10" s="6" t="s">
        <v>11</v>
      </c>
      <c r="H10" s="2" t="s">
        <v>12</v>
      </c>
    </row>
    <row r="11" spans="1:10" x14ac:dyDescent="0.15">
      <c r="A11" s="2">
        <v>65</v>
      </c>
      <c r="B11" s="3">
        <v>9.0699999999999999E-3</v>
      </c>
      <c r="C11" s="2">
        <f t="shared" si="0"/>
        <v>2.9572674848440043E-3</v>
      </c>
      <c r="D11" s="2">
        <f t="shared" si="1"/>
        <v>-4.7027830148550915</v>
      </c>
      <c r="F11" s="5" t="s">
        <v>7</v>
      </c>
      <c r="G11" s="5">
        <f t="array" ref="G11:H13">LINEST(D7:D14,C7:C14,TRUE,TRUE)</f>
        <v>-6886.2212984477392</v>
      </c>
      <c r="H11">
        <v>15.75651444174018</v>
      </c>
    </row>
    <row r="12" spans="1:10" x14ac:dyDescent="0.15">
      <c r="A12" s="2">
        <v>78</v>
      </c>
      <c r="B12" s="3">
        <v>2.1399999999999999E-2</v>
      </c>
      <c r="C12" s="2">
        <f t="shared" si="0"/>
        <v>2.847785846504343E-3</v>
      </c>
      <c r="D12" s="2">
        <f t="shared" si="1"/>
        <v>-3.8443643569543311</v>
      </c>
      <c r="F12" s="5" t="s">
        <v>8</v>
      </c>
      <c r="G12" s="5">
        <v>257.24372850842684</v>
      </c>
      <c r="H12">
        <v>0.78785922994015234</v>
      </c>
    </row>
    <row r="13" spans="1:10" x14ac:dyDescent="0.15">
      <c r="A13" s="2">
        <v>89</v>
      </c>
      <c r="B13" s="3">
        <v>4.2000000000000003E-2</v>
      </c>
      <c r="C13" s="2">
        <f t="shared" si="0"/>
        <v>2.7612867596299878E-3</v>
      </c>
      <c r="D13" s="2">
        <f t="shared" si="1"/>
        <v>-3.1700856606987688</v>
      </c>
      <c r="F13" s="5" t="s">
        <v>9</v>
      </c>
      <c r="G13" s="5">
        <v>0.99169656671044515</v>
      </c>
      <c r="H13">
        <v>0.20788226986070271</v>
      </c>
    </row>
    <row r="14" spans="1:10" x14ac:dyDescent="0.15">
      <c r="A14" s="2">
        <v>103</v>
      </c>
      <c r="B14" s="3">
        <v>9.4200000000000006E-2</v>
      </c>
      <c r="C14" s="2">
        <f t="shared" si="0"/>
        <v>2.6585138907350794E-3</v>
      </c>
      <c r="D14" s="2">
        <f t="shared" si="1"/>
        <v>-2.3623350973998196</v>
      </c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Lund</dc:creator>
  <cp:lastModifiedBy>Carl Lund</cp:lastModifiedBy>
  <dcterms:created xsi:type="dcterms:W3CDTF">2007-09-13T12:55:29Z</dcterms:created>
  <dcterms:modified xsi:type="dcterms:W3CDTF">2023-01-09T16:20:59Z</dcterms:modified>
</cp:coreProperties>
</file>